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ngTank\091316\"/>
    </mc:Choice>
  </mc:AlternateContent>
  <bookViews>
    <workbookView xWindow="0" yWindow="0" windowWidth="19200" windowHeight="12510" activeTab="2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4" l="1"/>
  <c r="BQ2" i="4"/>
  <c r="AS53" i="4"/>
  <c r="AR53" i="4"/>
  <c r="AT52" i="4"/>
  <c r="AS52" i="4"/>
  <c r="AR52" i="4"/>
  <c r="AR51" i="4"/>
  <c r="AT51" i="4"/>
  <c r="AS51" i="4"/>
  <c r="AT50" i="4"/>
  <c r="AS50" i="4"/>
  <c r="AR50" i="4"/>
  <c r="AT49" i="4"/>
  <c r="AS49" i="4"/>
  <c r="AR49" i="4"/>
  <c r="AT48" i="4"/>
  <c r="AS48" i="4"/>
  <c r="AR48" i="4"/>
  <c r="AT47" i="4"/>
  <c r="AS47" i="4"/>
  <c r="AR47" i="4"/>
  <c r="AR46" i="4"/>
  <c r="AT46" i="4"/>
  <c r="AS46" i="4"/>
  <c r="AS45" i="4"/>
  <c r="AR45" i="4"/>
  <c r="AT45" i="4"/>
  <c r="AS44" i="4"/>
  <c r="AR44" i="4"/>
  <c r="AT44" i="4"/>
  <c r="AS43" i="4"/>
  <c r="AR43" i="4"/>
  <c r="AT43" i="4"/>
  <c r="AS42" i="4"/>
  <c r="AR42" i="4"/>
  <c r="AT42" i="4"/>
  <c r="AS41" i="4"/>
  <c r="AR41" i="4"/>
  <c r="AT41" i="4"/>
  <c r="AP53" i="4"/>
  <c r="AO53" i="4"/>
  <c r="AQ52" i="4"/>
  <c r="AP52" i="4"/>
  <c r="AO52" i="4"/>
  <c r="AQ51" i="4"/>
  <c r="AP51" i="4"/>
  <c r="AO51" i="4"/>
  <c r="AQ50" i="4"/>
  <c r="AP50" i="4"/>
  <c r="AO50" i="4"/>
  <c r="AQ49" i="4"/>
  <c r="AP49" i="4"/>
  <c r="AO49" i="4"/>
  <c r="AQ48" i="4"/>
  <c r="AP48" i="4"/>
  <c r="AO48" i="4"/>
  <c r="AQ47" i="4"/>
  <c r="AP47" i="4"/>
  <c r="AP46" i="4"/>
  <c r="AO47" i="4"/>
  <c r="AQ46" i="4"/>
  <c r="AP45" i="4"/>
  <c r="AO46" i="4"/>
  <c r="AQ45" i="4"/>
  <c r="AP44" i="4"/>
  <c r="AO45" i="4"/>
  <c r="AO44" i="4"/>
  <c r="AQ44" i="4"/>
  <c r="AP43" i="4"/>
  <c r="AO43" i="4"/>
  <c r="AQ43" i="4"/>
  <c r="AP42" i="4"/>
  <c r="AO42" i="4"/>
  <c r="AQ42" i="4"/>
  <c r="AP41" i="4"/>
  <c r="AO41" i="4"/>
  <c r="AQ41" i="4"/>
  <c r="AL53" i="4"/>
  <c r="AM52" i="4"/>
  <c r="AN52" i="4"/>
  <c r="AL52" i="4"/>
  <c r="AM51" i="4"/>
  <c r="AN51" i="4"/>
  <c r="AL51" i="4"/>
  <c r="AM50" i="4"/>
  <c r="AN50" i="4"/>
  <c r="AL50" i="4"/>
  <c r="AM49" i="4"/>
  <c r="AN49" i="4"/>
  <c r="AL49" i="4"/>
  <c r="AM48" i="4"/>
  <c r="AN48" i="4"/>
  <c r="AL48" i="4"/>
  <c r="AM47" i="4"/>
  <c r="AN47" i="4"/>
  <c r="AL47" i="4"/>
  <c r="AN46" i="4"/>
  <c r="AL46" i="4"/>
  <c r="AM46" i="4"/>
  <c r="AN45" i="4"/>
  <c r="AL45" i="4"/>
  <c r="AM45" i="4"/>
  <c r="AL44" i="4"/>
  <c r="AM44" i="4"/>
  <c r="AN44" i="4"/>
  <c r="AL43" i="4"/>
  <c r="AM43" i="4"/>
  <c r="AN43" i="4"/>
  <c r="AL42" i="4"/>
  <c r="AM42" i="4"/>
  <c r="AN42" i="4"/>
  <c r="AL41" i="4"/>
  <c r="AM41" i="4"/>
  <c r="AN41" i="4"/>
  <c r="AI52" i="4"/>
  <c r="AJ51" i="4"/>
  <c r="AK51" i="4"/>
  <c r="AI51" i="4"/>
  <c r="AJ50" i="4"/>
  <c r="AI50" i="4"/>
  <c r="AJ49" i="4"/>
  <c r="AK50" i="4"/>
  <c r="AK49" i="4"/>
  <c r="AI49" i="4"/>
  <c r="AJ48" i="4"/>
  <c r="AK48" i="4"/>
  <c r="AI48" i="4"/>
  <c r="AJ47" i="4"/>
  <c r="AK47" i="4"/>
  <c r="AI47" i="4"/>
  <c r="AJ46" i="4"/>
  <c r="AK46" i="4"/>
  <c r="AI46" i="4"/>
  <c r="AJ45" i="4"/>
  <c r="AI45" i="4"/>
  <c r="AJ44" i="4"/>
  <c r="AK45" i="4"/>
  <c r="AI44" i="4"/>
  <c r="AK44" i="4"/>
  <c r="AI43" i="4"/>
  <c r="AJ43" i="4"/>
  <c r="AK43" i="4"/>
  <c r="AI42" i="4"/>
  <c r="AJ42" i="4"/>
  <c r="AK42" i="4"/>
  <c r="AI41" i="4"/>
  <c r="AJ41" i="4"/>
  <c r="AK41" i="4"/>
  <c r="AS37" i="4"/>
  <c r="AR38" i="4"/>
  <c r="AT37" i="4"/>
  <c r="AS36" i="4"/>
  <c r="AR37" i="4"/>
  <c r="AT36" i="4"/>
  <c r="AS35" i="4"/>
  <c r="AR36" i="4"/>
  <c r="AT35" i="4"/>
  <c r="AS34" i="4"/>
  <c r="AR35" i="4"/>
  <c r="AT34" i="4"/>
  <c r="AS33" i="4"/>
  <c r="AR34" i="4"/>
  <c r="AT33" i="4"/>
  <c r="AS32" i="4"/>
  <c r="AR33" i="4"/>
  <c r="AT32" i="4"/>
  <c r="AS31" i="4"/>
  <c r="AR32" i="4"/>
  <c r="AR31" i="4"/>
  <c r="AT31" i="4"/>
  <c r="AS30" i="4"/>
  <c r="AR30" i="4"/>
  <c r="AT30" i="4"/>
  <c r="AS29" i="4"/>
  <c r="AR29" i="4"/>
  <c r="AT29" i="4"/>
  <c r="AP39" i="4"/>
  <c r="AO38" i="4"/>
  <c r="AQ38" i="4"/>
  <c r="AP38" i="4"/>
  <c r="AO37" i="4"/>
  <c r="AQ37" i="4"/>
  <c r="AP37" i="4"/>
  <c r="AO36" i="4"/>
  <c r="AQ36" i="4"/>
  <c r="AP36" i="4"/>
  <c r="AO35" i="4"/>
  <c r="AQ35" i="4"/>
  <c r="AP35" i="4"/>
  <c r="AO34" i="4"/>
  <c r="AQ34" i="4"/>
  <c r="AP34" i="4"/>
  <c r="AP33" i="4"/>
  <c r="AO33" i="4"/>
  <c r="AQ33" i="4"/>
  <c r="AP32" i="4"/>
  <c r="AO32" i="4"/>
  <c r="AQ32" i="4"/>
  <c r="AO31" i="4"/>
  <c r="AQ31" i="4"/>
  <c r="AP31" i="4"/>
  <c r="AP30" i="4"/>
  <c r="AO30" i="4"/>
  <c r="AQ30" i="4"/>
  <c r="AP29" i="4"/>
  <c r="AO29" i="4"/>
  <c r="AQ29" i="4"/>
  <c r="AL38" i="4"/>
  <c r="AM37" i="4"/>
  <c r="AN38" i="4"/>
  <c r="AL37" i="4"/>
  <c r="AM36" i="4"/>
  <c r="AN37" i="4"/>
  <c r="AL36" i="4"/>
  <c r="AM35" i="4"/>
  <c r="AN36" i="4"/>
  <c r="AL35" i="4"/>
  <c r="AM34" i="4"/>
  <c r="AN35" i="4"/>
  <c r="AL34" i="4"/>
  <c r="AM33" i="4"/>
  <c r="AN34" i="4"/>
  <c r="AL33" i="4"/>
  <c r="AN33" i="4"/>
  <c r="AL32" i="4"/>
  <c r="AM32" i="4"/>
  <c r="AN32" i="4"/>
  <c r="AL31" i="4"/>
  <c r="AM31" i="4"/>
  <c r="AM30" i="4"/>
  <c r="AN31" i="4"/>
  <c r="AL30" i="4"/>
  <c r="AN30" i="4"/>
  <c r="AL29" i="4"/>
  <c r="AM29" i="4"/>
  <c r="AN29" i="4"/>
  <c r="AI37" i="4"/>
  <c r="AJ37" i="4"/>
  <c r="AK36" i="4"/>
  <c r="AI36" i="4"/>
  <c r="AJ36" i="4"/>
  <c r="AK35" i="4"/>
  <c r="AI35" i="4"/>
  <c r="AJ35" i="4"/>
  <c r="AK34" i="4"/>
  <c r="AI34" i="4"/>
  <c r="AJ34" i="4"/>
  <c r="AK33" i="4"/>
  <c r="AI33" i="4"/>
  <c r="AJ33" i="4"/>
  <c r="AK32" i="4"/>
  <c r="AI32" i="4"/>
  <c r="AJ32" i="4"/>
  <c r="AK31" i="4"/>
  <c r="AI31" i="4"/>
  <c r="AJ31" i="4"/>
  <c r="AI30" i="4"/>
  <c r="AJ30" i="4"/>
  <c r="AK30" i="4"/>
  <c r="AK29" i="4"/>
  <c r="AI29" i="4"/>
  <c r="AJ29" i="4"/>
  <c r="AS25" i="4"/>
  <c r="AR26" i="4"/>
  <c r="AT26" i="4"/>
  <c r="AR25" i="4"/>
  <c r="AT25" i="4"/>
  <c r="AS24" i="4"/>
  <c r="AR24" i="4"/>
  <c r="AT24" i="4"/>
  <c r="AS23" i="4"/>
  <c r="AR23" i="4"/>
  <c r="AT23" i="4"/>
  <c r="AS22" i="4"/>
  <c r="AR22" i="4"/>
  <c r="AT22" i="4"/>
  <c r="AS21" i="4"/>
  <c r="AR21" i="4"/>
  <c r="AT21" i="4"/>
  <c r="AS20" i="4"/>
  <c r="AR20" i="4"/>
  <c r="AT20" i="4"/>
  <c r="AS19" i="4"/>
  <c r="AT19" i="4"/>
  <c r="AS18" i="4"/>
  <c r="AR19" i="4"/>
  <c r="AT18" i="4"/>
  <c r="AS17" i="4"/>
  <c r="AR18" i="4"/>
  <c r="AT17" i="4"/>
  <c r="AS16" i="4"/>
  <c r="AR17" i="4"/>
  <c r="AR16" i="4"/>
  <c r="AT16" i="4"/>
  <c r="AS15" i="4"/>
  <c r="AR15" i="4"/>
  <c r="AT15" i="4"/>
  <c r="AS14" i="4"/>
  <c r="AR14" i="4"/>
  <c r="AT14" i="4"/>
  <c r="AP26" i="4"/>
  <c r="AQ26" i="4"/>
  <c r="AP25" i="4"/>
  <c r="AO25" i="4"/>
  <c r="AQ25" i="4"/>
  <c r="AP24" i="4"/>
  <c r="AO24" i="4"/>
  <c r="AQ24" i="4"/>
  <c r="AP23" i="4"/>
  <c r="AO23" i="4"/>
  <c r="AQ23" i="4"/>
  <c r="AP22" i="4"/>
  <c r="AO22" i="4"/>
  <c r="AQ22" i="4"/>
  <c r="AP21" i="4"/>
  <c r="AO21" i="4"/>
  <c r="AQ21" i="4"/>
  <c r="AP20" i="4"/>
  <c r="AO20" i="4"/>
  <c r="AQ20" i="4"/>
  <c r="AO19" i="4"/>
  <c r="AQ19" i="4"/>
  <c r="AP19" i="4"/>
  <c r="AO18" i="4"/>
  <c r="AQ18" i="4"/>
  <c r="AP18" i="4"/>
  <c r="AP17" i="4"/>
  <c r="AO17" i="4"/>
  <c r="AQ17" i="4"/>
  <c r="AO16" i="4"/>
  <c r="AQ16" i="4"/>
  <c r="AP16" i="4"/>
  <c r="AP15" i="4"/>
  <c r="AO15" i="4"/>
  <c r="AQ15" i="4"/>
  <c r="AP14" i="4"/>
  <c r="AO14" i="4"/>
  <c r="AQ14" i="4"/>
  <c r="AL26" i="4"/>
  <c r="AN27" i="4"/>
  <c r="AM26" i="4"/>
  <c r="AN26" i="4"/>
  <c r="AL25" i="4"/>
  <c r="AM25" i="4"/>
  <c r="AN25" i="4"/>
  <c r="AL24" i="4"/>
  <c r="AM24" i="4"/>
  <c r="AN24" i="4"/>
  <c r="AL23" i="4"/>
  <c r="AM23" i="4"/>
  <c r="AN23" i="4"/>
  <c r="AL22" i="4"/>
  <c r="AM22" i="4"/>
  <c r="AN22" i="4"/>
  <c r="AL21" i="4"/>
  <c r="AM21" i="4"/>
  <c r="AN21" i="4"/>
  <c r="AM20" i="4"/>
  <c r="AL20" i="4"/>
  <c r="AN20" i="4"/>
  <c r="AM19" i="4"/>
  <c r="AL19" i="4"/>
  <c r="AN19" i="4"/>
  <c r="AM18" i="4"/>
  <c r="AL18" i="4"/>
  <c r="AN18" i="4"/>
  <c r="AL17" i="4"/>
  <c r="AM17" i="4"/>
  <c r="AN17" i="4"/>
  <c r="AM16" i="4"/>
  <c r="AL16" i="4"/>
  <c r="AN16" i="4"/>
  <c r="AL15" i="4"/>
  <c r="AM15" i="4"/>
  <c r="AN15" i="4"/>
  <c r="AL14" i="4"/>
  <c r="AM14" i="4"/>
  <c r="AN14" i="4"/>
  <c r="AI25" i="4"/>
  <c r="AK25" i="4"/>
  <c r="AJ25" i="4"/>
  <c r="AI24" i="4"/>
  <c r="AK24" i="4"/>
  <c r="AJ24" i="4"/>
  <c r="AI23" i="4"/>
  <c r="AK23" i="4"/>
  <c r="AJ23" i="4"/>
  <c r="AI22" i="4"/>
  <c r="AK22" i="4"/>
  <c r="AJ22" i="4"/>
  <c r="AI21" i="4"/>
  <c r="AK21" i="4"/>
  <c r="AJ21" i="4"/>
  <c r="AI20" i="4"/>
  <c r="AK20" i="4"/>
  <c r="AJ20" i="4"/>
  <c r="AI19" i="4"/>
  <c r="AK19" i="4"/>
  <c r="AJ19" i="4"/>
  <c r="AK18" i="4"/>
  <c r="AI18" i="4"/>
  <c r="AJ18" i="4"/>
  <c r="AK17" i="4"/>
  <c r="AI17" i="4"/>
  <c r="AJ17" i="4"/>
  <c r="AK16" i="4"/>
  <c r="AI16" i="4"/>
  <c r="AJ16" i="4"/>
  <c r="AI15" i="4"/>
  <c r="AK15" i="4"/>
  <c r="AJ15" i="4"/>
  <c r="AI14" i="4"/>
  <c r="AK14" i="4"/>
  <c r="AJ14" i="4"/>
  <c r="AS11" i="4"/>
  <c r="AR10" i="4"/>
  <c r="AT8" i="4"/>
  <c r="AS10" i="4"/>
  <c r="AR9" i="4"/>
  <c r="AT7" i="4"/>
  <c r="AS9" i="4"/>
  <c r="AR8" i="4"/>
  <c r="AT6" i="4"/>
  <c r="AS8" i="4"/>
  <c r="AR7" i="4"/>
  <c r="AT5" i="4"/>
  <c r="AS7" i="4"/>
  <c r="AS6" i="4"/>
  <c r="AR6" i="4"/>
  <c r="AS5" i="4"/>
  <c r="AR5" i="4"/>
  <c r="AT4" i="4"/>
  <c r="AS4" i="4"/>
  <c r="AR4" i="4"/>
  <c r="AT3" i="4"/>
  <c r="AS3" i="4"/>
  <c r="AR3" i="4"/>
  <c r="AR2" i="4"/>
  <c r="AT2" i="4"/>
  <c r="AS2" i="4"/>
  <c r="AP11" i="4"/>
  <c r="AO11" i="4"/>
  <c r="AQ7" i="4"/>
  <c r="AP10" i="4"/>
  <c r="AP9" i="4"/>
  <c r="AO10" i="4"/>
  <c r="AQ6" i="4"/>
  <c r="AP8" i="4"/>
  <c r="AO9" i="4"/>
  <c r="AQ5" i="4"/>
  <c r="AO8" i="4"/>
  <c r="AQ4" i="4"/>
  <c r="AP7" i="4"/>
  <c r="AP6" i="4"/>
  <c r="AO7" i="4"/>
  <c r="AP5" i="4"/>
  <c r="AO6" i="4"/>
  <c r="AP4" i="4"/>
  <c r="AO5" i="4"/>
  <c r="AO4" i="4"/>
  <c r="AP3" i="4"/>
  <c r="AQ3" i="4"/>
  <c r="AO3" i="4"/>
  <c r="AP2" i="4"/>
  <c r="AQ2" i="4"/>
  <c r="AO2" i="4"/>
  <c r="AL11" i="4"/>
  <c r="AM8" i="4"/>
  <c r="AN7" i="4"/>
  <c r="AL10" i="4"/>
  <c r="AM7" i="4"/>
  <c r="AN6" i="4"/>
  <c r="AL9" i="4"/>
  <c r="AN5" i="4"/>
  <c r="AL8" i="4"/>
  <c r="AM6" i="4"/>
  <c r="AM5" i="4"/>
  <c r="AN4" i="4"/>
  <c r="AL7" i="4"/>
  <c r="AL6" i="4"/>
  <c r="AL5" i="4"/>
  <c r="AM4" i="4"/>
  <c r="AL4" i="4"/>
  <c r="AN3" i="4"/>
  <c r="AM3" i="4"/>
  <c r="AL3" i="4"/>
  <c r="AN2" i="4"/>
  <c r="AM2" i="4"/>
  <c r="AL2" i="4"/>
  <c r="AI11" i="4"/>
  <c r="AJ8" i="4"/>
  <c r="AK8" i="4"/>
  <c r="AK7" i="4"/>
  <c r="AI10" i="4"/>
  <c r="AJ7" i="4"/>
  <c r="AK6" i="4"/>
  <c r="AI9" i="4"/>
  <c r="AJ6" i="4"/>
  <c r="AI8" i="4"/>
  <c r="AJ5" i="4"/>
  <c r="AK5" i="4"/>
  <c r="AI7" i="4"/>
  <c r="AJ4" i="4"/>
  <c r="AK4" i="4"/>
  <c r="AI6" i="4"/>
  <c r="AI5" i="4"/>
  <c r="AI4" i="4"/>
  <c r="AJ3" i="4"/>
  <c r="AI3" i="4"/>
  <c r="AK3" i="4"/>
  <c r="AJ2" i="4"/>
  <c r="AI2" i="4"/>
  <c r="AK2" i="4"/>
  <c r="CT51" i="3"/>
  <c r="CT50" i="3"/>
  <c r="CT49" i="3"/>
  <c r="CT48" i="3"/>
  <c r="CT43" i="3"/>
  <c r="CT42" i="3"/>
  <c r="CT41" i="3"/>
  <c r="CT37" i="3"/>
  <c r="CT29" i="3"/>
  <c r="CT19" i="3"/>
  <c r="CT7" i="3"/>
  <c r="CT6" i="3"/>
  <c r="CT5" i="3"/>
  <c r="CS50" i="3"/>
  <c r="CS49" i="3"/>
  <c r="CS48" i="3"/>
  <c r="CS42" i="3"/>
  <c r="CS41" i="3"/>
  <c r="CS38" i="3"/>
  <c r="CS8" i="3"/>
  <c r="CS7" i="3"/>
  <c r="CR53" i="3"/>
  <c r="CR52" i="3"/>
  <c r="CR51" i="3"/>
  <c r="CR45" i="3"/>
  <c r="CR44" i="3"/>
  <c r="CR43" i="3"/>
  <c r="CR36" i="3"/>
  <c r="CR35" i="3"/>
  <c r="CR34" i="3"/>
  <c r="CR33" i="3"/>
  <c r="CR25" i="3"/>
  <c r="CR24" i="3"/>
  <c r="CR23" i="3"/>
  <c r="CR18" i="3"/>
  <c r="CR17" i="3"/>
  <c r="CR16" i="3"/>
  <c r="CR15" i="3"/>
  <c r="CR7" i="3"/>
  <c r="CR6" i="3"/>
  <c r="CR5" i="3"/>
  <c r="CQ51" i="3"/>
  <c r="CQ50" i="3"/>
  <c r="CQ49" i="3"/>
  <c r="CQ48" i="3"/>
  <c r="CQ43" i="3"/>
  <c r="CQ42" i="3"/>
  <c r="CQ41" i="3"/>
  <c r="CQ37" i="3"/>
  <c r="CQ31" i="3"/>
  <c r="CQ30" i="3"/>
  <c r="CQ29" i="3"/>
  <c r="CQ20" i="3"/>
  <c r="CQ19" i="3"/>
  <c r="CQ18" i="3"/>
  <c r="CQ10" i="3"/>
  <c r="CQ9" i="3"/>
  <c r="CQ8" i="3"/>
  <c r="CQ3" i="3"/>
  <c r="CQ2" i="3"/>
  <c r="W2" i="4"/>
  <c r="U2" i="4"/>
  <c r="S10" i="4"/>
  <c r="S8" i="4"/>
  <c r="S6" i="4"/>
  <c r="S4" i="4"/>
  <c r="X4" i="4"/>
  <c r="X8" i="4"/>
  <c r="X2" i="4" s="1"/>
  <c r="X6" i="4"/>
  <c r="AY4" i="4"/>
  <c r="BA2" i="4" s="1"/>
  <c r="AY2" i="4"/>
  <c r="AX5" i="4"/>
  <c r="AX4" i="4"/>
  <c r="AX3" i="4"/>
  <c r="AX2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Z2" i="4" s="1"/>
  <c r="AW4" i="4"/>
  <c r="AW3" i="4"/>
  <c r="AW2" i="4"/>
  <c r="AZ3" i="4" s="1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Z7" i="4"/>
  <c r="AA6" i="4" s="1"/>
  <c r="Z6" i="4"/>
  <c r="Z5" i="4"/>
  <c r="AA5" i="4" s="1"/>
  <c r="Z4" i="4"/>
  <c r="AA4" i="4" s="1"/>
  <c r="Z3" i="4"/>
  <c r="Z2" i="4"/>
  <c r="CP52" i="3"/>
  <c r="CO52" i="3"/>
  <c r="CN52" i="3"/>
  <c r="CP51" i="3"/>
  <c r="CO51" i="3"/>
  <c r="CN51" i="3"/>
  <c r="CP50" i="3"/>
  <c r="CO50" i="3"/>
  <c r="CN50" i="3"/>
  <c r="CP49" i="3"/>
  <c r="CO49" i="3"/>
  <c r="CN49" i="3"/>
  <c r="CP48" i="3"/>
  <c r="CO48" i="3"/>
  <c r="CN48" i="3"/>
  <c r="CP47" i="3"/>
  <c r="CO47" i="3"/>
  <c r="CN47" i="3"/>
  <c r="CP46" i="3"/>
  <c r="CO46" i="3"/>
  <c r="CN46" i="3"/>
  <c r="CP45" i="3"/>
  <c r="CO45" i="3"/>
  <c r="CN45" i="3"/>
  <c r="CP44" i="3"/>
  <c r="CO44" i="3"/>
  <c r="CN44" i="3"/>
  <c r="CP43" i="3"/>
  <c r="CO43" i="3"/>
  <c r="CN43" i="3"/>
  <c r="CP42" i="3"/>
  <c r="CO42" i="3"/>
  <c r="CN42" i="3"/>
  <c r="CP41" i="3"/>
  <c r="CO41" i="3"/>
  <c r="CN41" i="3"/>
  <c r="CP38" i="3"/>
  <c r="CO38" i="3"/>
  <c r="CN38" i="3"/>
  <c r="CP37" i="3"/>
  <c r="CO37" i="3"/>
  <c r="CN37" i="3"/>
  <c r="CP36" i="3"/>
  <c r="CO36" i="3"/>
  <c r="CN36" i="3"/>
  <c r="CP35" i="3"/>
  <c r="CO35" i="3"/>
  <c r="CN35" i="3"/>
  <c r="CP34" i="3"/>
  <c r="CO34" i="3"/>
  <c r="CN34" i="3"/>
  <c r="CP33" i="3"/>
  <c r="CO33" i="3"/>
  <c r="CN33" i="3"/>
  <c r="CP32" i="3"/>
  <c r="CO32" i="3"/>
  <c r="CN32" i="3"/>
  <c r="CP31" i="3"/>
  <c r="CO31" i="3"/>
  <c r="CN31" i="3"/>
  <c r="CP30" i="3"/>
  <c r="CO30" i="3"/>
  <c r="CN30" i="3"/>
  <c r="CP29" i="3"/>
  <c r="CO29" i="3"/>
  <c r="CN29" i="3"/>
  <c r="CP27" i="3"/>
  <c r="CO27" i="3"/>
  <c r="CN27" i="3"/>
  <c r="CP26" i="3"/>
  <c r="CO26" i="3"/>
  <c r="CN26" i="3"/>
  <c r="CP25" i="3"/>
  <c r="CO25" i="3"/>
  <c r="CN25" i="3"/>
  <c r="CP24" i="3"/>
  <c r="CO24" i="3"/>
  <c r="CN24" i="3"/>
  <c r="CP23" i="3"/>
  <c r="CO23" i="3"/>
  <c r="CN23" i="3"/>
  <c r="CP22" i="3"/>
  <c r="CO22" i="3"/>
  <c r="CN22" i="3"/>
  <c r="CP21" i="3"/>
  <c r="CO21" i="3"/>
  <c r="CN21" i="3"/>
  <c r="CP20" i="3"/>
  <c r="CO20" i="3"/>
  <c r="CN20" i="3"/>
  <c r="CP19" i="3"/>
  <c r="CO19" i="3"/>
  <c r="CN19" i="3"/>
  <c r="CP18" i="3"/>
  <c r="CO18" i="3"/>
  <c r="CN18" i="3"/>
  <c r="CP17" i="3"/>
  <c r="CO17" i="3"/>
  <c r="CN17" i="3"/>
  <c r="CP16" i="3"/>
  <c r="CO16" i="3"/>
  <c r="CN16" i="3"/>
  <c r="CP15" i="3"/>
  <c r="CO15" i="3"/>
  <c r="CN15" i="3"/>
  <c r="CP14" i="3"/>
  <c r="CO14" i="3"/>
  <c r="CN14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52" i="3"/>
  <c r="CL52" i="3"/>
  <c r="CK52" i="3"/>
  <c r="CM51" i="3"/>
  <c r="CL51" i="3"/>
  <c r="CK51" i="3"/>
  <c r="CM50" i="3"/>
  <c r="CL50" i="3"/>
  <c r="CK50" i="3"/>
  <c r="CM49" i="3"/>
  <c r="CL49" i="3"/>
  <c r="CK49" i="3"/>
  <c r="CM48" i="3"/>
  <c r="CL48" i="3"/>
  <c r="CK48" i="3"/>
  <c r="CM47" i="3"/>
  <c r="CL47" i="3"/>
  <c r="CK47" i="3"/>
  <c r="CM46" i="3"/>
  <c r="CL46" i="3"/>
  <c r="CK46" i="3"/>
  <c r="CM45" i="3"/>
  <c r="CL45" i="3"/>
  <c r="CK45" i="3"/>
  <c r="CM44" i="3"/>
  <c r="CL44" i="3"/>
  <c r="CK44" i="3"/>
  <c r="CM43" i="3"/>
  <c r="CL43" i="3"/>
  <c r="CK43" i="3"/>
  <c r="CM42" i="3"/>
  <c r="CL42" i="3"/>
  <c r="CK42" i="3"/>
  <c r="CM41" i="3"/>
  <c r="CL41" i="3"/>
  <c r="CK41" i="3"/>
  <c r="CM38" i="3"/>
  <c r="CL38" i="3"/>
  <c r="CK38" i="3"/>
  <c r="CM37" i="3"/>
  <c r="CL37" i="3"/>
  <c r="CK37" i="3"/>
  <c r="CM36" i="3"/>
  <c r="CL36" i="3"/>
  <c r="CK36" i="3"/>
  <c r="CM35" i="3"/>
  <c r="CL35" i="3"/>
  <c r="CK35" i="3"/>
  <c r="CM34" i="3"/>
  <c r="CL34" i="3"/>
  <c r="CK34" i="3"/>
  <c r="CM33" i="3"/>
  <c r="CL33" i="3"/>
  <c r="CK33" i="3"/>
  <c r="CM32" i="3"/>
  <c r="CL32" i="3"/>
  <c r="CK32" i="3"/>
  <c r="CM31" i="3"/>
  <c r="CL31" i="3"/>
  <c r="CK31" i="3"/>
  <c r="CM30" i="3"/>
  <c r="CL30" i="3"/>
  <c r="CK30" i="3"/>
  <c r="CM29" i="3"/>
  <c r="CL29" i="3"/>
  <c r="CK29" i="3"/>
  <c r="CM26" i="3"/>
  <c r="CL26" i="3"/>
  <c r="CK26" i="3"/>
  <c r="CM25" i="3"/>
  <c r="CL25" i="3"/>
  <c r="CK25" i="3"/>
  <c r="CM24" i="3"/>
  <c r="CL24" i="3"/>
  <c r="CK24" i="3"/>
  <c r="CM23" i="3"/>
  <c r="CL23" i="3"/>
  <c r="CK23" i="3"/>
  <c r="CM22" i="3"/>
  <c r="CL22" i="3"/>
  <c r="CK22" i="3"/>
  <c r="CM21" i="3"/>
  <c r="CL21" i="3"/>
  <c r="CK21" i="3"/>
  <c r="CM20" i="3"/>
  <c r="CL20" i="3"/>
  <c r="CK20" i="3"/>
  <c r="CM19" i="3"/>
  <c r="CL19" i="3"/>
  <c r="CK19" i="3"/>
  <c r="CM18" i="3"/>
  <c r="CL18" i="3"/>
  <c r="CK18" i="3"/>
  <c r="CM17" i="3"/>
  <c r="CL17" i="3"/>
  <c r="CK17" i="3"/>
  <c r="CM16" i="3"/>
  <c r="CL16" i="3"/>
  <c r="CK16" i="3"/>
  <c r="CM15" i="3"/>
  <c r="CL15" i="3"/>
  <c r="CK15" i="3"/>
  <c r="CM14" i="3"/>
  <c r="CL14" i="3"/>
  <c r="CK14" i="3"/>
  <c r="CM9" i="3"/>
  <c r="CL9" i="3"/>
  <c r="CK9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53" i="3"/>
  <c r="CI53" i="3"/>
  <c r="CH53" i="3"/>
  <c r="CJ52" i="3"/>
  <c r="CI52" i="3"/>
  <c r="CH52" i="3"/>
  <c r="CJ51" i="3"/>
  <c r="CI51" i="3"/>
  <c r="CH51" i="3"/>
  <c r="CJ50" i="3"/>
  <c r="CI50" i="3"/>
  <c r="CH50" i="3"/>
  <c r="CJ49" i="3"/>
  <c r="CI49" i="3"/>
  <c r="CH49" i="3"/>
  <c r="CJ48" i="3"/>
  <c r="CI48" i="3"/>
  <c r="CH48" i="3"/>
  <c r="CJ47" i="3"/>
  <c r="CI47" i="3"/>
  <c r="CH47" i="3"/>
  <c r="CJ46" i="3"/>
  <c r="CI46" i="3"/>
  <c r="CH46" i="3"/>
  <c r="CJ45" i="3"/>
  <c r="CI45" i="3"/>
  <c r="CH45" i="3"/>
  <c r="CJ44" i="3"/>
  <c r="CI44" i="3"/>
  <c r="CH44" i="3"/>
  <c r="CJ43" i="3"/>
  <c r="CI43" i="3"/>
  <c r="CH43" i="3"/>
  <c r="CJ42" i="3"/>
  <c r="CI42" i="3"/>
  <c r="CH42" i="3"/>
  <c r="CJ41" i="3"/>
  <c r="CI41" i="3"/>
  <c r="CH41" i="3"/>
  <c r="CJ38" i="3"/>
  <c r="CI38" i="3"/>
  <c r="CH38" i="3"/>
  <c r="CJ37" i="3"/>
  <c r="CI37" i="3"/>
  <c r="CH37" i="3"/>
  <c r="CJ36" i="3"/>
  <c r="CI36" i="3"/>
  <c r="CH36" i="3"/>
  <c r="CJ35" i="3"/>
  <c r="CI35" i="3"/>
  <c r="CH35" i="3"/>
  <c r="CJ34" i="3"/>
  <c r="CI34" i="3"/>
  <c r="CH34" i="3"/>
  <c r="CJ33" i="3"/>
  <c r="CI33" i="3"/>
  <c r="CH33" i="3"/>
  <c r="CJ32" i="3"/>
  <c r="CI32" i="3"/>
  <c r="CH32" i="3"/>
  <c r="CJ31" i="3"/>
  <c r="CI31" i="3"/>
  <c r="CH31" i="3"/>
  <c r="CJ30" i="3"/>
  <c r="CI30" i="3"/>
  <c r="CH30" i="3"/>
  <c r="CJ29" i="3"/>
  <c r="CI29" i="3"/>
  <c r="CH29" i="3"/>
  <c r="CJ26" i="3"/>
  <c r="CI26" i="3"/>
  <c r="CH26" i="3"/>
  <c r="CJ25" i="3"/>
  <c r="CI25" i="3"/>
  <c r="CH25" i="3"/>
  <c r="CJ24" i="3"/>
  <c r="CI24" i="3"/>
  <c r="CH24" i="3"/>
  <c r="CJ23" i="3"/>
  <c r="CI23" i="3"/>
  <c r="CH23" i="3"/>
  <c r="CJ22" i="3"/>
  <c r="CI22" i="3"/>
  <c r="CH22" i="3"/>
  <c r="CJ21" i="3"/>
  <c r="CI21" i="3"/>
  <c r="CH21" i="3"/>
  <c r="CJ20" i="3"/>
  <c r="CI20" i="3"/>
  <c r="CH20" i="3"/>
  <c r="CJ19" i="3"/>
  <c r="CI19" i="3"/>
  <c r="CH19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4" i="3"/>
  <c r="CI14" i="3"/>
  <c r="CH14" i="3"/>
  <c r="CJ12" i="3"/>
  <c r="CI12" i="3"/>
  <c r="CH12" i="3"/>
  <c r="CJ11" i="3"/>
  <c r="CI11" i="3"/>
  <c r="CH11" i="3"/>
  <c r="CJ10" i="3"/>
  <c r="CI10" i="3"/>
  <c r="CH10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53" i="3"/>
  <c r="CF53" i="3"/>
  <c r="CE53" i="3"/>
  <c r="CG52" i="3"/>
  <c r="CF52" i="3"/>
  <c r="CE52" i="3"/>
  <c r="CG51" i="3"/>
  <c r="CF51" i="3"/>
  <c r="CE51" i="3"/>
  <c r="CG50" i="3"/>
  <c r="CF50" i="3"/>
  <c r="CE50" i="3"/>
  <c r="CG49" i="3"/>
  <c r="CF49" i="3"/>
  <c r="CE49" i="3"/>
  <c r="CG48" i="3"/>
  <c r="CF48" i="3"/>
  <c r="CE48" i="3"/>
  <c r="CG47" i="3"/>
  <c r="CF47" i="3"/>
  <c r="CE47" i="3"/>
  <c r="CG46" i="3"/>
  <c r="CF46" i="3"/>
  <c r="CE46" i="3"/>
  <c r="CG45" i="3"/>
  <c r="CF45" i="3"/>
  <c r="CE45" i="3"/>
  <c r="CG44" i="3"/>
  <c r="CF44" i="3"/>
  <c r="CE44" i="3"/>
  <c r="CG43" i="3"/>
  <c r="CF43" i="3"/>
  <c r="CE43" i="3"/>
  <c r="CG42" i="3"/>
  <c r="CF42" i="3"/>
  <c r="CE42" i="3"/>
  <c r="CG41" i="3"/>
  <c r="CF41" i="3"/>
  <c r="CE41" i="3"/>
  <c r="CG38" i="3"/>
  <c r="CF38" i="3"/>
  <c r="CE38" i="3"/>
  <c r="CG37" i="3"/>
  <c r="CF37" i="3"/>
  <c r="CE37" i="3"/>
  <c r="CG36" i="3"/>
  <c r="CF36" i="3"/>
  <c r="CE36" i="3"/>
  <c r="CG35" i="3"/>
  <c r="CF35" i="3"/>
  <c r="CE35" i="3"/>
  <c r="CG34" i="3"/>
  <c r="CF34" i="3"/>
  <c r="CE34" i="3"/>
  <c r="CG33" i="3"/>
  <c r="CF33" i="3"/>
  <c r="CE33" i="3"/>
  <c r="CG32" i="3"/>
  <c r="CF32" i="3"/>
  <c r="CE32" i="3"/>
  <c r="CG31" i="3"/>
  <c r="CF31" i="3"/>
  <c r="CE31" i="3"/>
  <c r="CG30" i="3"/>
  <c r="CF30" i="3"/>
  <c r="CE30" i="3"/>
  <c r="CG29" i="3"/>
  <c r="CF29" i="3"/>
  <c r="CE29" i="3"/>
  <c r="CG26" i="3"/>
  <c r="CF26" i="3"/>
  <c r="CE26" i="3"/>
  <c r="CG25" i="3"/>
  <c r="CF25" i="3"/>
  <c r="CE25" i="3"/>
  <c r="CG24" i="3"/>
  <c r="CF24" i="3"/>
  <c r="CE24" i="3"/>
  <c r="CG23" i="3"/>
  <c r="CF23" i="3"/>
  <c r="CE23" i="3"/>
  <c r="CG22" i="3"/>
  <c r="CF22" i="3"/>
  <c r="CE22" i="3"/>
  <c r="CG21" i="3"/>
  <c r="CF21" i="3"/>
  <c r="CE21" i="3"/>
  <c r="CG20" i="3"/>
  <c r="CF20" i="3"/>
  <c r="CE20" i="3"/>
  <c r="CG19" i="3"/>
  <c r="CF19" i="3"/>
  <c r="CE19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4" i="3"/>
  <c r="CF14" i="3"/>
  <c r="CE14" i="3"/>
  <c r="CG11" i="3"/>
  <c r="CF11" i="3"/>
  <c r="CE11" i="3"/>
  <c r="CG10" i="3"/>
  <c r="CF10" i="3"/>
  <c r="CE10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52" i="3"/>
  <c r="CC52" i="3"/>
  <c r="CB52" i="3"/>
  <c r="CD51" i="3"/>
  <c r="CC51" i="3"/>
  <c r="CB51" i="3"/>
  <c r="CD50" i="3"/>
  <c r="CC50" i="3"/>
  <c r="CB50" i="3"/>
  <c r="CD49" i="3"/>
  <c r="CC49" i="3"/>
  <c r="CB49" i="3"/>
  <c r="CD48" i="3"/>
  <c r="CC48" i="3"/>
  <c r="CB48" i="3"/>
  <c r="CD47" i="3"/>
  <c r="CC47" i="3"/>
  <c r="CB47" i="3"/>
  <c r="CD46" i="3"/>
  <c r="CC46" i="3"/>
  <c r="CB46" i="3"/>
  <c r="CD45" i="3"/>
  <c r="CC45" i="3"/>
  <c r="CB45" i="3"/>
  <c r="CD44" i="3"/>
  <c r="CC44" i="3"/>
  <c r="CB44" i="3"/>
  <c r="CD43" i="3"/>
  <c r="CC43" i="3"/>
  <c r="CB43" i="3"/>
  <c r="CD42" i="3"/>
  <c r="CC42" i="3"/>
  <c r="CB42" i="3"/>
  <c r="CD41" i="3"/>
  <c r="CC41" i="3"/>
  <c r="CB41" i="3"/>
  <c r="CD37" i="3"/>
  <c r="CC37" i="3"/>
  <c r="CB37" i="3"/>
  <c r="CD36" i="3"/>
  <c r="CC36" i="3"/>
  <c r="CB36" i="3"/>
  <c r="CD35" i="3"/>
  <c r="CC35" i="3"/>
  <c r="CB35" i="3"/>
  <c r="CD34" i="3"/>
  <c r="CC34" i="3"/>
  <c r="CB34" i="3"/>
  <c r="CD33" i="3"/>
  <c r="CC33" i="3"/>
  <c r="CB33" i="3"/>
  <c r="CD32" i="3"/>
  <c r="CC32" i="3"/>
  <c r="CB32" i="3"/>
  <c r="CD31" i="3"/>
  <c r="CC31" i="3"/>
  <c r="CB31" i="3"/>
  <c r="CD30" i="3"/>
  <c r="CC30" i="3"/>
  <c r="CB30" i="3"/>
  <c r="CD29" i="3"/>
  <c r="CC29" i="3"/>
  <c r="CB29" i="3"/>
  <c r="CD26" i="3"/>
  <c r="CC26" i="3"/>
  <c r="CB26" i="3"/>
  <c r="CD25" i="3"/>
  <c r="CC25" i="3"/>
  <c r="CB25" i="3"/>
  <c r="CD24" i="3"/>
  <c r="CC24" i="3"/>
  <c r="CB24" i="3"/>
  <c r="CD23" i="3"/>
  <c r="CC23" i="3"/>
  <c r="CB23" i="3"/>
  <c r="CD22" i="3"/>
  <c r="CC22" i="3"/>
  <c r="CB22" i="3"/>
  <c r="CD21" i="3"/>
  <c r="CC21" i="3"/>
  <c r="CB21" i="3"/>
  <c r="CD20" i="3"/>
  <c r="CC20" i="3"/>
  <c r="CB20" i="3"/>
  <c r="CD19" i="3"/>
  <c r="CC19" i="3"/>
  <c r="CB19" i="3"/>
  <c r="CD18" i="3"/>
  <c r="CC18" i="3"/>
  <c r="CB18" i="3"/>
  <c r="CD17" i="3"/>
  <c r="CC17" i="3"/>
  <c r="CB17" i="3"/>
  <c r="CD16" i="3"/>
  <c r="CC16" i="3"/>
  <c r="CB16" i="3"/>
  <c r="CD15" i="3"/>
  <c r="CC15" i="3"/>
  <c r="CB15" i="3"/>
  <c r="CD14" i="3"/>
  <c r="CC14" i="3"/>
  <c r="CB14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52" i="3"/>
  <c r="BZ52" i="3"/>
  <c r="BY52" i="3"/>
  <c r="CA51" i="3"/>
  <c r="BZ51" i="3"/>
  <c r="BY51" i="3"/>
  <c r="CA50" i="3"/>
  <c r="BZ50" i="3"/>
  <c r="BY50" i="3"/>
  <c r="CA49" i="3"/>
  <c r="BZ49" i="3"/>
  <c r="BY49" i="3"/>
  <c r="CA48" i="3"/>
  <c r="BZ48" i="3"/>
  <c r="BY48" i="3"/>
  <c r="CA47" i="3"/>
  <c r="BZ47" i="3"/>
  <c r="BY47" i="3"/>
  <c r="CA46" i="3"/>
  <c r="BZ46" i="3"/>
  <c r="BY46" i="3"/>
  <c r="CA45" i="3"/>
  <c r="BZ45" i="3"/>
  <c r="BY45" i="3"/>
  <c r="CA44" i="3"/>
  <c r="BZ44" i="3"/>
  <c r="BY44" i="3"/>
  <c r="CA43" i="3"/>
  <c r="BZ43" i="3"/>
  <c r="BY43" i="3"/>
  <c r="CA42" i="3"/>
  <c r="BZ42" i="3"/>
  <c r="BY42" i="3"/>
  <c r="CA41" i="3"/>
  <c r="BZ41" i="3"/>
  <c r="BY41" i="3"/>
  <c r="CA38" i="3"/>
  <c r="BZ38" i="3"/>
  <c r="BY38" i="3"/>
  <c r="CA37" i="3"/>
  <c r="BZ37" i="3"/>
  <c r="BY37" i="3"/>
  <c r="CA36" i="3"/>
  <c r="BZ36" i="3"/>
  <c r="BY36" i="3"/>
  <c r="CA35" i="3"/>
  <c r="BZ35" i="3"/>
  <c r="BY35" i="3"/>
  <c r="CA34" i="3"/>
  <c r="BZ34" i="3"/>
  <c r="BY34" i="3"/>
  <c r="CA33" i="3"/>
  <c r="BZ33" i="3"/>
  <c r="BY33" i="3"/>
  <c r="CA32" i="3"/>
  <c r="BZ32" i="3"/>
  <c r="BY32" i="3"/>
  <c r="CA31" i="3"/>
  <c r="BZ31" i="3"/>
  <c r="BY31" i="3"/>
  <c r="CA30" i="3"/>
  <c r="BZ30" i="3"/>
  <c r="BY30" i="3"/>
  <c r="CA29" i="3"/>
  <c r="BZ29" i="3"/>
  <c r="BY29" i="3"/>
  <c r="CA26" i="3"/>
  <c r="BZ26" i="3"/>
  <c r="BY26" i="3"/>
  <c r="CA25" i="3"/>
  <c r="BZ25" i="3"/>
  <c r="BY25" i="3"/>
  <c r="CA24" i="3"/>
  <c r="BZ24" i="3"/>
  <c r="BY24" i="3"/>
  <c r="CA23" i="3"/>
  <c r="BZ23" i="3"/>
  <c r="BY23" i="3"/>
  <c r="CA22" i="3"/>
  <c r="BZ22" i="3"/>
  <c r="BY22" i="3"/>
  <c r="CA21" i="3"/>
  <c r="BZ21" i="3"/>
  <c r="BY21" i="3"/>
  <c r="CA20" i="3"/>
  <c r="BZ20" i="3"/>
  <c r="BY20" i="3"/>
  <c r="CA19" i="3"/>
  <c r="BZ19" i="3"/>
  <c r="BY19" i="3"/>
  <c r="CA18" i="3"/>
  <c r="BZ18" i="3"/>
  <c r="BY18" i="3"/>
  <c r="CA17" i="3"/>
  <c r="BZ17" i="3"/>
  <c r="BY17" i="3"/>
  <c r="CA16" i="3"/>
  <c r="BZ16" i="3"/>
  <c r="BY16" i="3"/>
  <c r="CA15" i="3"/>
  <c r="BZ15" i="3"/>
  <c r="BY15" i="3"/>
  <c r="CA14" i="3"/>
  <c r="BZ14" i="3"/>
  <c r="BY14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53" i="3"/>
  <c r="BW53" i="3"/>
  <c r="BV53" i="3"/>
  <c r="BX52" i="3"/>
  <c r="BW52" i="3"/>
  <c r="BV52" i="3"/>
  <c r="BX51" i="3"/>
  <c r="BW51" i="3"/>
  <c r="BV51" i="3"/>
  <c r="BX50" i="3"/>
  <c r="BW50" i="3"/>
  <c r="BV50" i="3"/>
  <c r="BX49" i="3"/>
  <c r="BW49" i="3"/>
  <c r="BV49" i="3"/>
  <c r="BX48" i="3"/>
  <c r="BW48" i="3"/>
  <c r="BV48" i="3"/>
  <c r="BX47" i="3"/>
  <c r="BW47" i="3"/>
  <c r="BV47" i="3"/>
  <c r="BX46" i="3"/>
  <c r="BW46" i="3"/>
  <c r="BV46" i="3"/>
  <c r="BX45" i="3"/>
  <c r="BW45" i="3"/>
  <c r="BV45" i="3"/>
  <c r="BX44" i="3"/>
  <c r="BW44" i="3"/>
  <c r="BV44" i="3"/>
  <c r="BX43" i="3"/>
  <c r="BW43" i="3"/>
  <c r="BV43" i="3"/>
  <c r="BX42" i="3"/>
  <c r="BW42" i="3"/>
  <c r="BV42" i="3"/>
  <c r="BX41" i="3"/>
  <c r="BW41" i="3"/>
  <c r="BV41" i="3"/>
  <c r="BX38" i="3"/>
  <c r="BW38" i="3"/>
  <c r="BV38" i="3"/>
  <c r="BX37" i="3"/>
  <c r="BW37" i="3"/>
  <c r="BV37" i="3"/>
  <c r="BX36" i="3"/>
  <c r="BW36" i="3"/>
  <c r="BV36" i="3"/>
  <c r="BX35" i="3"/>
  <c r="BW35" i="3"/>
  <c r="BV35" i="3"/>
  <c r="BX34" i="3"/>
  <c r="BW34" i="3"/>
  <c r="BV34" i="3"/>
  <c r="BX33" i="3"/>
  <c r="BW33" i="3"/>
  <c r="BV33" i="3"/>
  <c r="BX32" i="3"/>
  <c r="BW32" i="3"/>
  <c r="BV32" i="3"/>
  <c r="BX31" i="3"/>
  <c r="BW31" i="3"/>
  <c r="BV31" i="3"/>
  <c r="BX30" i="3"/>
  <c r="BW30" i="3"/>
  <c r="BV30" i="3"/>
  <c r="BX29" i="3"/>
  <c r="BW29" i="3"/>
  <c r="BV29" i="3"/>
  <c r="BX26" i="3"/>
  <c r="BW26" i="3"/>
  <c r="BV26" i="3"/>
  <c r="BX25" i="3"/>
  <c r="BW25" i="3"/>
  <c r="BV25" i="3"/>
  <c r="BX24" i="3"/>
  <c r="BW24" i="3"/>
  <c r="BV24" i="3"/>
  <c r="BX23" i="3"/>
  <c r="BW23" i="3"/>
  <c r="BV23" i="3"/>
  <c r="BX22" i="3"/>
  <c r="BW22" i="3"/>
  <c r="BV22" i="3"/>
  <c r="BX21" i="3"/>
  <c r="BW21" i="3"/>
  <c r="BV21" i="3"/>
  <c r="BX20" i="3"/>
  <c r="BW20" i="3"/>
  <c r="BV20" i="3"/>
  <c r="BX19" i="3"/>
  <c r="BW19" i="3"/>
  <c r="BV19" i="3"/>
  <c r="BX18" i="3"/>
  <c r="BW18" i="3"/>
  <c r="BV18" i="3"/>
  <c r="BX17" i="3"/>
  <c r="BW17" i="3"/>
  <c r="BV17" i="3"/>
  <c r="BX16" i="3"/>
  <c r="BW16" i="3"/>
  <c r="BV16" i="3"/>
  <c r="BX15" i="3"/>
  <c r="BW15" i="3"/>
  <c r="BV15" i="3"/>
  <c r="BX14" i="3"/>
  <c r="BW14" i="3"/>
  <c r="BV14" i="3"/>
  <c r="BX11" i="3"/>
  <c r="BW11" i="3"/>
  <c r="BV11" i="3"/>
  <c r="BX10" i="3"/>
  <c r="BW10" i="3"/>
  <c r="BV10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52" i="3"/>
  <c r="BT52" i="3"/>
  <c r="BS52" i="3"/>
  <c r="BU51" i="3"/>
  <c r="BT51" i="3"/>
  <c r="BS51" i="3"/>
  <c r="BU50" i="3"/>
  <c r="BT50" i="3"/>
  <c r="BS50" i="3"/>
  <c r="BU49" i="3"/>
  <c r="BT49" i="3"/>
  <c r="BS49" i="3"/>
  <c r="BU48" i="3"/>
  <c r="BT48" i="3"/>
  <c r="BS48" i="3"/>
  <c r="BU47" i="3"/>
  <c r="BT47" i="3"/>
  <c r="BS47" i="3"/>
  <c r="BU46" i="3"/>
  <c r="BT46" i="3"/>
  <c r="BS46" i="3"/>
  <c r="BU45" i="3"/>
  <c r="BT45" i="3"/>
  <c r="BS45" i="3"/>
  <c r="BU44" i="3"/>
  <c r="BT44" i="3"/>
  <c r="BS44" i="3"/>
  <c r="BU43" i="3"/>
  <c r="BT43" i="3"/>
  <c r="BS43" i="3"/>
  <c r="BU42" i="3"/>
  <c r="BT42" i="3"/>
  <c r="BS42" i="3"/>
  <c r="BU41" i="3"/>
  <c r="BT41" i="3"/>
  <c r="BS41" i="3"/>
  <c r="BU37" i="3"/>
  <c r="BT37" i="3"/>
  <c r="BS37" i="3"/>
  <c r="BU36" i="3"/>
  <c r="BT36" i="3"/>
  <c r="BS36" i="3"/>
  <c r="BU35" i="3"/>
  <c r="BT35" i="3"/>
  <c r="BS35" i="3"/>
  <c r="BU34" i="3"/>
  <c r="BT34" i="3"/>
  <c r="BS34" i="3"/>
  <c r="BU33" i="3"/>
  <c r="BT33" i="3"/>
  <c r="BS33" i="3"/>
  <c r="BU32" i="3"/>
  <c r="BT32" i="3"/>
  <c r="BS32" i="3"/>
  <c r="BU31" i="3"/>
  <c r="BT31" i="3"/>
  <c r="BS31" i="3"/>
  <c r="BU30" i="3"/>
  <c r="BT30" i="3"/>
  <c r="BS30" i="3"/>
  <c r="BU29" i="3"/>
  <c r="BT29" i="3"/>
  <c r="BS29" i="3"/>
  <c r="BU25" i="3"/>
  <c r="BT25" i="3"/>
  <c r="BS25" i="3"/>
  <c r="BU24" i="3"/>
  <c r="BT24" i="3"/>
  <c r="BS24" i="3"/>
  <c r="BU23" i="3"/>
  <c r="BT23" i="3"/>
  <c r="BS23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1" i="3"/>
  <c r="BT11" i="3"/>
  <c r="BS11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37" i="3"/>
  <c r="BR36" i="3"/>
  <c r="BR35" i="3"/>
  <c r="BR34" i="3"/>
  <c r="BR33" i="3"/>
  <c r="BR32" i="3"/>
  <c r="BR31" i="3"/>
  <c r="BR30" i="3"/>
  <c r="BR29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7" i="3"/>
  <c r="BR6" i="3"/>
  <c r="BR5" i="3"/>
  <c r="BQ52" i="3"/>
  <c r="BQ51" i="3"/>
  <c r="BQ50" i="3"/>
  <c r="BQ49" i="3"/>
  <c r="BQ48" i="3"/>
  <c r="BQ47" i="3"/>
  <c r="BQ46" i="3"/>
  <c r="BQ45" i="3"/>
  <c r="BQ44" i="3"/>
  <c r="BQ43" i="3"/>
  <c r="BQ42" i="3"/>
  <c r="BQ41" i="3"/>
  <c r="BQ38" i="3"/>
  <c r="BQ37" i="3"/>
  <c r="BQ36" i="3"/>
  <c r="BQ35" i="3"/>
  <c r="BQ34" i="3"/>
  <c r="BQ33" i="3"/>
  <c r="BQ32" i="3"/>
  <c r="BQ31" i="3"/>
  <c r="BQ30" i="3"/>
  <c r="BQ29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14" i="3"/>
  <c r="BQ8" i="3"/>
  <c r="BQ7" i="3"/>
  <c r="BQ6" i="3"/>
  <c r="BQ5" i="3"/>
  <c r="BQ4" i="3"/>
  <c r="BQ3" i="3"/>
  <c r="BQ2" i="3"/>
  <c r="BP53" i="3"/>
  <c r="BP52" i="3"/>
  <c r="BP51" i="3"/>
  <c r="BP50" i="3"/>
  <c r="BP49" i="3"/>
  <c r="BP48" i="3"/>
  <c r="BP47" i="3"/>
  <c r="BP46" i="3"/>
  <c r="BP45" i="3"/>
  <c r="BP44" i="3"/>
  <c r="BP43" i="3"/>
  <c r="BP42" i="3"/>
  <c r="BP41" i="3"/>
  <c r="BP38" i="3"/>
  <c r="BP37" i="3"/>
  <c r="BP36" i="3"/>
  <c r="BP35" i="3"/>
  <c r="BP34" i="3"/>
  <c r="BP33" i="3"/>
  <c r="BP32" i="3"/>
  <c r="BP31" i="3"/>
  <c r="BP30" i="3"/>
  <c r="BP29" i="3"/>
  <c r="BP26" i="3"/>
  <c r="BP25" i="3"/>
  <c r="BP24" i="3"/>
  <c r="BP23" i="3"/>
  <c r="BP22" i="3"/>
  <c r="BP21" i="3"/>
  <c r="BP20" i="3"/>
  <c r="BP19" i="3"/>
  <c r="BP18" i="3"/>
  <c r="BP17" i="3"/>
  <c r="BP16" i="3"/>
  <c r="BP15" i="3"/>
  <c r="BP14" i="3"/>
  <c r="BP11" i="3"/>
  <c r="BP10" i="3"/>
  <c r="BP9" i="3"/>
  <c r="BP8" i="3"/>
  <c r="BP7" i="3"/>
  <c r="BP6" i="3"/>
  <c r="BP5" i="3"/>
  <c r="BP4" i="3"/>
  <c r="BP3" i="3"/>
  <c r="BP2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37" i="3"/>
  <c r="BO36" i="3"/>
  <c r="BO35" i="3"/>
  <c r="BO34" i="3"/>
  <c r="BO33" i="3"/>
  <c r="BO32" i="3"/>
  <c r="BO31" i="3"/>
  <c r="BO30" i="3"/>
  <c r="BO29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1" i="3"/>
  <c r="BO10" i="3"/>
  <c r="BO9" i="3"/>
  <c r="BO8" i="3"/>
  <c r="BO7" i="3"/>
  <c r="BO6" i="3"/>
  <c r="BO5" i="3"/>
  <c r="BO4" i="3"/>
  <c r="BO3" i="3"/>
  <c r="BO2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37" i="3"/>
  <c r="BN36" i="3"/>
  <c r="BN35" i="3"/>
  <c r="BN34" i="3"/>
  <c r="BN33" i="3"/>
  <c r="BN32" i="3"/>
  <c r="BN31" i="3"/>
  <c r="BN30" i="3"/>
  <c r="BN29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7" i="3"/>
  <c r="BN6" i="3"/>
  <c r="BN5" i="3"/>
  <c r="BN4" i="3"/>
  <c r="BN3" i="3"/>
  <c r="BN2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38" i="3"/>
  <c r="BM37" i="3"/>
  <c r="BM36" i="3"/>
  <c r="BM35" i="3"/>
  <c r="BM34" i="3"/>
  <c r="BM33" i="3"/>
  <c r="BM32" i="3"/>
  <c r="BM31" i="3"/>
  <c r="BM30" i="3"/>
  <c r="BM29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8" i="3"/>
  <c r="BM7" i="3"/>
  <c r="BM6" i="3"/>
  <c r="BM5" i="3"/>
  <c r="BM4" i="3"/>
  <c r="BM3" i="3"/>
  <c r="BM2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38" i="3"/>
  <c r="BL37" i="3"/>
  <c r="BL36" i="3"/>
  <c r="BL35" i="3"/>
  <c r="BL34" i="3"/>
  <c r="BL33" i="3"/>
  <c r="BL32" i="3"/>
  <c r="BL31" i="3"/>
  <c r="BL30" i="3"/>
  <c r="BL29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1" i="3"/>
  <c r="BL10" i="3"/>
  <c r="BL9" i="3"/>
  <c r="BL8" i="3"/>
  <c r="BL7" i="3"/>
  <c r="BL6" i="3"/>
  <c r="BL5" i="3"/>
  <c r="BL4" i="3"/>
  <c r="BL3" i="3"/>
  <c r="BL2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37" i="3"/>
  <c r="BK36" i="3"/>
  <c r="BK35" i="3"/>
  <c r="BK34" i="3"/>
  <c r="BK33" i="3"/>
  <c r="BK32" i="3"/>
  <c r="BK31" i="3"/>
  <c r="BK30" i="3"/>
  <c r="BK29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1" i="3"/>
  <c r="BK10" i="3"/>
  <c r="BK9" i="3"/>
  <c r="BK8" i="3"/>
  <c r="BK7" i="3"/>
  <c r="BK6" i="3"/>
  <c r="BK5" i="3"/>
  <c r="BK4" i="3"/>
  <c r="BK3" i="3"/>
  <c r="BK2" i="3"/>
  <c r="BJ52" i="3"/>
  <c r="BJ51" i="3"/>
  <c r="BJ50" i="3"/>
  <c r="BJ49" i="3"/>
  <c r="BJ48" i="3"/>
  <c r="BJ47" i="3"/>
  <c r="BJ46" i="3"/>
  <c r="BJ45" i="3"/>
  <c r="BJ44" i="3"/>
  <c r="BJ43" i="3"/>
  <c r="BJ42" i="3"/>
  <c r="BJ41" i="3"/>
  <c r="BJ37" i="3"/>
  <c r="BJ36" i="3"/>
  <c r="BJ35" i="3"/>
  <c r="BJ34" i="3"/>
  <c r="BJ33" i="3"/>
  <c r="BJ32" i="3"/>
  <c r="BJ31" i="3"/>
  <c r="BJ30" i="3"/>
  <c r="BJ29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7" i="3"/>
  <c r="BJ6" i="3"/>
  <c r="BJ5" i="3"/>
  <c r="BJ4" i="3"/>
  <c r="BJ3" i="3"/>
  <c r="BJ2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38" i="3"/>
  <c r="BI37" i="3"/>
  <c r="BI36" i="3"/>
  <c r="BI35" i="3"/>
  <c r="BI34" i="3"/>
  <c r="BI33" i="3"/>
  <c r="BI32" i="3"/>
  <c r="BI31" i="3"/>
  <c r="BI30" i="3"/>
  <c r="BI29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8" i="3"/>
  <c r="BI7" i="3"/>
  <c r="BI6" i="3"/>
  <c r="BI5" i="3"/>
  <c r="BI4" i="3"/>
  <c r="BI3" i="3"/>
  <c r="CU6" i="3" s="1"/>
  <c r="BI2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38" i="3"/>
  <c r="BH37" i="3"/>
  <c r="BH36" i="3"/>
  <c r="BH35" i="3"/>
  <c r="BH34" i="3"/>
  <c r="BH33" i="3"/>
  <c r="BH32" i="3"/>
  <c r="BH31" i="3"/>
  <c r="BH30" i="3"/>
  <c r="BH29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1" i="3"/>
  <c r="BH10" i="3"/>
  <c r="BH9" i="3"/>
  <c r="BH8" i="3"/>
  <c r="BH7" i="3"/>
  <c r="BH6" i="3"/>
  <c r="BH5" i="3"/>
  <c r="BH4" i="3"/>
  <c r="BH3" i="3"/>
  <c r="BH2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37" i="3"/>
  <c r="BG36" i="3"/>
  <c r="BG35" i="3"/>
  <c r="BG34" i="3"/>
  <c r="BG33" i="3"/>
  <c r="BG32" i="3"/>
  <c r="BG31" i="3"/>
  <c r="BG30" i="3"/>
  <c r="BG29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1" i="3"/>
  <c r="BG10" i="3"/>
  <c r="BG9" i="3"/>
  <c r="BG8" i="3"/>
  <c r="BG7" i="3"/>
  <c r="BG6" i="3"/>
  <c r="BG5" i="3"/>
  <c r="BG4" i="3"/>
  <c r="BG3" i="3"/>
  <c r="BG2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38" i="3"/>
  <c r="BF37" i="3"/>
  <c r="BF36" i="3"/>
  <c r="BF35" i="3"/>
  <c r="BF34" i="3"/>
  <c r="BF33" i="3"/>
  <c r="BF32" i="3"/>
  <c r="BF31" i="3"/>
  <c r="BF30" i="3"/>
  <c r="BF29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7" i="3"/>
  <c r="BF6" i="3"/>
  <c r="BF5" i="3"/>
  <c r="BF4" i="3"/>
  <c r="BF3" i="3"/>
  <c r="BF2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38" i="3"/>
  <c r="BE37" i="3"/>
  <c r="BE36" i="3"/>
  <c r="BE35" i="3"/>
  <c r="BE34" i="3"/>
  <c r="BE33" i="3"/>
  <c r="BE32" i="3"/>
  <c r="BE31" i="3"/>
  <c r="BE30" i="3"/>
  <c r="BE29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9" i="3"/>
  <c r="BE8" i="3"/>
  <c r="BE7" i="3"/>
  <c r="BE6" i="3"/>
  <c r="BE5" i="3"/>
  <c r="BE4" i="3"/>
  <c r="BE3" i="3"/>
  <c r="BE2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38" i="3"/>
  <c r="BD37" i="3"/>
  <c r="BD36" i="3"/>
  <c r="BD35" i="3"/>
  <c r="BD34" i="3"/>
  <c r="BD33" i="3"/>
  <c r="BD32" i="3"/>
  <c r="BD31" i="3"/>
  <c r="BD30" i="3"/>
  <c r="BD29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2" i="3"/>
  <c r="BD11" i="3"/>
  <c r="BD10" i="3"/>
  <c r="BD9" i="3"/>
  <c r="BD8" i="3"/>
  <c r="BD7" i="3"/>
  <c r="BD6" i="3"/>
  <c r="BD5" i="3"/>
  <c r="BD4" i="3"/>
  <c r="BD3" i="3"/>
  <c r="BD2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38" i="3"/>
  <c r="BC37" i="3"/>
  <c r="BC36" i="3"/>
  <c r="BC35" i="3"/>
  <c r="BC34" i="3"/>
  <c r="BC33" i="3"/>
  <c r="BC32" i="3"/>
  <c r="BC31" i="3"/>
  <c r="BC30" i="3"/>
  <c r="BC29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1" i="3"/>
  <c r="BC10" i="3"/>
  <c r="BC9" i="3"/>
  <c r="BC8" i="3"/>
  <c r="BC7" i="3"/>
  <c r="BC6" i="3"/>
  <c r="BC5" i="3"/>
  <c r="BC4" i="3"/>
  <c r="BC3" i="3"/>
  <c r="BC2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37" i="3"/>
  <c r="BB36" i="3"/>
  <c r="BB35" i="3"/>
  <c r="BB34" i="3"/>
  <c r="BB33" i="3"/>
  <c r="BB32" i="3"/>
  <c r="BB31" i="3"/>
  <c r="BB30" i="3"/>
  <c r="BB29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7" i="3"/>
  <c r="BB6" i="3"/>
  <c r="BB5" i="3"/>
  <c r="BB4" i="3"/>
  <c r="BB3" i="3"/>
  <c r="BB2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38" i="3"/>
  <c r="BA37" i="3"/>
  <c r="BA36" i="3"/>
  <c r="BA35" i="3"/>
  <c r="BA34" i="3"/>
  <c r="BA33" i="3"/>
  <c r="BA32" i="3"/>
  <c r="BA31" i="3"/>
  <c r="BA30" i="3"/>
  <c r="BA29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8" i="3"/>
  <c r="BA7" i="3"/>
  <c r="BA6" i="3"/>
  <c r="BA5" i="3"/>
  <c r="BA4" i="3"/>
  <c r="BA3" i="3"/>
  <c r="BA2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38" i="3"/>
  <c r="AZ37" i="3"/>
  <c r="AZ36" i="3"/>
  <c r="AZ35" i="3"/>
  <c r="AZ34" i="3"/>
  <c r="AZ33" i="3"/>
  <c r="AZ32" i="3"/>
  <c r="AZ31" i="3"/>
  <c r="AZ30" i="3"/>
  <c r="AZ29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1" i="3"/>
  <c r="AZ10" i="3"/>
  <c r="AZ9" i="3"/>
  <c r="AZ8" i="3"/>
  <c r="AZ7" i="3"/>
  <c r="AZ6" i="3"/>
  <c r="AZ5" i="3"/>
  <c r="AZ4" i="3"/>
  <c r="AZ3" i="3"/>
  <c r="AZ2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37" i="3"/>
  <c r="AY36" i="3"/>
  <c r="AY35" i="3"/>
  <c r="AY34" i="3"/>
  <c r="AY33" i="3"/>
  <c r="AY32" i="3"/>
  <c r="AY31" i="3"/>
  <c r="AY30" i="3"/>
  <c r="AY29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1" i="3"/>
  <c r="AY10" i="3"/>
  <c r="AY9" i="3"/>
  <c r="AY8" i="3"/>
  <c r="AY7" i="3"/>
  <c r="AY6" i="3"/>
  <c r="AY5" i="3"/>
  <c r="AY4" i="3"/>
  <c r="AY3" i="3"/>
  <c r="AY2" i="3"/>
  <c r="R53" i="3"/>
  <c r="Q53" i="3"/>
  <c r="N53" i="3"/>
  <c r="M53" i="3"/>
  <c r="J53" i="3"/>
  <c r="R52" i="3"/>
  <c r="Q52" i="3"/>
  <c r="N52" i="3"/>
  <c r="M52" i="3"/>
  <c r="L52" i="3"/>
  <c r="CT52" i="3" s="1"/>
  <c r="K52" i="3"/>
  <c r="CS52" i="3" s="1"/>
  <c r="J52" i="3"/>
  <c r="I52" i="3"/>
  <c r="CQ52" i="3" s="1"/>
  <c r="R51" i="3"/>
  <c r="Q51" i="3"/>
  <c r="N51" i="3"/>
  <c r="M51" i="3"/>
  <c r="L51" i="3"/>
  <c r="K51" i="3"/>
  <c r="CS51" i="3" s="1"/>
  <c r="J51" i="3"/>
  <c r="I51" i="3"/>
  <c r="R50" i="3"/>
  <c r="Q50" i="3"/>
  <c r="N50" i="3"/>
  <c r="M50" i="3"/>
  <c r="L50" i="3"/>
  <c r="K50" i="3"/>
  <c r="J50" i="3"/>
  <c r="CR50" i="3" s="1"/>
  <c r="I50" i="3"/>
  <c r="R49" i="3"/>
  <c r="Q49" i="3"/>
  <c r="N49" i="3"/>
  <c r="M49" i="3"/>
  <c r="L49" i="3"/>
  <c r="K49" i="3"/>
  <c r="J49" i="3"/>
  <c r="CR49" i="3" s="1"/>
  <c r="I49" i="3"/>
  <c r="R48" i="3"/>
  <c r="Q48" i="3"/>
  <c r="N48" i="3"/>
  <c r="M48" i="3"/>
  <c r="L48" i="3"/>
  <c r="K48" i="3"/>
  <c r="J48" i="3"/>
  <c r="CR48" i="3" s="1"/>
  <c r="I48" i="3"/>
  <c r="R47" i="3"/>
  <c r="Q47" i="3"/>
  <c r="N47" i="3"/>
  <c r="M47" i="3"/>
  <c r="L47" i="3"/>
  <c r="CT47" i="3" s="1"/>
  <c r="K47" i="3"/>
  <c r="CS47" i="3" s="1"/>
  <c r="J47" i="3"/>
  <c r="CR47" i="3" s="1"/>
  <c r="I47" i="3"/>
  <c r="CQ47" i="3" s="1"/>
  <c r="R46" i="3"/>
  <c r="Q46" i="3"/>
  <c r="N46" i="3"/>
  <c r="M46" i="3"/>
  <c r="L46" i="3"/>
  <c r="CT46" i="3" s="1"/>
  <c r="K46" i="3"/>
  <c r="CS46" i="3" s="1"/>
  <c r="J46" i="3"/>
  <c r="CR46" i="3" s="1"/>
  <c r="I46" i="3"/>
  <c r="CQ46" i="3" s="1"/>
  <c r="R45" i="3"/>
  <c r="Q45" i="3"/>
  <c r="N45" i="3"/>
  <c r="M45" i="3"/>
  <c r="L45" i="3"/>
  <c r="CT45" i="3" s="1"/>
  <c r="K45" i="3"/>
  <c r="CS45" i="3" s="1"/>
  <c r="J45" i="3"/>
  <c r="I45" i="3"/>
  <c r="CQ45" i="3" s="1"/>
  <c r="R44" i="3"/>
  <c r="Q44" i="3"/>
  <c r="N44" i="3"/>
  <c r="M44" i="3"/>
  <c r="L44" i="3"/>
  <c r="CT44" i="3" s="1"/>
  <c r="K44" i="3"/>
  <c r="CS44" i="3" s="1"/>
  <c r="J44" i="3"/>
  <c r="I44" i="3"/>
  <c r="CQ44" i="3" s="1"/>
  <c r="R43" i="3"/>
  <c r="Q43" i="3"/>
  <c r="N43" i="3"/>
  <c r="M43" i="3"/>
  <c r="L43" i="3"/>
  <c r="K43" i="3"/>
  <c r="CS43" i="3" s="1"/>
  <c r="J43" i="3"/>
  <c r="I43" i="3"/>
  <c r="R42" i="3"/>
  <c r="Q42" i="3"/>
  <c r="N42" i="3"/>
  <c r="M42" i="3"/>
  <c r="L42" i="3"/>
  <c r="K42" i="3"/>
  <c r="J42" i="3"/>
  <c r="CR42" i="3" s="1"/>
  <c r="I42" i="3"/>
  <c r="R41" i="3"/>
  <c r="Q41" i="3"/>
  <c r="N41" i="3"/>
  <c r="M41" i="3"/>
  <c r="L41" i="3"/>
  <c r="K41" i="3"/>
  <c r="J41" i="3"/>
  <c r="CR41" i="3" s="1"/>
  <c r="I41" i="3"/>
  <c r="R38" i="3"/>
  <c r="Q38" i="3"/>
  <c r="N38" i="3"/>
  <c r="M38" i="3"/>
  <c r="K38" i="3"/>
  <c r="J38" i="3"/>
  <c r="CR38" i="3" s="1"/>
  <c r="R37" i="3"/>
  <c r="Q37" i="3"/>
  <c r="N37" i="3"/>
  <c r="M37" i="3"/>
  <c r="L37" i="3"/>
  <c r="K37" i="3"/>
  <c r="CS37" i="3" s="1"/>
  <c r="J37" i="3"/>
  <c r="CR37" i="3" s="1"/>
  <c r="I37" i="3"/>
  <c r="R36" i="3"/>
  <c r="Q36" i="3"/>
  <c r="N36" i="3"/>
  <c r="M36" i="3"/>
  <c r="L36" i="3"/>
  <c r="CT36" i="3" s="1"/>
  <c r="K36" i="3"/>
  <c r="CS36" i="3" s="1"/>
  <c r="J36" i="3"/>
  <c r="I36" i="3"/>
  <c r="CQ36" i="3" s="1"/>
  <c r="R35" i="3"/>
  <c r="Q35" i="3"/>
  <c r="N35" i="3"/>
  <c r="M35" i="3"/>
  <c r="L35" i="3"/>
  <c r="CT35" i="3" s="1"/>
  <c r="K35" i="3"/>
  <c r="CS35" i="3" s="1"/>
  <c r="J35" i="3"/>
  <c r="I35" i="3"/>
  <c r="CQ35" i="3" s="1"/>
  <c r="R34" i="3"/>
  <c r="Q34" i="3"/>
  <c r="N34" i="3"/>
  <c r="M34" i="3"/>
  <c r="L34" i="3"/>
  <c r="CT34" i="3" s="1"/>
  <c r="K34" i="3"/>
  <c r="CS34" i="3" s="1"/>
  <c r="J34" i="3"/>
  <c r="I34" i="3"/>
  <c r="CQ34" i="3" s="1"/>
  <c r="R33" i="3"/>
  <c r="Q33" i="3"/>
  <c r="N33" i="3"/>
  <c r="M33" i="3"/>
  <c r="L33" i="3"/>
  <c r="CT33" i="3" s="1"/>
  <c r="K33" i="3"/>
  <c r="CS33" i="3" s="1"/>
  <c r="J33" i="3"/>
  <c r="I33" i="3"/>
  <c r="CQ33" i="3" s="1"/>
  <c r="R32" i="3"/>
  <c r="Q32" i="3"/>
  <c r="N32" i="3"/>
  <c r="M32" i="3"/>
  <c r="L32" i="3"/>
  <c r="CT32" i="3" s="1"/>
  <c r="K32" i="3"/>
  <c r="CS32" i="3" s="1"/>
  <c r="J32" i="3"/>
  <c r="CR32" i="3" s="1"/>
  <c r="I32" i="3"/>
  <c r="CQ32" i="3" s="1"/>
  <c r="R31" i="3"/>
  <c r="Q31" i="3"/>
  <c r="N31" i="3"/>
  <c r="M31" i="3"/>
  <c r="L31" i="3"/>
  <c r="CT31" i="3" s="1"/>
  <c r="K31" i="3"/>
  <c r="CS31" i="3" s="1"/>
  <c r="J31" i="3"/>
  <c r="CR31" i="3" s="1"/>
  <c r="I31" i="3"/>
  <c r="R30" i="3"/>
  <c r="Q30" i="3"/>
  <c r="N30" i="3"/>
  <c r="M30" i="3"/>
  <c r="L30" i="3"/>
  <c r="CT30" i="3" s="1"/>
  <c r="K30" i="3"/>
  <c r="CS30" i="3" s="1"/>
  <c r="J30" i="3"/>
  <c r="CR30" i="3" s="1"/>
  <c r="I30" i="3"/>
  <c r="R29" i="3"/>
  <c r="Q29" i="3"/>
  <c r="N29" i="3"/>
  <c r="M29" i="3"/>
  <c r="L29" i="3"/>
  <c r="K29" i="3"/>
  <c r="CS29" i="3" s="1"/>
  <c r="J29" i="3"/>
  <c r="CR29" i="3" s="1"/>
  <c r="I29" i="3"/>
  <c r="N27" i="3"/>
  <c r="R26" i="3"/>
  <c r="Q26" i="3"/>
  <c r="N26" i="3"/>
  <c r="M26" i="3"/>
  <c r="L26" i="3"/>
  <c r="CT26" i="3" s="1"/>
  <c r="K26" i="3"/>
  <c r="CS26" i="3" s="1"/>
  <c r="J26" i="3"/>
  <c r="CR26" i="3" s="1"/>
  <c r="R25" i="3"/>
  <c r="Q25" i="3"/>
  <c r="N25" i="3"/>
  <c r="M25" i="3"/>
  <c r="L25" i="3"/>
  <c r="CT25" i="3" s="1"/>
  <c r="K25" i="3"/>
  <c r="CS25" i="3" s="1"/>
  <c r="J25" i="3"/>
  <c r="I25" i="3"/>
  <c r="CQ25" i="3" s="1"/>
  <c r="R24" i="3"/>
  <c r="Q24" i="3"/>
  <c r="N24" i="3"/>
  <c r="M24" i="3"/>
  <c r="L24" i="3"/>
  <c r="CT24" i="3" s="1"/>
  <c r="K24" i="3"/>
  <c r="CS24" i="3" s="1"/>
  <c r="J24" i="3"/>
  <c r="I24" i="3"/>
  <c r="CQ24" i="3" s="1"/>
  <c r="R23" i="3"/>
  <c r="Q23" i="3"/>
  <c r="N23" i="3"/>
  <c r="M23" i="3"/>
  <c r="L23" i="3"/>
  <c r="CT23" i="3" s="1"/>
  <c r="K23" i="3"/>
  <c r="CS23" i="3" s="1"/>
  <c r="J23" i="3"/>
  <c r="I23" i="3"/>
  <c r="CQ23" i="3" s="1"/>
  <c r="R22" i="3"/>
  <c r="Q22" i="3"/>
  <c r="N22" i="3"/>
  <c r="M22" i="3"/>
  <c r="L22" i="3"/>
  <c r="CT22" i="3" s="1"/>
  <c r="K22" i="3"/>
  <c r="CS22" i="3" s="1"/>
  <c r="J22" i="3"/>
  <c r="CR22" i="3" s="1"/>
  <c r="I22" i="3"/>
  <c r="CQ22" i="3" s="1"/>
  <c r="R21" i="3"/>
  <c r="Q21" i="3"/>
  <c r="N21" i="3"/>
  <c r="M21" i="3"/>
  <c r="L21" i="3"/>
  <c r="CT21" i="3" s="1"/>
  <c r="K21" i="3"/>
  <c r="CS21" i="3" s="1"/>
  <c r="J21" i="3"/>
  <c r="CR21" i="3" s="1"/>
  <c r="I21" i="3"/>
  <c r="CQ21" i="3" s="1"/>
  <c r="R20" i="3"/>
  <c r="Q20" i="3"/>
  <c r="N20" i="3"/>
  <c r="M20" i="3"/>
  <c r="L20" i="3"/>
  <c r="CT20" i="3" s="1"/>
  <c r="K20" i="3"/>
  <c r="CS20" i="3" s="1"/>
  <c r="J20" i="3"/>
  <c r="CR20" i="3" s="1"/>
  <c r="I20" i="3"/>
  <c r="R19" i="3"/>
  <c r="Q19" i="3"/>
  <c r="N19" i="3"/>
  <c r="M19" i="3"/>
  <c r="L19" i="3"/>
  <c r="K19" i="3"/>
  <c r="CS19" i="3" s="1"/>
  <c r="J19" i="3"/>
  <c r="CR19" i="3" s="1"/>
  <c r="I19" i="3"/>
  <c r="R18" i="3"/>
  <c r="Q18" i="3"/>
  <c r="N18" i="3"/>
  <c r="M18" i="3"/>
  <c r="L18" i="3"/>
  <c r="CT18" i="3" s="1"/>
  <c r="K18" i="3"/>
  <c r="CS18" i="3" s="1"/>
  <c r="J18" i="3"/>
  <c r="I18" i="3"/>
  <c r="R17" i="3"/>
  <c r="Q17" i="3"/>
  <c r="N17" i="3"/>
  <c r="M17" i="3"/>
  <c r="L17" i="3"/>
  <c r="CT17" i="3" s="1"/>
  <c r="K17" i="3"/>
  <c r="CS17" i="3" s="1"/>
  <c r="J17" i="3"/>
  <c r="I17" i="3"/>
  <c r="CQ17" i="3" s="1"/>
  <c r="R16" i="3"/>
  <c r="Q16" i="3"/>
  <c r="N16" i="3"/>
  <c r="M16" i="3"/>
  <c r="L16" i="3"/>
  <c r="CT16" i="3" s="1"/>
  <c r="K16" i="3"/>
  <c r="CS16" i="3" s="1"/>
  <c r="J16" i="3"/>
  <c r="I16" i="3"/>
  <c r="CQ16" i="3" s="1"/>
  <c r="R15" i="3"/>
  <c r="Q15" i="3"/>
  <c r="N15" i="3"/>
  <c r="M15" i="3"/>
  <c r="L15" i="3"/>
  <c r="CT15" i="3" s="1"/>
  <c r="K15" i="3"/>
  <c r="CS15" i="3" s="1"/>
  <c r="J15" i="3"/>
  <c r="I15" i="3"/>
  <c r="CQ15" i="3" s="1"/>
  <c r="R14" i="3"/>
  <c r="Q14" i="3"/>
  <c r="N14" i="3"/>
  <c r="M14" i="3"/>
  <c r="L14" i="3"/>
  <c r="CT14" i="3" s="1"/>
  <c r="K14" i="3"/>
  <c r="CS14" i="3" s="1"/>
  <c r="J14" i="3"/>
  <c r="CR14" i="3" s="1"/>
  <c r="I14" i="3"/>
  <c r="CQ14" i="3" s="1"/>
  <c r="M12" i="3"/>
  <c r="M11" i="3"/>
  <c r="J11" i="3"/>
  <c r="CR11" i="3" s="1"/>
  <c r="I11" i="3"/>
  <c r="CQ11" i="3" s="1"/>
  <c r="M10" i="3"/>
  <c r="J10" i="3"/>
  <c r="CR10" i="3" s="1"/>
  <c r="I10" i="3"/>
  <c r="Q9" i="3"/>
  <c r="M9" i="3"/>
  <c r="J9" i="3"/>
  <c r="CR9" i="3" s="1"/>
  <c r="I9" i="3"/>
  <c r="R8" i="3"/>
  <c r="Q8" i="3"/>
  <c r="N8" i="3"/>
  <c r="M8" i="3"/>
  <c r="K8" i="3"/>
  <c r="J8" i="3"/>
  <c r="CR8" i="3" s="1"/>
  <c r="I8" i="3"/>
  <c r="R7" i="3"/>
  <c r="Q7" i="3"/>
  <c r="N7" i="3"/>
  <c r="M7" i="3"/>
  <c r="L7" i="3"/>
  <c r="K7" i="3"/>
  <c r="J7" i="3"/>
  <c r="I7" i="3"/>
  <c r="CQ7" i="3" s="1"/>
  <c r="R6" i="3"/>
  <c r="Q6" i="3"/>
  <c r="N6" i="3"/>
  <c r="M6" i="3"/>
  <c r="L6" i="3"/>
  <c r="K6" i="3"/>
  <c r="CS6" i="3" s="1"/>
  <c r="J6" i="3"/>
  <c r="I6" i="3"/>
  <c r="CQ6" i="3" s="1"/>
  <c r="R5" i="3"/>
  <c r="Q5" i="3"/>
  <c r="N5" i="3"/>
  <c r="M5" i="3"/>
  <c r="L5" i="3"/>
  <c r="K5" i="3"/>
  <c r="CS5" i="3" s="1"/>
  <c r="J5" i="3"/>
  <c r="I5" i="3"/>
  <c r="CQ5" i="3" s="1"/>
  <c r="R4" i="3"/>
  <c r="Q4" i="3"/>
  <c r="N4" i="3"/>
  <c r="M4" i="3"/>
  <c r="L4" i="3"/>
  <c r="CT4" i="3" s="1"/>
  <c r="K4" i="3"/>
  <c r="CS4" i="3" s="1"/>
  <c r="J4" i="3"/>
  <c r="CR4" i="3" s="1"/>
  <c r="I4" i="3"/>
  <c r="CQ4" i="3" s="1"/>
  <c r="R3" i="3"/>
  <c r="Q3" i="3"/>
  <c r="N3" i="3"/>
  <c r="M3" i="3"/>
  <c r="L3" i="3"/>
  <c r="CT3" i="3" s="1"/>
  <c r="K3" i="3"/>
  <c r="CS3" i="3" s="1"/>
  <c r="J3" i="3"/>
  <c r="CR3" i="3" s="1"/>
  <c r="I3" i="3"/>
  <c r="R2" i="3"/>
  <c r="Q2" i="3"/>
  <c r="N2" i="3"/>
  <c r="M2" i="3"/>
  <c r="L2" i="3"/>
  <c r="CT2" i="3" s="1"/>
  <c r="K2" i="3"/>
  <c r="CS2" i="3" s="1"/>
  <c r="J2" i="3"/>
  <c r="CR2" i="3" s="1"/>
  <c r="I2" i="3"/>
  <c r="CU4" i="3" s="1"/>
  <c r="CU2" i="3" s="1"/>
  <c r="AA2" i="4" l="1"/>
  <c r="AA3" i="4"/>
</calcChain>
</file>

<file path=xl/sharedStrings.xml><?xml version="1.0" encoding="utf-8"?>
<sst xmlns="http://schemas.openxmlformats.org/spreadsheetml/2006/main" count="667" uniqueCount="291">
  <si>
    <t>FR.X</t>
  </si>
  <si>
    <t>FR.Y</t>
  </si>
  <si>
    <t>FL.X</t>
  </si>
  <si>
    <t>FL.Y</t>
  </si>
  <si>
    <t>RR.X</t>
  </si>
  <si>
    <t>RR.Y</t>
  </si>
  <si>
    <t>RL.X</t>
  </si>
  <si>
    <t>RL.Y</t>
  </si>
  <si>
    <t>PassStart/End.X</t>
  </si>
  <si>
    <t>PassStart/End.Y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</si>
  <si>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</si>
  <si>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</si>
  <si>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</si>
  <si>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</si>
  <si>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</si>
  <si>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</si>
  <si>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</si>
  <si>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</si>
  <si>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</si>
  <si>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</si>
  <si>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</si>
  <si>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</si>
  <si>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</si>
  <si>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</si>
  <si>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</si>
  <si>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</si>
  <si>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</si>
  <si>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</si>
  <si>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</si>
  <si>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</si>
  <si>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</si>
  <si>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</si>
  <si>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</si>
  <si>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</si>
  <si>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</si>
  <si>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</si>
  <si>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</si>
  <si>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</si>
  <si>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</si>
  <si>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</si>
  <si>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</si>
  <si>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</si>
  <si>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</si>
  <si>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</si>
  <si>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</si>
  <si>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</si>
  <si>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</si>
  <si>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</si>
  <si>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</si>
  <si>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</si>
  <si>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</si>
  <si>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</si>
  <si>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</si>
  <si>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</si>
  <si>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</si>
  <si>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</si>
  <si>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</si>
  <si>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</si>
  <si>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</si>
  <si>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</si>
  <si>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</si>
  <si>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</si>
  <si>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</si>
  <si>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</si>
  <si>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</si>
  <si>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</si>
  <si>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</si>
  <si>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</si>
  <si>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</si>
  <si>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</si>
  <si>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</si>
  <si>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</si>
  <si>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</si>
  <si>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</si>
  <si>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</si>
  <si>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</si>
  <si>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</si>
  <si>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</si>
  <si>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</si>
  <si>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</si>
  <si>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</si>
  <si>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</si>
  <si>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</si>
  <si>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</si>
  <si>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</si>
  <si>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</si>
  <si>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</si>
  <si>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</si>
  <si>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</si>
  <si>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</si>
  <si>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</si>
  <si>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</si>
  <si>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</si>
  <si>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</si>
  <si>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</si>
  <si>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</si>
  <si>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</si>
  <si>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</si>
  <si>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</si>
  <si>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</si>
  <si>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</si>
  <si>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</si>
  <si>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</si>
  <si>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</si>
  <si>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</si>
  <si>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</si>
  <si>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</si>
  <si>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</si>
  <si>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</si>
  <si>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</si>
  <si>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</si>
  <si>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</si>
  <si>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</si>
  <si>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</si>
  <si>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</si>
  <si>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</si>
  <si>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</si>
  <si>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</si>
  <si>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</si>
  <si>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</si>
  <si>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</si>
  <si>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</si>
  <si>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</si>
  <si>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</si>
  <si>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</si>
  <si>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</si>
  <si>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</si>
  <si>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</si>
  <si>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</si>
  <si>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</si>
  <si>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</si>
  <si>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</si>
  <si>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</si>
  <si>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</si>
  <si>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</si>
  <si>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</si>
  <si>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</si>
  <si>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</si>
  <si>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</si>
  <si>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</si>
  <si>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</si>
  <si>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</si>
  <si>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</si>
  <si>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</si>
  <si>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</si>
  <si>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</si>
  <si>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</si>
  <si>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</si>
  <si>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</si>
  <si>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</si>
  <si>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</si>
  <si>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</si>
  <si>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</si>
  <si>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</si>
  <si>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</si>
  <si>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</si>
  <si>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</si>
  <si>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</si>
  <si>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</si>
  <si>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</si>
  <si>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</si>
  <si>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</si>
  <si>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</si>
  <si>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</si>
  <si>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</si>
  <si>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</si>
  <si>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</si>
  <si>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</si>
  <si>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</si>
  <si>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</si>
  <si>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</si>
  <si>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</si>
  <si>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</si>
  <si>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</si>
  <si>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</si>
  <si>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</si>
  <si>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</si>
  <si>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</si>
  <si>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</si>
  <si>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</si>
  <si>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</si>
  <si>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</si>
  <si>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</si>
  <si>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</si>
  <si>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</si>
  <si>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</si>
  <si>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</si>
  <si>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</si>
  <si>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</si>
  <si>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</si>
  <si>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</si>
  <si>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</si>
  <si>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</si>
  <si>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</si>
  <si>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</si>
  <si>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</si>
  <si>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</si>
  <si>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</si>
  <si>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</si>
  <si>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</si>
  <si>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</si>
  <si>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</si>
  <si>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</si>
  <si>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</si>
  <si>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</si>
  <si>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</si>
  <si>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3D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</si>
  <si>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</si>
  <si>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</si>
  <si>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</si>
  <si>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</si>
  <si>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</si>
  <si>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</si>
  <si>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</si>
  <si>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</si>
  <si>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</si>
  <si>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</si>
  <si>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</si>
  <si>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</si>
  <si>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</si>
  <si>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</si>
  <si>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</si>
  <si>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</si>
  <si>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</si>
  <si>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</si>
  <si>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</si>
  <si>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</si>
  <si>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</si>
  <si>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2314</t>
  </si>
  <si>
    <t>3142</t>
  </si>
  <si>
    <t>1423</t>
  </si>
  <si>
    <t>4234</t>
  </si>
  <si>
    <t>2341</t>
  </si>
  <si>
    <t>3412</t>
  </si>
  <si>
    <t>4123</t>
  </si>
  <si>
    <t>1231</t>
  </si>
  <si>
    <t>2312</t>
  </si>
  <si>
    <t>3121</t>
  </si>
  <si>
    <t>1212</t>
  </si>
  <si>
    <t>2121</t>
  </si>
  <si>
    <t>2123</t>
  </si>
  <si>
    <t>1234</t>
  </si>
  <si>
    <t>3413</t>
  </si>
  <si>
    <t>4132</t>
  </si>
  <si>
    <t>1324</t>
  </si>
  <si>
    <t>3241</t>
  </si>
  <si>
    <t>2412</t>
  </si>
  <si>
    <t>4231</t>
  </si>
  <si>
    <t>2413</t>
  </si>
  <si>
    <t>3143</t>
  </si>
  <si>
    <t>1432</t>
  </si>
  <si>
    <t>4321</t>
  </si>
  <si>
    <t>3214</t>
  </si>
  <si>
    <t>2142</t>
  </si>
  <si>
    <t>4134</t>
  </si>
  <si>
    <t>1342</t>
  </si>
  <si>
    <t>3423</t>
  </si>
  <si>
    <t>1321</t>
  </si>
  <si>
    <t>2143</t>
  </si>
  <si>
    <t>1421</t>
  </si>
  <si>
    <t>4213</t>
  </si>
  <si>
    <t>2132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</si>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</sst>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Graph!$A$5:$A$477</c:f>
              <c:numCache>
                <c:formatCode>General</c:formatCode>
                <c:ptCount val="473"/>
                <c:pt idx="0">
                  <c:v>4415</c:v>
                </c:pt>
                <c:pt idx="1">
                  <c:v>4416</c:v>
                </c:pt>
                <c:pt idx="2">
                  <c:v>4417</c:v>
                </c:pt>
                <c:pt idx="3">
                  <c:v>4418</c:v>
                </c:pt>
                <c:pt idx="4">
                  <c:v>4419</c:v>
                </c:pt>
                <c:pt idx="5">
                  <c:v>4420</c:v>
                </c:pt>
                <c:pt idx="6">
                  <c:v>4421</c:v>
                </c:pt>
                <c:pt idx="7">
                  <c:v>4422</c:v>
                </c:pt>
                <c:pt idx="8">
                  <c:v>4423</c:v>
                </c:pt>
                <c:pt idx="9">
                  <c:v>4424</c:v>
                </c:pt>
                <c:pt idx="10">
                  <c:v>4425</c:v>
                </c:pt>
                <c:pt idx="11">
                  <c:v>4426</c:v>
                </c:pt>
                <c:pt idx="12">
                  <c:v>4427</c:v>
                </c:pt>
                <c:pt idx="13">
                  <c:v>4428</c:v>
                </c:pt>
                <c:pt idx="14">
                  <c:v>4429</c:v>
                </c:pt>
                <c:pt idx="15">
                  <c:v>4430</c:v>
                </c:pt>
                <c:pt idx="16">
                  <c:v>4431</c:v>
                </c:pt>
                <c:pt idx="17">
                  <c:v>4432</c:v>
                </c:pt>
                <c:pt idx="18">
                  <c:v>4433</c:v>
                </c:pt>
                <c:pt idx="19">
                  <c:v>4434</c:v>
                </c:pt>
                <c:pt idx="20">
                  <c:v>4435</c:v>
                </c:pt>
                <c:pt idx="21">
                  <c:v>4436</c:v>
                </c:pt>
                <c:pt idx="22">
                  <c:v>4437</c:v>
                </c:pt>
                <c:pt idx="23">
                  <c:v>4438</c:v>
                </c:pt>
                <c:pt idx="24">
                  <c:v>4439</c:v>
                </c:pt>
                <c:pt idx="25">
                  <c:v>4440</c:v>
                </c:pt>
                <c:pt idx="26">
                  <c:v>4441</c:v>
                </c:pt>
                <c:pt idx="27">
                  <c:v>4442</c:v>
                </c:pt>
                <c:pt idx="28">
                  <c:v>4443</c:v>
                </c:pt>
                <c:pt idx="29">
                  <c:v>4444</c:v>
                </c:pt>
                <c:pt idx="30">
                  <c:v>4445</c:v>
                </c:pt>
                <c:pt idx="31">
                  <c:v>4446</c:v>
                </c:pt>
                <c:pt idx="32">
                  <c:v>4447</c:v>
                </c:pt>
                <c:pt idx="33">
                  <c:v>4448</c:v>
                </c:pt>
                <c:pt idx="34">
                  <c:v>4449</c:v>
                </c:pt>
                <c:pt idx="35">
                  <c:v>4450</c:v>
                </c:pt>
                <c:pt idx="36">
                  <c:v>4451</c:v>
                </c:pt>
                <c:pt idx="37">
                  <c:v>4452</c:v>
                </c:pt>
                <c:pt idx="38">
                  <c:v>4453</c:v>
                </c:pt>
                <c:pt idx="39">
                  <c:v>4454</c:v>
                </c:pt>
                <c:pt idx="40">
                  <c:v>4455</c:v>
                </c:pt>
                <c:pt idx="41">
                  <c:v>4456</c:v>
                </c:pt>
                <c:pt idx="42">
                  <c:v>4457</c:v>
                </c:pt>
                <c:pt idx="43">
                  <c:v>4458</c:v>
                </c:pt>
                <c:pt idx="44">
                  <c:v>4459</c:v>
                </c:pt>
                <c:pt idx="45">
                  <c:v>4460</c:v>
                </c:pt>
                <c:pt idx="46">
                  <c:v>4461</c:v>
                </c:pt>
                <c:pt idx="47">
                  <c:v>4462</c:v>
                </c:pt>
                <c:pt idx="48">
                  <c:v>4463</c:v>
                </c:pt>
                <c:pt idx="49">
                  <c:v>4464</c:v>
                </c:pt>
                <c:pt idx="50">
                  <c:v>4465</c:v>
                </c:pt>
                <c:pt idx="51">
                  <c:v>4466</c:v>
                </c:pt>
                <c:pt idx="52">
                  <c:v>4467</c:v>
                </c:pt>
                <c:pt idx="53">
                  <c:v>4468</c:v>
                </c:pt>
                <c:pt idx="54">
                  <c:v>4469</c:v>
                </c:pt>
                <c:pt idx="55">
                  <c:v>4470</c:v>
                </c:pt>
                <c:pt idx="56">
                  <c:v>4471</c:v>
                </c:pt>
                <c:pt idx="57">
                  <c:v>4472</c:v>
                </c:pt>
                <c:pt idx="58">
                  <c:v>4473</c:v>
                </c:pt>
                <c:pt idx="59">
                  <c:v>4474</c:v>
                </c:pt>
                <c:pt idx="60">
                  <c:v>4475</c:v>
                </c:pt>
                <c:pt idx="61">
                  <c:v>4476</c:v>
                </c:pt>
                <c:pt idx="62">
                  <c:v>4477</c:v>
                </c:pt>
                <c:pt idx="63">
                  <c:v>4478</c:v>
                </c:pt>
                <c:pt idx="64">
                  <c:v>4479</c:v>
                </c:pt>
                <c:pt idx="65">
                  <c:v>4480</c:v>
                </c:pt>
                <c:pt idx="66">
                  <c:v>4481</c:v>
                </c:pt>
                <c:pt idx="67">
                  <c:v>4482</c:v>
                </c:pt>
                <c:pt idx="68">
                  <c:v>4483</c:v>
                </c:pt>
                <c:pt idx="69">
                  <c:v>4484</c:v>
                </c:pt>
                <c:pt idx="70">
                  <c:v>4485</c:v>
                </c:pt>
                <c:pt idx="71">
                  <c:v>4486</c:v>
                </c:pt>
                <c:pt idx="72">
                  <c:v>4487</c:v>
                </c:pt>
                <c:pt idx="73">
                  <c:v>4488</c:v>
                </c:pt>
                <c:pt idx="74">
                  <c:v>4489</c:v>
                </c:pt>
                <c:pt idx="75">
                  <c:v>4490</c:v>
                </c:pt>
                <c:pt idx="76">
                  <c:v>4491</c:v>
                </c:pt>
                <c:pt idx="77">
                  <c:v>4492</c:v>
                </c:pt>
                <c:pt idx="78">
                  <c:v>4493</c:v>
                </c:pt>
                <c:pt idx="79">
                  <c:v>4494</c:v>
                </c:pt>
                <c:pt idx="80">
                  <c:v>4495</c:v>
                </c:pt>
                <c:pt idx="81">
                  <c:v>4496</c:v>
                </c:pt>
                <c:pt idx="82">
                  <c:v>4497</c:v>
                </c:pt>
                <c:pt idx="83">
                  <c:v>4498</c:v>
                </c:pt>
                <c:pt idx="84">
                  <c:v>4499</c:v>
                </c:pt>
                <c:pt idx="85">
                  <c:v>4500</c:v>
                </c:pt>
                <c:pt idx="86">
                  <c:v>4501</c:v>
                </c:pt>
                <c:pt idx="87">
                  <c:v>4502</c:v>
                </c:pt>
                <c:pt idx="88">
                  <c:v>4503</c:v>
                </c:pt>
                <c:pt idx="89">
                  <c:v>4504</c:v>
                </c:pt>
                <c:pt idx="90">
                  <c:v>4505</c:v>
                </c:pt>
                <c:pt idx="91">
                  <c:v>4506</c:v>
                </c:pt>
                <c:pt idx="92">
                  <c:v>4507</c:v>
                </c:pt>
                <c:pt idx="93">
                  <c:v>4508</c:v>
                </c:pt>
                <c:pt idx="94">
                  <c:v>4509</c:v>
                </c:pt>
                <c:pt idx="95">
                  <c:v>4510</c:v>
                </c:pt>
                <c:pt idx="96">
                  <c:v>4511</c:v>
                </c:pt>
                <c:pt idx="97">
                  <c:v>4512</c:v>
                </c:pt>
                <c:pt idx="98">
                  <c:v>4513</c:v>
                </c:pt>
                <c:pt idx="99">
                  <c:v>4514</c:v>
                </c:pt>
                <c:pt idx="100">
                  <c:v>4515</c:v>
                </c:pt>
                <c:pt idx="101">
                  <c:v>4516</c:v>
                </c:pt>
                <c:pt idx="102">
                  <c:v>4517</c:v>
                </c:pt>
                <c:pt idx="103">
                  <c:v>4518</c:v>
                </c:pt>
                <c:pt idx="104">
                  <c:v>4519</c:v>
                </c:pt>
                <c:pt idx="105">
                  <c:v>4520</c:v>
                </c:pt>
                <c:pt idx="106">
                  <c:v>4521</c:v>
                </c:pt>
                <c:pt idx="107">
                  <c:v>4522</c:v>
                </c:pt>
                <c:pt idx="108">
                  <c:v>4523</c:v>
                </c:pt>
                <c:pt idx="109">
                  <c:v>4524</c:v>
                </c:pt>
                <c:pt idx="110">
                  <c:v>4525</c:v>
                </c:pt>
                <c:pt idx="111">
                  <c:v>4526</c:v>
                </c:pt>
                <c:pt idx="112">
                  <c:v>4527</c:v>
                </c:pt>
                <c:pt idx="113">
                  <c:v>4528</c:v>
                </c:pt>
                <c:pt idx="114">
                  <c:v>4529</c:v>
                </c:pt>
                <c:pt idx="115">
                  <c:v>4530</c:v>
                </c:pt>
                <c:pt idx="116">
                  <c:v>4531</c:v>
                </c:pt>
                <c:pt idx="117">
                  <c:v>4532</c:v>
                </c:pt>
                <c:pt idx="118">
                  <c:v>4533</c:v>
                </c:pt>
                <c:pt idx="119">
                  <c:v>4534</c:v>
                </c:pt>
                <c:pt idx="120">
                  <c:v>4535</c:v>
                </c:pt>
                <c:pt idx="121">
                  <c:v>4536</c:v>
                </c:pt>
                <c:pt idx="122">
                  <c:v>4537</c:v>
                </c:pt>
                <c:pt idx="123">
                  <c:v>4538</c:v>
                </c:pt>
                <c:pt idx="124">
                  <c:v>4539</c:v>
                </c:pt>
                <c:pt idx="125">
                  <c:v>4540</c:v>
                </c:pt>
                <c:pt idx="126">
                  <c:v>4541</c:v>
                </c:pt>
                <c:pt idx="127">
                  <c:v>4542</c:v>
                </c:pt>
                <c:pt idx="128">
                  <c:v>4543</c:v>
                </c:pt>
                <c:pt idx="129">
                  <c:v>4544</c:v>
                </c:pt>
                <c:pt idx="130">
                  <c:v>4545</c:v>
                </c:pt>
                <c:pt idx="131">
                  <c:v>4546</c:v>
                </c:pt>
                <c:pt idx="132">
                  <c:v>4547</c:v>
                </c:pt>
                <c:pt idx="133">
                  <c:v>4548</c:v>
                </c:pt>
                <c:pt idx="134">
                  <c:v>4549</c:v>
                </c:pt>
                <c:pt idx="135">
                  <c:v>4550</c:v>
                </c:pt>
                <c:pt idx="136">
                  <c:v>4551</c:v>
                </c:pt>
                <c:pt idx="137">
                  <c:v>4552</c:v>
                </c:pt>
                <c:pt idx="138">
                  <c:v>4553</c:v>
                </c:pt>
                <c:pt idx="139">
                  <c:v>4554</c:v>
                </c:pt>
                <c:pt idx="140">
                  <c:v>4555</c:v>
                </c:pt>
                <c:pt idx="141">
                  <c:v>4556</c:v>
                </c:pt>
                <c:pt idx="142">
                  <c:v>4557</c:v>
                </c:pt>
                <c:pt idx="143">
                  <c:v>4558</c:v>
                </c:pt>
                <c:pt idx="144">
                  <c:v>4559</c:v>
                </c:pt>
                <c:pt idx="145">
                  <c:v>4560</c:v>
                </c:pt>
                <c:pt idx="146">
                  <c:v>4561</c:v>
                </c:pt>
                <c:pt idx="147">
                  <c:v>4562</c:v>
                </c:pt>
                <c:pt idx="148">
                  <c:v>4563</c:v>
                </c:pt>
                <c:pt idx="149">
                  <c:v>4564</c:v>
                </c:pt>
                <c:pt idx="150">
                  <c:v>4565</c:v>
                </c:pt>
                <c:pt idx="151">
                  <c:v>4566</c:v>
                </c:pt>
                <c:pt idx="152">
                  <c:v>4567</c:v>
                </c:pt>
                <c:pt idx="153">
                  <c:v>4568</c:v>
                </c:pt>
                <c:pt idx="154">
                  <c:v>4569</c:v>
                </c:pt>
                <c:pt idx="155">
                  <c:v>4570</c:v>
                </c:pt>
                <c:pt idx="156">
                  <c:v>4571</c:v>
                </c:pt>
                <c:pt idx="157">
                  <c:v>4572</c:v>
                </c:pt>
                <c:pt idx="158">
                  <c:v>4573</c:v>
                </c:pt>
                <c:pt idx="159">
                  <c:v>4574</c:v>
                </c:pt>
                <c:pt idx="160">
                  <c:v>4575</c:v>
                </c:pt>
                <c:pt idx="161">
                  <c:v>4576</c:v>
                </c:pt>
                <c:pt idx="162">
                  <c:v>4577</c:v>
                </c:pt>
                <c:pt idx="163">
                  <c:v>4578</c:v>
                </c:pt>
                <c:pt idx="164">
                  <c:v>4579</c:v>
                </c:pt>
                <c:pt idx="165">
                  <c:v>4580</c:v>
                </c:pt>
                <c:pt idx="166">
                  <c:v>4581</c:v>
                </c:pt>
                <c:pt idx="167">
                  <c:v>4582</c:v>
                </c:pt>
                <c:pt idx="168">
                  <c:v>4583</c:v>
                </c:pt>
                <c:pt idx="169">
                  <c:v>4584</c:v>
                </c:pt>
                <c:pt idx="170">
                  <c:v>4585</c:v>
                </c:pt>
                <c:pt idx="171">
                  <c:v>4586</c:v>
                </c:pt>
                <c:pt idx="172">
                  <c:v>4587</c:v>
                </c:pt>
                <c:pt idx="173">
                  <c:v>4588</c:v>
                </c:pt>
                <c:pt idx="174">
                  <c:v>4589</c:v>
                </c:pt>
                <c:pt idx="175">
                  <c:v>4590</c:v>
                </c:pt>
                <c:pt idx="176">
                  <c:v>4591</c:v>
                </c:pt>
                <c:pt idx="177">
                  <c:v>4592</c:v>
                </c:pt>
                <c:pt idx="178">
                  <c:v>4593</c:v>
                </c:pt>
                <c:pt idx="179">
                  <c:v>4594</c:v>
                </c:pt>
                <c:pt idx="180">
                  <c:v>4595</c:v>
                </c:pt>
                <c:pt idx="181">
                  <c:v>4596</c:v>
                </c:pt>
                <c:pt idx="182">
                  <c:v>4597</c:v>
                </c:pt>
                <c:pt idx="183">
                  <c:v>4598</c:v>
                </c:pt>
                <c:pt idx="184">
                  <c:v>4599</c:v>
                </c:pt>
                <c:pt idx="185">
                  <c:v>4600</c:v>
                </c:pt>
                <c:pt idx="186">
                  <c:v>4601</c:v>
                </c:pt>
                <c:pt idx="187">
                  <c:v>4602</c:v>
                </c:pt>
                <c:pt idx="188">
                  <c:v>4603</c:v>
                </c:pt>
                <c:pt idx="189">
                  <c:v>4604</c:v>
                </c:pt>
                <c:pt idx="190">
                  <c:v>4605</c:v>
                </c:pt>
                <c:pt idx="191">
                  <c:v>4606</c:v>
                </c:pt>
                <c:pt idx="192">
                  <c:v>4607</c:v>
                </c:pt>
                <c:pt idx="193">
                  <c:v>4608</c:v>
                </c:pt>
                <c:pt idx="194">
                  <c:v>4609</c:v>
                </c:pt>
                <c:pt idx="195">
                  <c:v>4610</c:v>
                </c:pt>
                <c:pt idx="196">
                  <c:v>4611</c:v>
                </c:pt>
                <c:pt idx="197">
                  <c:v>4612</c:v>
                </c:pt>
                <c:pt idx="198">
                  <c:v>4613</c:v>
                </c:pt>
                <c:pt idx="199">
                  <c:v>4614</c:v>
                </c:pt>
                <c:pt idx="200">
                  <c:v>4615</c:v>
                </c:pt>
                <c:pt idx="201">
                  <c:v>4616</c:v>
                </c:pt>
                <c:pt idx="202">
                  <c:v>4617</c:v>
                </c:pt>
                <c:pt idx="203">
                  <c:v>4618</c:v>
                </c:pt>
                <c:pt idx="204">
                  <c:v>4619</c:v>
                </c:pt>
                <c:pt idx="205">
                  <c:v>4620</c:v>
                </c:pt>
                <c:pt idx="206">
                  <c:v>4621</c:v>
                </c:pt>
                <c:pt idx="207">
                  <c:v>4622</c:v>
                </c:pt>
                <c:pt idx="208">
                  <c:v>4623</c:v>
                </c:pt>
                <c:pt idx="209">
                  <c:v>4624</c:v>
                </c:pt>
                <c:pt idx="210">
                  <c:v>4625</c:v>
                </c:pt>
                <c:pt idx="211">
                  <c:v>4626</c:v>
                </c:pt>
                <c:pt idx="212">
                  <c:v>4627</c:v>
                </c:pt>
                <c:pt idx="213">
                  <c:v>4628</c:v>
                </c:pt>
                <c:pt idx="214">
                  <c:v>4629</c:v>
                </c:pt>
                <c:pt idx="215">
                  <c:v>4630</c:v>
                </c:pt>
                <c:pt idx="216">
                  <c:v>4631</c:v>
                </c:pt>
                <c:pt idx="217">
                  <c:v>4632</c:v>
                </c:pt>
                <c:pt idx="218">
                  <c:v>4633</c:v>
                </c:pt>
                <c:pt idx="219">
                  <c:v>4634</c:v>
                </c:pt>
                <c:pt idx="220">
                  <c:v>4635</c:v>
                </c:pt>
                <c:pt idx="221">
                  <c:v>4636</c:v>
                </c:pt>
                <c:pt idx="222">
                  <c:v>4637</c:v>
                </c:pt>
                <c:pt idx="223">
                  <c:v>4638</c:v>
                </c:pt>
                <c:pt idx="224">
                  <c:v>4639</c:v>
                </c:pt>
                <c:pt idx="225">
                  <c:v>4640</c:v>
                </c:pt>
                <c:pt idx="226">
                  <c:v>4641</c:v>
                </c:pt>
                <c:pt idx="227">
                  <c:v>4642</c:v>
                </c:pt>
                <c:pt idx="228">
                  <c:v>4643</c:v>
                </c:pt>
                <c:pt idx="229">
                  <c:v>4644</c:v>
                </c:pt>
                <c:pt idx="230">
                  <c:v>4645</c:v>
                </c:pt>
                <c:pt idx="231">
                  <c:v>4646</c:v>
                </c:pt>
                <c:pt idx="232">
                  <c:v>4647</c:v>
                </c:pt>
                <c:pt idx="233">
                  <c:v>4648</c:v>
                </c:pt>
                <c:pt idx="234">
                  <c:v>4649</c:v>
                </c:pt>
                <c:pt idx="235">
                  <c:v>4650</c:v>
                </c:pt>
                <c:pt idx="236">
                  <c:v>4651</c:v>
                </c:pt>
                <c:pt idx="237">
                  <c:v>4652</c:v>
                </c:pt>
                <c:pt idx="238">
                  <c:v>4653</c:v>
                </c:pt>
                <c:pt idx="239">
                  <c:v>4654</c:v>
                </c:pt>
                <c:pt idx="240">
                  <c:v>4655</c:v>
                </c:pt>
                <c:pt idx="241">
                  <c:v>4656</c:v>
                </c:pt>
                <c:pt idx="242">
                  <c:v>4657</c:v>
                </c:pt>
                <c:pt idx="243">
                  <c:v>4658</c:v>
                </c:pt>
                <c:pt idx="244">
                  <c:v>4659</c:v>
                </c:pt>
                <c:pt idx="245">
                  <c:v>4660</c:v>
                </c:pt>
                <c:pt idx="246">
                  <c:v>4661</c:v>
                </c:pt>
                <c:pt idx="247">
                  <c:v>4662</c:v>
                </c:pt>
                <c:pt idx="248">
                  <c:v>4663</c:v>
                </c:pt>
                <c:pt idx="249">
                  <c:v>4664</c:v>
                </c:pt>
                <c:pt idx="250">
                  <c:v>4665</c:v>
                </c:pt>
                <c:pt idx="251">
                  <c:v>4666</c:v>
                </c:pt>
                <c:pt idx="252">
                  <c:v>4667</c:v>
                </c:pt>
                <c:pt idx="253">
                  <c:v>4668</c:v>
                </c:pt>
                <c:pt idx="254">
                  <c:v>4669</c:v>
                </c:pt>
                <c:pt idx="255">
                  <c:v>4670</c:v>
                </c:pt>
                <c:pt idx="256">
                  <c:v>4671</c:v>
                </c:pt>
                <c:pt idx="257">
                  <c:v>4672</c:v>
                </c:pt>
                <c:pt idx="258">
                  <c:v>4673</c:v>
                </c:pt>
                <c:pt idx="259">
                  <c:v>4674</c:v>
                </c:pt>
                <c:pt idx="260">
                  <c:v>4675</c:v>
                </c:pt>
                <c:pt idx="261">
                  <c:v>4676</c:v>
                </c:pt>
                <c:pt idx="262">
                  <c:v>4677</c:v>
                </c:pt>
                <c:pt idx="263">
                  <c:v>4678</c:v>
                </c:pt>
                <c:pt idx="264">
                  <c:v>4679</c:v>
                </c:pt>
                <c:pt idx="265">
                  <c:v>4680</c:v>
                </c:pt>
                <c:pt idx="266">
                  <c:v>4681</c:v>
                </c:pt>
                <c:pt idx="267">
                  <c:v>4682</c:v>
                </c:pt>
                <c:pt idx="268">
                  <c:v>4683</c:v>
                </c:pt>
                <c:pt idx="269">
                  <c:v>4684</c:v>
                </c:pt>
                <c:pt idx="270">
                  <c:v>4685</c:v>
                </c:pt>
                <c:pt idx="271">
                  <c:v>4686</c:v>
                </c:pt>
                <c:pt idx="272">
                  <c:v>4687</c:v>
                </c:pt>
                <c:pt idx="273">
                  <c:v>4688</c:v>
                </c:pt>
                <c:pt idx="274">
                  <c:v>4689</c:v>
                </c:pt>
                <c:pt idx="275">
                  <c:v>4690</c:v>
                </c:pt>
                <c:pt idx="276">
                  <c:v>4691</c:v>
                </c:pt>
                <c:pt idx="277">
                  <c:v>4692</c:v>
                </c:pt>
                <c:pt idx="278">
                  <c:v>4693</c:v>
                </c:pt>
                <c:pt idx="279">
                  <c:v>4694</c:v>
                </c:pt>
                <c:pt idx="280">
                  <c:v>4695</c:v>
                </c:pt>
                <c:pt idx="281">
                  <c:v>4696</c:v>
                </c:pt>
                <c:pt idx="282">
                  <c:v>4697</c:v>
                </c:pt>
                <c:pt idx="283">
                  <c:v>4698</c:v>
                </c:pt>
                <c:pt idx="284">
                  <c:v>4699</c:v>
                </c:pt>
                <c:pt idx="285">
                  <c:v>4700</c:v>
                </c:pt>
                <c:pt idx="286">
                  <c:v>4701</c:v>
                </c:pt>
                <c:pt idx="287">
                  <c:v>4702</c:v>
                </c:pt>
                <c:pt idx="288">
                  <c:v>4703</c:v>
                </c:pt>
                <c:pt idx="289">
                  <c:v>4704</c:v>
                </c:pt>
                <c:pt idx="290">
                  <c:v>4705</c:v>
                </c:pt>
                <c:pt idx="291">
                  <c:v>4706</c:v>
                </c:pt>
                <c:pt idx="292">
                  <c:v>4707</c:v>
                </c:pt>
                <c:pt idx="293">
                  <c:v>4708</c:v>
                </c:pt>
                <c:pt idx="294">
                  <c:v>4709</c:v>
                </c:pt>
                <c:pt idx="295">
                  <c:v>4710</c:v>
                </c:pt>
                <c:pt idx="296">
                  <c:v>4711</c:v>
                </c:pt>
                <c:pt idx="297">
                  <c:v>4712</c:v>
                </c:pt>
                <c:pt idx="298">
                  <c:v>4713</c:v>
                </c:pt>
                <c:pt idx="299">
                  <c:v>4714</c:v>
                </c:pt>
                <c:pt idx="300">
                  <c:v>4715</c:v>
                </c:pt>
                <c:pt idx="301">
                  <c:v>4716</c:v>
                </c:pt>
                <c:pt idx="302">
                  <c:v>4717</c:v>
                </c:pt>
                <c:pt idx="303">
                  <c:v>4718</c:v>
                </c:pt>
                <c:pt idx="304">
                  <c:v>4719</c:v>
                </c:pt>
                <c:pt idx="305">
                  <c:v>4720</c:v>
                </c:pt>
                <c:pt idx="306">
                  <c:v>4721</c:v>
                </c:pt>
                <c:pt idx="307">
                  <c:v>4722</c:v>
                </c:pt>
                <c:pt idx="308">
                  <c:v>4723</c:v>
                </c:pt>
                <c:pt idx="309">
                  <c:v>4724</c:v>
                </c:pt>
                <c:pt idx="310">
                  <c:v>4725</c:v>
                </c:pt>
                <c:pt idx="311">
                  <c:v>4726</c:v>
                </c:pt>
                <c:pt idx="312">
                  <c:v>4727</c:v>
                </c:pt>
                <c:pt idx="313">
                  <c:v>4728</c:v>
                </c:pt>
                <c:pt idx="314">
                  <c:v>4729</c:v>
                </c:pt>
                <c:pt idx="315">
                  <c:v>4730</c:v>
                </c:pt>
                <c:pt idx="316">
                  <c:v>4731</c:v>
                </c:pt>
                <c:pt idx="317">
                  <c:v>4732</c:v>
                </c:pt>
                <c:pt idx="318">
                  <c:v>4733</c:v>
                </c:pt>
                <c:pt idx="319">
                  <c:v>4734</c:v>
                </c:pt>
                <c:pt idx="320">
                  <c:v>4735</c:v>
                </c:pt>
                <c:pt idx="321">
                  <c:v>4736</c:v>
                </c:pt>
                <c:pt idx="322">
                  <c:v>4737</c:v>
                </c:pt>
                <c:pt idx="323">
                  <c:v>4738</c:v>
                </c:pt>
                <c:pt idx="324">
                  <c:v>4739</c:v>
                </c:pt>
                <c:pt idx="325">
                  <c:v>4740</c:v>
                </c:pt>
                <c:pt idx="326">
                  <c:v>4741</c:v>
                </c:pt>
                <c:pt idx="327">
                  <c:v>4742</c:v>
                </c:pt>
                <c:pt idx="328">
                  <c:v>4743</c:v>
                </c:pt>
                <c:pt idx="329">
                  <c:v>4744</c:v>
                </c:pt>
                <c:pt idx="330">
                  <c:v>4745</c:v>
                </c:pt>
                <c:pt idx="331">
                  <c:v>4746</c:v>
                </c:pt>
                <c:pt idx="332">
                  <c:v>4747</c:v>
                </c:pt>
                <c:pt idx="333">
                  <c:v>4748</c:v>
                </c:pt>
                <c:pt idx="334">
                  <c:v>4749</c:v>
                </c:pt>
                <c:pt idx="335">
                  <c:v>4750</c:v>
                </c:pt>
                <c:pt idx="336">
                  <c:v>4751</c:v>
                </c:pt>
                <c:pt idx="337">
                  <c:v>4752</c:v>
                </c:pt>
                <c:pt idx="338">
                  <c:v>4753</c:v>
                </c:pt>
                <c:pt idx="339">
                  <c:v>4754</c:v>
                </c:pt>
                <c:pt idx="340">
                  <c:v>4755</c:v>
                </c:pt>
                <c:pt idx="341">
                  <c:v>4756</c:v>
                </c:pt>
                <c:pt idx="342">
                  <c:v>4757</c:v>
                </c:pt>
                <c:pt idx="343">
                  <c:v>4758</c:v>
                </c:pt>
                <c:pt idx="344">
                  <c:v>4759</c:v>
                </c:pt>
                <c:pt idx="345">
                  <c:v>4760</c:v>
                </c:pt>
                <c:pt idx="346">
                  <c:v>4761</c:v>
                </c:pt>
                <c:pt idx="347">
                  <c:v>4762</c:v>
                </c:pt>
                <c:pt idx="348">
                  <c:v>4763</c:v>
                </c:pt>
                <c:pt idx="349">
                  <c:v>4764</c:v>
                </c:pt>
                <c:pt idx="350">
                  <c:v>4765</c:v>
                </c:pt>
                <c:pt idx="351">
                  <c:v>4766</c:v>
                </c:pt>
                <c:pt idx="352">
                  <c:v>4767</c:v>
                </c:pt>
                <c:pt idx="353">
                  <c:v>4768</c:v>
                </c:pt>
                <c:pt idx="354">
                  <c:v>4769</c:v>
                </c:pt>
                <c:pt idx="355">
                  <c:v>4770</c:v>
                </c:pt>
                <c:pt idx="356">
                  <c:v>4771</c:v>
                </c:pt>
                <c:pt idx="357">
                  <c:v>4772</c:v>
                </c:pt>
                <c:pt idx="358">
                  <c:v>4773</c:v>
                </c:pt>
                <c:pt idx="359">
                  <c:v>4774</c:v>
                </c:pt>
                <c:pt idx="360">
                  <c:v>4775</c:v>
                </c:pt>
                <c:pt idx="361">
                  <c:v>4776</c:v>
                </c:pt>
                <c:pt idx="362">
                  <c:v>4777</c:v>
                </c:pt>
                <c:pt idx="363">
                  <c:v>4778</c:v>
                </c:pt>
                <c:pt idx="364">
                  <c:v>4779</c:v>
                </c:pt>
                <c:pt idx="365">
                  <c:v>4780</c:v>
                </c:pt>
                <c:pt idx="366">
                  <c:v>4781</c:v>
                </c:pt>
                <c:pt idx="367">
                  <c:v>4782</c:v>
                </c:pt>
                <c:pt idx="368">
                  <c:v>4783</c:v>
                </c:pt>
                <c:pt idx="369">
                  <c:v>4784</c:v>
                </c:pt>
                <c:pt idx="370">
                  <c:v>4785</c:v>
                </c:pt>
                <c:pt idx="371">
                  <c:v>4786</c:v>
                </c:pt>
                <c:pt idx="372">
                  <c:v>4787</c:v>
                </c:pt>
                <c:pt idx="373">
                  <c:v>4788</c:v>
                </c:pt>
                <c:pt idx="374">
                  <c:v>4789</c:v>
                </c:pt>
                <c:pt idx="375">
                  <c:v>4790</c:v>
                </c:pt>
                <c:pt idx="376">
                  <c:v>4791</c:v>
                </c:pt>
                <c:pt idx="377">
                  <c:v>4792</c:v>
                </c:pt>
                <c:pt idx="378">
                  <c:v>4793</c:v>
                </c:pt>
                <c:pt idx="379">
                  <c:v>4794</c:v>
                </c:pt>
                <c:pt idx="380">
                  <c:v>4795</c:v>
                </c:pt>
                <c:pt idx="381">
                  <c:v>4796</c:v>
                </c:pt>
                <c:pt idx="382">
                  <c:v>4797</c:v>
                </c:pt>
                <c:pt idx="383">
                  <c:v>4798</c:v>
                </c:pt>
                <c:pt idx="384">
                  <c:v>4799</c:v>
                </c:pt>
                <c:pt idx="385">
                  <c:v>4800</c:v>
                </c:pt>
                <c:pt idx="386">
                  <c:v>4801</c:v>
                </c:pt>
                <c:pt idx="387">
                  <c:v>4802</c:v>
                </c:pt>
                <c:pt idx="388">
                  <c:v>4803</c:v>
                </c:pt>
                <c:pt idx="389">
                  <c:v>4804</c:v>
                </c:pt>
                <c:pt idx="390">
                  <c:v>4805</c:v>
                </c:pt>
                <c:pt idx="391">
                  <c:v>4806</c:v>
                </c:pt>
                <c:pt idx="392">
                  <c:v>4807</c:v>
                </c:pt>
                <c:pt idx="393">
                  <c:v>4808</c:v>
                </c:pt>
                <c:pt idx="394">
                  <c:v>4809</c:v>
                </c:pt>
                <c:pt idx="395">
                  <c:v>4810</c:v>
                </c:pt>
                <c:pt idx="396">
                  <c:v>4811</c:v>
                </c:pt>
                <c:pt idx="397">
                  <c:v>4812</c:v>
                </c:pt>
                <c:pt idx="398">
                  <c:v>4813</c:v>
                </c:pt>
                <c:pt idx="399">
                  <c:v>4814</c:v>
                </c:pt>
                <c:pt idx="400">
                  <c:v>4815</c:v>
                </c:pt>
                <c:pt idx="401">
                  <c:v>4816</c:v>
                </c:pt>
                <c:pt idx="402">
                  <c:v>4817</c:v>
                </c:pt>
                <c:pt idx="403">
                  <c:v>4818</c:v>
                </c:pt>
                <c:pt idx="404">
                  <c:v>4819</c:v>
                </c:pt>
                <c:pt idx="405">
                  <c:v>4820</c:v>
                </c:pt>
                <c:pt idx="406">
                  <c:v>4821</c:v>
                </c:pt>
                <c:pt idx="407">
                  <c:v>4822</c:v>
                </c:pt>
                <c:pt idx="408">
                  <c:v>4823</c:v>
                </c:pt>
                <c:pt idx="409">
                  <c:v>4824</c:v>
                </c:pt>
                <c:pt idx="410">
                  <c:v>4825</c:v>
                </c:pt>
                <c:pt idx="411">
                  <c:v>4826</c:v>
                </c:pt>
                <c:pt idx="412">
                  <c:v>4827</c:v>
                </c:pt>
                <c:pt idx="413">
                  <c:v>4828</c:v>
                </c:pt>
                <c:pt idx="414">
                  <c:v>4829</c:v>
                </c:pt>
                <c:pt idx="415">
                  <c:v>4830</c:v>
                </c:pt>
                <c:pt idx="416">
                  <c:v>4831</c:v>
                </c:pt>
                <c:pt idx="417">
                  <c:v>4832</c:v>
                </c:pt>
                <c:pt idx="418">
                  <c:v>4833</c:v>
                </c:pt>
                <c:pt idx="419">
                  <c:v>4834</c:v>
                </c:pt>
                <c:pt idx="420">
                  <c:v>4835</c:v>
                </c:pt>
                <c:pt idx="421">
                  <c:v>4836</c:v>
                </c:pt>
                <c:pt idx="422">
                  <c:v>4837</c:v>
                </c:pt>
                <c:pt idx="423">
                  <c:v>4838</c:v>
                </c:pt>
                <c:pt idx="424">
                  <c:v>4839</c:v>
                </c:pt>
                <c:pt idx="425">
                  <c:v>4840</c:v>
                </c:pt>
                <c:pt idx="426">
                  <c:v>4841</c:v>
                </c:pt>
                <c:pt idx="427">
                  <c:v>4842</c:v>
                </c:pt>
                <c:pt idx="428">
                  <c:v>4843</c:v>
                </c:pt>
                <c:pt idx="429">
                  <c:v>4844</c:v>
                </c:pt>
                <c:pt idx="430">
                  <c:v>4845</c:v>
                </c:pt>
                <c:pt idx="431">
                  <c:v>4846</c:v>
                </c:pt>
                <c:pt idx="432">
                  <c:v>4847</c:v>
                </c:pt>
                <c:pt idx="433">
                  <c:v>4848</c:v>
                </c:pt>
                <c:pt idx="434">
                  <c:v>4849</c:v>
                </c:pt>
                <c:pt idx="435">
                  <c:v>4850</c:v>
                </c:pt>
                <c:pt idx="436">
                  <c:v>4851</c:v>
                </c:pt>
                <c:pt idx="437">
                  <c:v>4852</c:v>
                </c:pt>
                <c:pt idx="438">
                  <c:v>4853</c:v>
                </c:pt>
                <c:pt idx="439">
                  <c:v>4854</c:v>
                </c:pt>
                <c:pt idx="440">
                  <c:v>4855</c:v>
                </c:pt>
                <c:pt idx="441">
                  <c:v>4856</c:v>
                </c:pt>
                <c:pt idx="442">
                  <c:v>4857</c:v>
                </c:pt>
                <c:pt idx="443">
                  <c:v>4858</c:v>
                </c:pt>
                <c:pt idx="444">
                  <c:v>4859</c:v>
                </c:pt>
                <c:pt idx="445">
                  <c:v>4860</c:v>
                </c:pt>
                <c:pt idx="446">
                  <c:v>4861</c:v>
                </c:pt>
                <c:pt idx="447">
                  <c:v>4862</c:v>
                </c:pt>
                <c:pt idx="448">
                  <c:v>4863</c:v>
                </c:pt>
                <c:pt idx="449">
                  <c:v>4864</c:v>
                </c:pt>
                <c:pt idx="450">
                  <c:v>4865</c:v>
                </c:pt>
                <c:pt idx="451">
                  <c:v>4866</c:v>
                </c:pt>
                <c:pt idx="452">
                  <c:v>4867</c:v>
                </c:pt>
                <c:pt idx="453">
                  <c:v>4868</c:v>
                </c:pt>
                <c:pt idx="454">
                  <c:v>4869</c:v>
                </c:pt>
                <c:pt idx="455">
                  <c:v>4870</c:v>
                </c:pt>
                <c:pt idx="456">
                  <c:v>4871</c:v>
                </c:pt>
                <c:pt idx="457">
                  <c:v>4872</c:v>
                </c:pt>
                <c:pt idx="458">
                  <c:v>4873</c:v>
                </c:pt>
                <c:pt idx="459">
                  <c:v>4874</c:v>
                </c:pt>
                <c:pt idx="460">
                  <c:v>4875</c:v>
                </c:pt>
                <c:pt idx="461">
                  <c:v>4876</c:v>
                </c:pt>
                <c:pt idx="462">
                  <c:v>4877</c:v>
                </c:pt>
                <c:pt idx="463">
                  <c:v>4878</c:v>
                </c:pt>
                <c:pt idx="464">
                  <c:v>4879</c:v>
                </c:pt>
                <c:pt idx="465">
                  <c:v>4880</c:v>
                </c:pt>
                <c:pt idx="466">
                  <c:v>4881</c:v>
                </c:pt>
                <c:pt idx="467">
                  <c:v>4882</c:v>
                </c:pt>
                <c:pt idx="468">
                  <c:v>4883</c:v>
                </c:pt>
                <c:pt idx="469">
                  <c:v>4884</c:v>
                </c:pt>
                <c:pt idx="470">
                  <c:v>4885</c:v>
                </c:pt>
                <c:pt idx="471">
                  <c:v>4886</c:v>
                </c:pt>
                <c:pt idx="472">
                  <c:v>4887</c:v>
                </c:pt>
              </c:numCache>
            </c:numRef>
          </c:xVal>
          <c:yVal>
            <c:numRef>
              <c:f>Graph!$D$6:$D$476</c:f>
              <c:numCache>
                <c:formatCode>General</c:formatCode>
                <c:ptCount val="471"/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Graph!$A$5:$A$477</c:f>
              <c:numCache>
                <c:formatCode>General</c:formatCode>
                <c:ptCount val="473"/>
                <c:pt idx="0">
                  <c:v>4415</c:v>
                </c:pt>
                <c:pt idx="1">
                  <c:v>4416</c:v>
                </c:pt>
                <c:pt idx="2">
                  <c:v>4417</c:v>
                </c:pt>
                <c:pt idx="3">
                  <c:v>4418</c:v>
                </c:pt>
                <c:pt idx="4">
                  <c:v>4419</c:v>
                </c:pt>
                <c:pt idx="5">
                  <c:v>4420</c:v>
                </c:pt>
                <c:pt idx="6">
                  <c:v>4421</c:v>
                </c:pt>
                <c:pt idx="7">
                  <c:v>4422</c:v>
                </c:pt>
                <c:pt idx="8">
                  <c:v>4423</c:v>
                </c:pt>
                <c:pt idx="9">
                  <c:v>4424</c:v>
                </c:pt>
                <c:pt idx="10">
                  <c:v>4425</c:v>
                </c:pt>
                <c:pt idx="11">
                  <c:v>4426</c:v>
                </c:pt>
                <c:pt idx="12">
                  <c:v>4427</c:v>
                </c:pt>
                <c:pt idx="13">
                  <c:v>4428</c:v>
                </c:pt>
                <c:pt idx="14">
                  <c:v>4429</c:v>
                </c:pt>
                <c:pt idx="15">
                  <c:v>4430</c:v>
                </c:pt>
                <c:pt idx="16">
                  <c:v>4431</c:v>
                </c:pt>
                <c:pt idx="17">
                  <c:v>4432</c:v>
                </c:pt>
                <c:pt idx="18">
                  <c:v>4433</c:v>
                </c:pt>
                <c:pt idx="19">
                  <c:v>4434</c:v>
                </c:pt>
                <c:pt idx="20">
                  <c:v>4435</c:v>
                </c:pt>
                <c:pt idx="21">
                  <c:v>4436</c:v>
                </c:pt>
                <c:pt idx="22">
                  <c:v>4437</c:v>
                </c:pt>
                <c:pt idx="23">
                  <c:v>4438</c:v>
                </c:pt>
                <c:pt idx="24">
                  <c:v>4439</c:v>
                </c:pt>
                <c:pt idx="25">
                  <c:v>4440</c:v>
                </c:pt>
                <c:pt idx="26">
                  <c:v>4441</c:v>
                </c:pt>
                <c:pt idx="27">
                  <c:v>4442</c:v>
                </c:pt>
                <c:pt idx="28">
                  <c:v>4443</c:v>
                </c:pt>
                <c:pt idx="29">
                  <c:v>4444</c:v>
                </c:pt>
                <c:pt idx="30">
                  <c:v>4445</c:v>
                </c:pt>
                <c:pt idx="31">
                  <c:v>4446</c:v>
                </c:pt>
                <c:pt idx="32">
                  <c:v>4447</c:v>
                </c:pt>
                <c:pt idx="33">
                  <c:v>4448</c:v>
                </c:pt>
                <c:pt idx="34">
                  <c:v>4449</c:v>
                </c:pt>
                <c:pt idx="35">
                  <c:v>4450</c:v>
                </c:pt>
                <c:pt idx="36">
                  <c:v>4451</c:v>
                </c:pt>
                <c:pt idx="37">
                  <c:v>4452</c:v>
                </c:pt>
                <c:pt idx="38">
                  <c:v>4453</c:v>
                </c:pt>
                <c:pt idx="39">
                  <c:v>4454</c:v>
                </c:pt>
                <c:pt idx="40">
                  <c:v>4455</c:v>
                </c:pt>
                <c:pt idx="41">
                  <c:v>4456</c:v>
                </c:pt>
                <c:pt idx="42">
                  <c:v>4457</c:v>
                </c:pt>
                <c:pt idx="43">
                  <c:v>4458</c:v>
                </c:pt>
                <c:pt idx="44">
                  <c:v>4459</c:v>
                </c:pt>
                <c:pt idx="45">
                  <c:v>4460</c:v>
                </c:pt>
                <c:pt idx="46">
                  <c:v>4461</c:v>
                </c:pt>
                <c:pt idx="47">
                  <c:v>4462</c:v>
                </c:pt>
                <c:pt idx="48">
                  <c:v>4463</c:v>
                </c:pt>
                <c:pt idx="49">
                  <c:v>4464</c:v>
                </c:pt>
                <c:pt idx="50">
                  <c:v>4465</c:v>
                </c:pt>
                <c:pt idx="51">
                  <c:v>4466</c:v>
                </c:pt>
                <c:pt idx="52">
                  <c:v>4467</c:v>
                </c:pt>
                <c:pt idx="53">
                  <c:v>4468</c:v>
                </c:pt>
                <c:pt idx="54">
                  <c:v>4469</c:v>
                </c:pt>
                <c:pt idx="55">
                  <c:v>4470</c:v>
                </c:pt>
                <c:pt idx="56">
                  <c:v>4471</c:v>
                </c:pt>
                <c:pt idx="57">
                  <c:v>4472</c:v>
                </c:pt>
                <c:pt idx="58">
                  <c:v>4473</c:v>
                </c:pt>
                <c:pt idx="59">
                  <c:v>4474</c:v>
                </c:pt>
                <c:pt idx="60">
                  <c:v>4475</c:v>
                </c:pt>
                <c:pt idx="61">
                  <c:v>4476</c:v>
                </c:pt>
                <c:pt idx="62">
                  <c:v>4477</c:v>
                </c:pt>
                <c:pt idx="63">
                  <c:v>4478</c:v>
                </c:pt>
                <c:pt idx="64">
                  <c:v>4479</c:v>
                </c:pt>
                <c:pt idx="65">
                  <c:v>4480</c:v>
                </c:pt>
                <c:pt idx="66">
                  <c:v>4481</c:v>
                </c:pt>
                <c:pt idx="67">
                  <c:v>4482</c:v>
                </c:pt>
                <c:pt idx="68">
                  <c:v>4483</c:v>
                </c:pt>
                <c:pt idx="69">
                  <c:v>4484</c:v>
                </c:pt>
                <c:pt idx="70">
                  <c:v>4485</c:v>
                </c:pt>
                <c:pt idx="71">
                  <c:v>4486</c:v>
                </c:pt>
                <c:pt idx="72">
                  <c:v>4487</c:v>
                </c:pt>
                <c:pt idx="73">
                  <c:v>4488</c:v>
                </c:pt>
                <c:pt idx="74">
                  <c:v>4489</c:v>
                </c:pt>
                <c:pt idx="75">
                  <c:v>4490</c:v>
                </c:pt>
                <c:pt idx="76">
                  <c:v>4491</c:v>
                </c:pt>
                <c:pt idx="77">
                  <c:v>4492</c:v>
                </c:pt>
                <c:pt idx="78">
                  <c:v>4493</c:v>
                </c:pt>
                <c:pt idx="79">
                  <c:v>4494</c:v>
                </c:pt>
                <c:pt idx="80">
                  <c:v>4495</c:v>
                </c:pt>
                <c:pt idx="81">
                  <c:v>4496</c:v>
                </c:pt>
                <c:pt idx="82">
                  <c:v>4497</c:v>
                </c:pt>
                <c:pt idx="83">
                  <c:v>4498</c:v>
                </c:pt>
                <c:pt idx="84">
                  <c:v>4499</c:v>
                </c:pt>
                <c:pt idx="85">
                  <c:v>4500</c:v>
                </c:pt>
                <c:pt idx="86">
                  <c:v>4501</c:v>
                </c:pt>
                <c:pt idx="87">
                  <c:v>4502</c:v>
                </c:pt>
                <c:pt idx="88">
                  <c:v>4503</c:v>
                </c:pt>
                <c:pt idx="89">
                  <c:v>4504</c:v>
                </c:pt>
                <c:pt idx="90">
                  <c:v>4505</c:v>
                </c:pt>
                <c:pt idx="91">
                  <c:v>4506</c:v>
                </c:pt>
                <c:pt idx="92">
                  <c:v>4507</c:v>
                </c:pt>
                <c:pt idx="93">
                  <c:v>4508</c:v>
                </c:pt>
                <c:pt idx="94">
                  <c:v>4509</c:v>
                </c:pt>
                <c:pt idx="95">
                  <c:v>4510</c:v>
                </c:pt>
                <c:pt idx="96">
                  <c:v>4511</c:v>
                </c:pt>
                <c:pt idx="97">
                  <c:v>4512</c:v>
                </c:pt>
                <c:pt idx="98">
                  <c:v>4513</c:v>
                </c:pt>
                <c:pt idx="99">
                  <c:v>4514</c:v>
                </c:pt>
                <c:pt idx="100">
                  <c:v>4515</c:v>
                </c:pt>
                <c:pt idx="101">
                  <c:v>4516</c:v>
                </c:pt>
                <c:pt idx="102">
                  <c:v>4517</c:v>
                </c:pt>
                <c:pt idx="103">
                  <c:v>4518</c:v>
                </c:pt>
                <c:pt idx="104">
                  <c:v>4519</c:v>
                </c:pt>
                <c:pt idx="105">
                  <c:v>4520</c:v>
                </c:pt>
                <c:pt idx="106">
                  <c:v>4521</c:v>
                </c:pt>
                <c:pt idx="107">
                  <c:v>4522</c:v>
                </c:pt>
                <c:pt idx="108">
                  <c:v>4523</c:v>
                </c:pt>
                <c:pt idx="109">
                  <c:v>4524</c:v>
                </c:pt>
                <c:pt idx="110">
                  <c:v>4525</c:v>
                </c:pt>
                <c:pt idx="111">
                  <c:v>4526</c:v>
                </c:pt>
                <c:pt idx="112">
                  <c:v>4527</c:v>
                </c:pt>
                <c:pt idx="113">
                  <c:v>4528</c:v>
                </c:pt>
                <c:pt idx="114">
                  <c:v>4529</c:v>
                </c:pt>
                <c:pt idx="115">
                  <c:v>4530</c:v>
                </c:pt>
                <c:pt idx="116">
                  <c:v>4531</c:v>
                </c:pt>
                <c:pt idx="117">
                  <c:v>4532</c:v>
                </c:pt>
                <c:pt idx="118">
                  <c:v>4533</c:v>
                </c:pt>
                <c:pt idx="119">
                  <c:v>4534</c:v>
                </c:pt>
                <c:pt idx="120">
                  <c:v>4535</c:v>
                </c:pt>
                <c:pt idx="121">
                  <c:v>4536</c:v>
                </c:pt>
                <c:pt idx="122">
                  <c:v>4537</c:v>
                </c:pt>
                <c:pt idx="123">
                  <c:v>4538</c:v>
                </c:pt>
                <c:pt idx="124">
                  <c:v>4539</c:v>
                </c:pt>
                <c:pt idx="125">
                  <c:v>4540</c:v>
                </c:pt>
                <c:pt idx="126">
                  <c:v>4541</c:v>
                </c:pt>
                <c:pt idx="127">
                  <c:v>4542</c:v>
                </c:pt>
                <c:pt idx="128">
                  <c:v>4543</c:v>
                </c:pt>
                <c:pt idx="129">
                  <c:v>4544</c:v>
                </c:pt>
                <c:pt idx="130">
                  <c:v>4545</c:v>
                </c:pt>
                <c:pt idx="131">
                  <c:v>4546</c:v>
                </c:pt>
                <c:pt idx="132">
                  <c:v>4547</c:v>
                </c:pt>
                <c:pt idx="133">
                  <c:v>4548</c:v>
                </c:pt>
                <c:pt idx="134">
                  <c:v>4549</c:v>
                </c:pt>
                <c:pt idx="135">
                  <c:v>4550</c:v>
                </c:pt>
                <c:pt idx="136">
                  <c:v>4551</c:v>
                </c:pt>
                <c:pt idx="137">
                  <c:v>4552</c:v>
                </c:pt>
                <c:pt idx="138">
                  <c:v>4553</c:v>
                </c:pt>
                <c:pt idx="139">
                  <c:v>4554</c:v>
                </c:pt>
                <c:pt idx="140">
                  <c:v>4555</c:v>
                </c:pt>
                <c:pt idx="141">
                  <c:v>4556</c:v>
                </c:pt>
                <c:pt idx="142">
                  <c:v>4557</c:v>
                </c:pt>
                <c:pt idx="143">
                  <c:v>4558</c:v>
                </c:pt>
                <c:pt idx="144">
                  <c:v>4559</c:v>
                </c:pt>
                <c:pt idx="145">
                  <c:v>4560</c:v>
                </c:pt>
                <c:pt idx="146">
                  <c:v>4561</c:v>
                </c:pt>
                <c:pt idx="147">
                  <c:v>4562</c:v>
                </c:pt>
                <c:pt idx="148">
                  <c:v>4563</c:v>
                </c:pt>
                <c:pt idx="149">
                  <c:v>4564</c:v>
                </c:pt>
                <c:pt idx="150">
                  <c:v>4565</c:v>
                </c:pt>
                <c:pt idx="151">
                  <c:v>4566</c:v>
                </c:pt>
                <c:pt idx="152">
                  <c:v>4567</c:v>
                </c:pt>
                <c:pt idx="153">
                  <c:v>4568</c:v>
                </c:pt>
                <c:pt idx="154">
                  <c:v>4569</c:v>
                </c:pt>
                <c:pt idx="155">
                  <c:v>4570</c:v>
                </c:pt>
                <c:pt idx="156">
                  <c:v>4571</c:v>
                </c:pt>
                <c:pt idx="157">
                  <c:v>4572</c:v>
                </c:pt>
                <c:pt idx="158">
                  <c:v>4573</c:v>
                </c:pt>
                <c:pt idx="159">
                  <c:v>4574</c:v>
                </c:pt>
                <c:pt idx="160">
                  <c:v>4575</c:v>
                </c:pt>
                <c:pt idx="161">
                  <c:v>4576</c:v>
                </c:pt>
                <c:pt idx="162">
                  <c:v>4577</c:v>
                </c:pt>
                <c:pt idx="163">
                  <c:v>4578</c:v>
                </c:pt>
                <c:pt idx="164">
                  <c:v>4579</c:v>
                </c:pt>
                <c:pt idx="165">
                  <c:v>4580</c:v>
                </c:pt>
                <c:pt idx="166">
                  <c:v>4581</c:v>
                </c:pt>
                <c:pt idx="167">
                  <c:v>4582</c:v>
                </c:pt>
                <c:pt idx="168">
                  <c:v>4583</c:v>
                </c:pt>
                <c:pt idx="169">
                  <c:v>4584</c:v>
                </c:pt>
                <c:pt idx="170">
                  <c:v>4585</c:v>
                </c:pt>
                <c:pt idx="171">
                  <c:v>4586</c:v>
                </c:pt>
                <c:pt idx="172">
                  <c:v>4587</c:v>
                </c:pt>
                <c:pt idx="173">
                  <c:v>4588</c:v>
                </c:pt>
                <c:pt idx="174">
                  <c:v>4589</c:v>
                </c:pt>
                <c:pt idx="175">
                  <c:v>4590</c:v>
                </c:pt>
                <c:pt idx="176">
                  <c:v>4591</c:v>
                </c:pt>
                <c:pt idx="177">
                  <c:v>4592</c:v>
                </c:pt>
                <c:pt idx="178">
                  <c:v>4593</c:v>
                </c:pt>
                <c:pt idx="179">
                  <c:v>4594</c:v>
                </c:pt>
                <c:pt idx="180">
                  <c:v>4595</c:v>
                </c:pt>
                <c:pt idx="181">
                  <c:v>4596</c:v>
                </c:pt>
                <c:pt idx="182">
                  <c:v>4597</c:v>
                </c:pt>
                <c:pt idx="183">
                  <c:v>4598</c:v>
                </c:pt>
                <c:pt idx="184">
                  <c:v>4599</c:v>
                </c:pt>
                <c:pt idx="185">
                  <c:v>4600</c:v>
                </c:pt>
                <c:pt idx="186">
                  <c:v>4601</c:v>
                </c:pt>
                <c:pt idx="187">
                  <c:v>4602</c:v>
                </c:pt>
                <c:pt idx="188">
                  <c:v>4603</c:v>
                </c:pt>
                <c:pt idx="189">
                  <c:v>4604</c:v>
                </c:pt>
                <c:pt idx="190">
                  <c:v>4605</c:v>
                </c:pt>
                <c:pt idx="191">
                  <c:v>4606</c:v>
                </c:pt>
                <c:pt idx="192">
                  <c:v>4607</c:v>
                </c:pt>
                <c:pt idx="193">
                  <c:v>4608</c:v>
                </c:pt>
                <c:pt idx="194">
                  <c:v>4609</c:v>
                </c:pt>
                <c:pt idx="195">
                  <c:v>4610</c:v>
                </c:pt>
                <c:pt idx="196">
                  <c:v>4611</c:v>
                </c:pt>
                <c:pt idx="197">
                  <c:v>4612</c:v>
                </c:pt>
                <c:pt idx="198">
                  <c:v>4613</c:v>
                </c:pt>
                <c:pt idx="199">
                  <c:v>4614</c:v>
                </c:pt>
                <c:pt idx="200">
                  <c:v>4615</c:v>
                </c:pt>
                <c:pt idx="201">
                  <c:v>4616</c:v>
                </c:pt>
                <c:pt idx="202">
                  <c:v>4617</c:v>
                </c:pt>
                <c:pt idx="203">
                  <c:v>4618</c:v>
                </c:pt>
                <c:pt idx="204">
                  <c:v>4619</c:v>
                </c:pt>
                <c:pt idx="205">
                  <c:v>4620</c:v>
                </c:pt>
                <c:pt idx="206">
                  <c:v>4621</c:v>
                </c:pt>
                <c:pt idx="207">
                  <c:v>4622</c:v>
                </c:pt>
                <c:pt idx="208">
                  <c:v>4623</c:v>
                </c:pt>
                <c:pt idx="209">
                  <c:v>4624</c:v>
                </c:pt>
                <c:pt idx="210">
                  <c:v>4625</c:v>
                </c:pt>
                <c:pt idx="211">
                  <c:v>4626</c:v>
                </c:pt>
                <c:pt idx="212">
                  <c:v>4627</c:v>
                </c:pt>
                <c:pt idx="213">
                  <c:v>4628</c:v>
                </c:pt>
                <c:pt idx="214">
                  <c:v>4629</c:v>
                </c:pt>
                <c:pt idx="215">
                  <c:v>4630</c:v>
                </c:pt>
                <c:pt idx="216">
                  <c:v>4631</c:v>
                </c:pt>
                <c:pt idx="217">
                  <c:v>4632</c:v>
                </c:pt>
                <c:pt idx="218">
                  <c:v>4633</c:v>
                </c:pt>
                <c:pt idx="219">
                  <c:v>4634</c:v>
                </c:pt>
                <c:pt idx="220">
                  <c:v>4635</c:v>
                </c:pt>
                <c:pt idx="221">
                  <c:v>4636</c:v>
                </c:pt>
                <c:pt idx="222">
                  <c:v>4637</c:v>
                </c:pt>
                <c:pt idx="223">
                  <c:v>4638</c:v>
                </c:pt>
                <c:pt idx="224">
                  <c:v>4639</c:v>
                </c:pt>
                <c:pt idx="225">
                  <c:v>4640</c:v>
                </c:pt>
                <c:pt idx="226">
                  <c:v>4641</c:v>
                </c:pt>
                <c:pt idx="227">
                  <c:v>4642</c:v>
                </c:pt>
                <c:pt idx="228">
                  <c:v>4643</c:v>
                </c:pt>
                <c:pt idx="229">
                  <c:v>4644</c:v>
                </c:pt>
                <c:pt idx="230">
                  <c:v>4645</c:v>
                </c:pt>
                <c:pt idx="231">
                  <c:v>4646</c:v>
                </c:pt>
                <c:pt idx="232">
                  <c:v>4647</c:v>
                </c:pt>
                <c:pt idx="233">
                  <c:v>4648</c:v>
                </c:pt>
                <c:pt idx="234">
                  <c:v>4649</c:v>
                </c:pt>
                <c:pt idx="235">
                  <c:v>4650</c:v>
                </c:pt>
                <c:pt idx="236">
                  <c:v>4651</c:v>
                </c:pt>
                <c:pt idx="237">
                  <c:v>4652</c:v>
                </c:pt>
                <c:pt idx="238">
                  <c:v>4653</c:v>
                </c:pt>
                <c:pt idx="239">
                  <c:v>4654</c:v>
                </c:pt>
                <c:pt idx="240">
                  <c:v>4655</c:v>
                </c:pt>
                <c:pt idx="241">
                  <c:v>4656</c:v>
                </c:pt>
                <c:pt idx="242">
                  <c:v>4657</c:v>
                </c:pt>
                <c:pt idx="243">
                  <c:v>4658</c:v>
                </c:pt>
                <c:pt idx="244">
                  <c:v>4659</c:v>
                </c:pt>
                <c:pt idx="245">
                  <c:v>4660</c:v>
                </c:pt>
                <c:pt idx="246">
                  <c:v>4661</c:v>
                </c:pt>
                <c:pt idx="247">
                  <c:v>4662</c:v>
                </c:pt>
                <c:pt idx="248">
                  <c:v>4663</c:v>
                </c:pt>
                <c:pt idx="249">
                  <c:v>4664</c:v>
                </c:pt>
                <c:pt idx="250">
                  <c:v>4665</c:v>
                </c:pt>
                <c:pt idx="251">
                  <c:v>4666</c:v>
                </c:pt>
                <c:pt idx="252">
                  <c:v>4667</c:v>
                </c:pt>
                <c:pt idx="253">
                  <c:v>4668</c:v>
                </c:pt>
                <c:pt idx="254">
                  <c:v>4669</c:v>
                </c:pt>
                <c:pt idx="255">
                  <c:v>4670</c:v>
                </c:pt>
                <c:pt idx="256">
                  <c:v>4671</c:v>
                </c:pt>
                <c:pt idx="257">
                  <c:v>4672</c:v>
                </c:pt>
                <c:pt idx="258">
                  <c:v>4673</c:v>
                </c:pt>
                <c:pt idx="259">
                  <c:v>4674</c:v>
                </c:pt>
                <c:pt idx="260">
                  <c:v>4675</c:v>
                </c:pt>
                <c:pt idx="261">
                  <c:v>4676</c:v>
                </c:pt>
                <c:pt idx="262">
                  <c:v>4677</c:v>
                </c:pt>
                <c:pt idx="263">
                  <c:v>4678</c:v>
                </c:pt>
                <c:pt idx="264">
                  <c:v>4679</c:v>
                </c:pt>
                <c:pt idx="265">
                  <c:v>4680</c:v>
                </c:pt>
                <c:pt idx="266">
                  <c:v>4681</c:v>
                </c:pt>
                <c:pt idx="267">
                  <c:v>4682</c:v>
                </c:pt>
                <c:pt idx="268">
                  <c:v>4683</c:v>
                </c:pt>
                <c:pt idx="269">
                  <c:v>4684</c:v>
                </c:pt>
                <c:pt idx="270">
                  <c:v>4685</c:v>
                </c:pt>
                <c:pt idx="271">
                  <c:v>4686</c:v>
                </c:pt>
                <c:pt idx="272">
                  <c:v>4687</c:v>
                </c:pt>
                <c:pt idx="273">
                  <c:v>4688</c:v>
                </c:pt>
                <c:pt idx="274">
                  <c:v>4689</c:v>
                </c:pt>
                <c:pt idx="275">
                  <c:v>4690</c:v>
                </c:pt>
                <c:pt idx="276">
                  <c:v>4691</c:v>
                </c:pt>
                <c:pt idx="277">
                  <c:v>4692</c:v>
                </c:pt>
                <c:pt idx="278">
                  <c:v>4693</c:v>
                </c:pt>
                <c:pt idx="279">
                  <c:v>4694</c:v>
                </c:pt>
                <c:pt idx="280">
                  <c:v>4695</c:v>
                </c:pt>
                <c:pt idx="281">
                  <c:v>4696</c:v>
                </c:pt>
                <c:pt idx="282">
                  <c:v>4697</c:v>
                </c:pt>
                <c:pt idx="283">
                  <c:v>4698</c:v>
                </c:pt>
                <c:pt idx="284">
                  <c:v>4699</c:v>
                </c:pt>
                <c:pt idx="285">
                  <c:v>4700</c:v>
                </c:pt>
                <c:pt idx="286">
                  <c:v>4701</c:v>
                </c:pt>
                <c:pt idx="287">
                  <c:v>4702</c:v>
                </c:pt>
                <c:pt idx="288">
                  <c:v>4703</c:v>
                </c:pt>
                <c:pt idx="289">
                  <c:v>4704</c:v>
                </c:pt>
                <c:pt idx="290">
                  <c:v>4705</c:v>
                </c:pt>
                <c:pt idx="291">
                  <c:v>4706</c:v>
                </c:pt>
                <c:pt idx="292">
                  <c:v>4707</c:v>
                </c:pt>
                <c:pt idx="293">
                  <c:v>4708</c:v>
                </c:pt>
                <c:pt idx="294">
                  <c:v>4709</c:v>
                </c:pt>
                <c:pt idx="295">
                  <c:v>4710</c:v>
                </c:pt>
                <c:pt idx="296">
                  <c:v>4711</c:v>
                </c:pt>
                <c:pt idx="297">
                  <c:v>4712</c:v>
                </c:pt>
                <c:pt idx="298">
                  <c:v>4713</c:v>
                </c:pt>
                <c:pt idx="299">
                  <c:v>4714</c:v>
                </c:pt>
                <c:pt idx="300">
                  <c:v>4715</c:v>
                </c:pt>
                <c:pt idx="301">
                  <c:v>4716</c:v>
                </c:pt>
                <c:pt idx="302">
                  <c:v>4717</c:v>
                </c:pt>
                <c:pt idx="303">
                  <c:v>4718</c:v>
                </c:pt>
                <c:pt idx="304">
                  <c:v>4719</c:v>
                </c:pt>
                <c:pt idx="305">
                  <c:v>4720</c:v>
                </c:pt>
                <c:pt idx="306">
                  <c:v>4721</c:v>
                </c:pt>
                <c:pt idx="307">
                  <c:v>4722</c:v>
                </c:pt>
                <c:pt idx="308">
                  <c:v>4723</c:v>
                </c:pt>
                <c:pt idx="309">
                  <c:v>4724</c:v>
                </c:pt>
                <c:pt idx="310">
                  <c:v>4725</c:v>
                </c:pt>
                <c:pt idx="311">
                  <c:v>4726</c:v>
                </c:pt>
                <c:pt idx="312">
                  <c:v>4727</c:v>
                </c:pt>
                <c:pt idx="313">
                  <c:v>4728</c:v>
                </c:pt>
                <c:pt idx="314">
                  <c:v>4729</c:v>
                </c:pt>
                <c:pt idx="315">
                  <c:v>4730</c:v>
                </c:pt>
                <c:pt idx="316">
                  <c:v>4731</c:v>
                </c:pt>
                <c:pt idx="317">
                  <c:v>4732</c:v>
                </c:pt>
                <c:pt idx="318">
                  <c:v>4733</c:v>
                </c:pt>
                <c:pt idx="319">
                  <c:v>4734</c:v>
                </c:pt>
                <c:pt idx="320">
                  <c:v>4735</c:v>
                </c:pt>
                <c:pt idx="321">
                  <c:v>4736</c:v>
                </c:pt>
                <c:pt idx="322">
                  <c:v>4737</c:v>
                </c:pt>
                <c:pt idx="323">
                  <c:v>4738</c:v>
                </c:pt>
                <c:pt idx="324">
                  <c:v>4739</c:v>
                </c:pt>
                <c:pt idx="325">
                  <c:v>4740</c:v>
                </c:pt>
                <c:pt idx="326">
                  <c:v>4741</c:v>
                </c:pt>
                <c:pt idx="327">
                  <c:v>4742</c:v>
                </c:pt>
                <c:pt idx="328">
                  <c:v>4743</c:v>
                </c:pt>
                <c:pt idx="329">
                  <c:v>4744</c:v>
                </c:pt>
                <c:pt idx="330">
                  <c:v>4745</c:v>
                </c:pt>
                <c:pt idx="331">
                  <c:v>4746</c:v>
                </c:pt>
                <c:pt idx="332">
                  <c:v>4747</c:v>
                </c:pt>
                <c:pt idx="333">
                  <c:v>4748</c:v>
                </c:pt>
                <c:pt idx="334">
                  <c:v>4749</c:v>
                </c:pt>
                <c:pt idx="335">
                  <c:v>4750</c:v>
                </c:pt>
                <c:pt idx="336">
                  <c:v>4751</c:v>
                </c:pt>
                <c:pt idx="337">
                  <c:v>4752</c:v>
                </c:pt>
                <c:pt idx="338">
                  <c:v>4753</c:v>
                </c:pt>
                <c:pt idx="339">
                  <c:v>4754</c:v>
                </c:pt>
                <c:pt idx="340">
                  <c:v>4755</c:v>
                </c:pt>
                <c:pt idx="341">
                  <c:v>4756</c:v>
                </c:pt>
                <c:pt idx="342">
                  <c:v>4757</c:v>
                </c:pt>
                <c:pt idx="343">
                  <c:v>4758</c:v>
                </c:pt>
                <c:pt idx="344">
                  <c:v>4759</c:v>
                </c:pt>
                <c:pt idx="345">
                  <c:v>4760</c:v>
                </c:pt>
                <c:pt idx="346">
                  <c:v>4761</c:v>
                </c:pt>
                <c:pt idx="347">
                  <c:v>4762</c:v>
                </c:pt>
                <c:pt idx="348">
                  <c:v>4763</c:v>
                </c:pt>
                <c:pt idx="349">
                  <c:v>4764</c:v>
                </c:pt>
                <c:pt idx="350">
                  <c:v>4765</c:v>
                </c:pt>
                <c:pt idx="351">
                  <c:v>4766</c:v>
                </c:pt>
                <c:pt idx="352">
                  <c:v>4767</c:v>
                </c:pt>
                <c:pt idx="353">
                  <c:v>4768</c:v>
                </c:pt>
                <c:pt idx="354">
                  <c:v>4769</c:v>
                </c:pt>
                <c:pt idx="355">
                  <c:v>4770</c:v>
                </c:pt>
                <c:pt idx="356">
                  <c:v>4771</c:v>
                </c:pt>
                <c:pt idx="357">
                  <c:v>4772</c:v>
                </c:pt>
                <c:pt idx="358">
                  <c:v>4773</c:v>
                </c:pt>
                <c:pt idx="359">
                  <c:v>4774</c:v>
                </c:pt>
                <c:pt idx="360">
                  <c:v>4775</c:v>
                </c:pt>
                <c:pt idx="361">
                  <c:v>4776</c:v>
                </c:pt>
                <c:pt idx="362">
                  <c:v>4777</c:v>
                </c:pt>
                <c:pt idx="363">
                  <c:v>4778</c:v>
                </c:pt>
                <c:pt idx="364">
                  <c:v>4779</c:v>
                </c:pt>
                <c:pt idx="365">
                  <c:v>4780</c:v>
                </c:pt>
                <c:pt idx="366">
                  <c:v>4781</c:v>
                </c:pt>
                <c:pt idx="367">
                  <c:v>4782</c:v>
                </c:pt>
                <c:pt idx="368">
                  <c:v>4783</c:v>
                </c:pt>
                <c:pt idx="369">
                  <c:v>4784</c:v>
                </c:pt>
                <c:pt idx="370">
                  <c:v>4785</c:v>
                </c:pt>
                <c:pt idx="371">
                  <c:v>4786</c:v>
                </c:pt>
                <c:pt idx="372">
                  <c:v>4787</c:v>
                </c:pt>
                <c:pt idx="373">
                  <c:v>4788</c:v>
                </c:pt>
                <c:pt idx="374">
                  <c:v>4789</c:v>
                </c:pt>
                <c:pt idx="375">
                  <c:v>4790</c:v>
                </c:pt>
                <c:pt idx="376">
                  <c:v>4791</c:v>
                </c:pt>
                <c:pt idx="377">
                  <c:v>4792</c:v>
                </c:pt>
                <c:pt idx="378">
                  <c:v>4793</c:v>
                </c:pt>
                <c:pt idx="379">
                  <c:v>4794</c:v>
                </c:pt>
                <c:pt idx="380">
                  <c:v>4795</c:v>
                </c:pt>
                <c:pt idx="381">
                  <c:v>4796</c:v>
                </c:pt>
                <c:pt idx="382">
                  <c:v>4797</c:v>
                </c:pt>
                <c:pt idx="383">
                  <c:v>4798</c:v>
                </c:pt>
                <c:pt idx="384">
                  <c:v>4799</c:v>
                </c:pt>
                <c:pt idx="385">
                  <c:v>4800</c:v>
                </c:pt>
                <c:pt idx="386">
                  <c:v>4801</c:v>
                </c:pt>
                <c:pt idx="387">
                  <c:v>4802</c:v>
                </c:pt>
                <c:pt idx="388">
                  <c:v>4803</c:v>
                </c:pt>
                <c:pt idx="389">
                  <c:v>4804</c:v>
                </c:pt>
                <c:pt idx="390">
                  <c:v>4805</c:v>
                </c:pt>
                <c:pt idx="391">
                  <c:v>4806</c:v>
                </c:pt>
                <c:pt idx="392">
                  <c:v>4807</c:v>
                </c:pt>
                <c:pt idx="393">
                  <c:v>4808</c:v>
                </c:pt>
                <c:pt idx="394">
                  <c:v>4809</c:v>
                </c:pt>
                <c:pt idx="395">
                  <c:v>4810</c:v>
                </c:pt>
                <c:pt idx="396">
                  <c:v>4811</c:v>
                </c:pt>
                <c:pt idx="397">
                  <c:v>4812</c:v>
                </c:pt>
                <c:pt idx="398">
                  <c:v>4813</c:v>
                </c:pt>
                <c:pt idx="399">
                  <c:v>4814</c:v>
                </c:pt>
                <c:pt idx="400">
                  <c:v>4815</c:v>
                </c:pt>
                <c:pt idx="401">
                  <c:v>4816</c:v>
                </c:pt>
                <c:pt idx="402">
                  <c:v>4817</c:v>
                </c:pt>
                <c:pt idx="403">
                  <c:v>4818</c:v>
                </c:pt>
                <c:pt idx="404">
                  <c:v>4819</c:v>
                </c:pt>
                <c:pt idx="405">
                  <c:v>4820</c:v>
                </c:pt>
                <c:pt idx="406">
                  <c:v>4821</c:v>
                </c:pt>
                <c:pt idx="407">
                  <c:v>4822</c:v>
                </c:pt>
                <c:pt idx="408">
                  <c:v>4823</c:v>
                </c:pt>
                <c:pt idx="409">
                  <c:v>4824</c:v>
                </c:pt>
                <c:pt idx="410">
                  <c:v>4825</c:v>
                </c:pt>
                <c:pt idx="411">
                  <c:v>4826</c:v>
                </c:pt>
                <c:pt idx="412">
                  <c:v>4827</c:v>
                </c:pt>
                <c:pt idx="413">
                  <c:v>4828</c:v>
                </c:pt>
                <c:pt idx="414">
                  <c:v>4829</c:v>
                </c:pt>
                <c:pt idx="415">
                  <c:v>4830</c:v>
                </c:pt>
                <c:pt idx="416">
                  <c:v>4831</c:v>
                </c:pt>
                <c:pt idx="417">
                  <c:v>4832</c:v>
                </c:pt>
                <c:pt idx="418">
                  <c:v>4833</c:v>
                </c:pt>
                <c:pt idx="419">
                  <c:v>4834</c:v>
                </c:pt>
                <c:pt idx="420">
                  <c:v>4835</c:v>
                </c:pt>
                <c:pt idx="421">
                  <c:v>4836</c:v>
                </c:pt>
                <c:pt idx="422">
                  <c:v>4837</c:v>
                </c:pt>
                <c:pt idx="423">
                  <c:v>4838</c:v>
                </c:pt>
                <c:pt idx="424">
                  <c:v>4839</c:v>
                </c:pt>
                <c:pt idx="425">
                  <c:v>4840</c:v>
                </c:pt>
                <c:pt idx="426">
                  <c:v>4841</c:v>
                </c:pt>
                <c:pt idx="427">
                  <c:v>4842</c:v>
                </c:pt>
                <c:pt idx="428">
                  <c:v>4843</c:v>
                </c:pt>
                <c:pt idx="429">
                  <c:v>4844</c:v>
                </c:pt>
                <c:pt idx="430">
                  <c:v>4845</c:v>
                </c:pt>
                <c:pt idx="431">
                  <c:v>4846</c:v>
                </c:pt>
                <c:pt idx="432">
                  <c:v>4847</c:v>
                </c:pt>
                <c:pt idx="433">
                  <c:v>4848</c:v>
                </c:pt>
                <c:pt idx="434">
                  <c:v>4849</c:v>
                </c:pt>
                <c:pt idx="435">
                  <c:v>4850</c:v>
                </c:pt>
                <c:pt idx="436">
                  <c:v>4851</c:v>
                </c:pt>
                <c:pt idx="437">
                  <c:v>4852</c:v>
                </c:pt>
                <c:pt idx="438">
                  <c:v>4853</c:v>
                </c:pt>
                <c:pt idx="439">
                  <c:v>4854</c:v>
                </c:pt>
                <c:pt idx="440">
                  <c:v>4855</c:v>
                </c:pt>
                <c:pt idx="441">
                  <c:v>4856</c:v>
                </c:pt>
                <c:pt idx="442">
                  <c:v>4857</c:v>
                </c:pt>
                <c:pt idx="443">
                  <c:v>4858</c:v>
                </c:pt>
                <c:pt idx="444">
                  <c:v>4859</c:v>
                </c:pt>
                <c:pt idx="445">
                  <c:v>4860</c:v>
                </c:pt>
                <c:pt idx="446">
                  <c:v>4861</c:v>
                </c:pt>
                <c:pt idx="447">
                  <c:v>4862</c:v>
                </c:pt>
                <c:pt idx="448">
                  <c:v>4863</c:v>
                </c:pt>
                <c:pt idx="449">
                  <c:v>4864</c:v>
                </c:pt>
                <c:pt idx="450">
                  <c:v>4865</c:v>
                </c:pt>
                <c:pt idx="451">
                  <c:v>4866</c:v>
                </c:pt>
                <c:pt idx="452">
                  <c:v>4867</c:v>
                </c:pt>
                <c:pt idx="453">
                  <c:v>4868</c:v>
                </c:pt>
                <c:pt idx="454">
                  <c:v>4869</c:v>
                </c:pt>
                <c:pt idx="455">
                  <c:v>4870</c:v>
                </c:pt>
                <c:pt idx="456">
                  <c:v>4871</c:v>
                </c:pt>
                <c:pt idx="457">
                  <c:v>4872</c:v>
                </c:pt>
                <c:pt idx="458">
                  <c:v>4873</c:v>
                </c:pt>
                <c:pt idx="459">
                  <c:v>4874</c:v>
                </c:pt>
                <c:pt idx="460">
                  <c:v>4875</c:v>
                </c:pt>
                <c:pt idx="461">
                  <c:v>4876</c:v>
                </c:pt>
                <c:pt idx="462">
                  <c:v>4877</c:v>
                </c:pt>
                <c:pt idx="463">
                  <c:v>4878</c:v>
                </c:pt>
                <c:pt idx="464">
                  <c:v>4879</c:v>
                </c:pt>
                <c:pt idx="465">
                  <c:v>4880</c:v>
                </c:pt>
                <c:pt idx="466">
                  <c:v>4881</c:v>
                </c:pt>
                <c:pt idx="467">
                  <c:v>4882</c:v>
                </c:pt>
                <c:pt idx="468">
                  <c:v>4883</c:v>
                </c:pt>
                <c:pt idx="469">
                  <c:v>4884</c:v>
                </c:pt>
                <c:pt idx="470">
                  <c:v>4885</c:v>
                </c:pt>
                <c:pt idx="471">
                  <c:v>4886</c:v>
                </c:pt>
                <c:pt idx="472">
                  <c:v>4887</c:v>
                </c:pt>
              </c:numCache>
            </c:numRef>
          </c:xVal>
          <c:yVal>
            <c:numRef>
              <c:f>Graph!$B$6:$B$476</c:f>
              <c:numCache>
                <c:formatCode>General</c:formatCode>
                <c:ptCount val="471"/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Graph!$A$5:$A$477</c:f>
              <c:numCache>
                <c:formatCode>General</c:formatCode>
                <c:ptCount val="473"/>
                <c:pt idx="0">
                  <c:v>4415</c:v>
                </c:pt>
                <c:pt idx="1">
                  <c:v>4416</c:v>
                </c:pt>
                <c:pt idx="2">
                  <c:v>4417</c:v>
                </c:pt>
                <c:pt idx="3">
                  <c:v>4418</c:v>
                </c:pt>
                <c:pt idx="4">
                  <c:v>4419</c:v>
                </c:pt>
                <c:pt idx="5">
                  <c:v>4420</c:v>
                </c:pt>
                <c:pt idx="6">
                  <c:v>4421</c:v>
                </c:pt>
                <c:pt idx="7">
                  <c:v>4422</c:v>
                </c:pt>
                <c:pt idx="8">
                  <c:v>4423</c:v>
                </c:pt>
                <c:pt idx="9">
                  <c:v>4424</c:v>
                </c:pt>
                <c:pt idx="10">
                  <c:v>4425</c:v>
                </c:pt>
                <c:pt idx="11">
                  <c:v>4426</c:v>
                </c:pt>
                <c:pt idx="12">
                  <c:v>4427</c:v>
                </c:pt>
                <c:pt idx="13">
                  <c:v>4428</c:v>
                </c:pt>
                <c:pt idx="14">
                  <c:v>4429</c:v>
                </c:pt>
                <c:pt idx="15">
                  <c:v>4430</c:v>
                </c:pt>
                <c:pt idx="16">
                  <c:v>4431</c:v>
                </c:pt>
                <c:pt idx="17">
                  <c:v>4432</c:v>
                </c:pt>
                <c:pt idx="18">
                  <c:v>4433</c:v>
                </c:pt>
                <c:pt idx="19">
                  <c:v>4434</c:v>
                </c:pt>
                <c:pt idx="20">
                  <c:v>4435</c:v>
                </c:pt>
                <c:pt idx="21">
                  <c:v>4436</c:v>
                </c:pt>
                <c:pt idx="22">
                  <c:v>4437</c:v>
                </c:pt>
                <c:pt idx="23">
                  <c:v>4438</c:v>
                </c:pt>
                <c:pt idx="24">
                  <c:v>4439</c:v>
                </c:pt>
                <c:pt idx="25">
                  <c:v>4440</c:v>
                </c:pt>
                <c:pt idx="26">
                  <c:v>4441</c:v>
                </c:pt>
                <c:pt idx="27">
                  <c:v>4442</c:v>
                </c:pt>
                <c:pt idx="28">
                  <c:v>4443</c:v>
                </c:pt>
                <c:pt idx="29">
                  <c:v>4444</c:v>
                </c:pt>
                <c:pt idx="30">
                  <c:v>4445</c:v>
                </c:pt>
                <c:pt idx="31">
                  <c:v>4446</c:v>
                </c:pt>
                <c:pt idx="32">
                  <c:v>4447</c:v>
                </c:pt>
                <c:pt idx="33">
                  <c:v>4448</c:v>
                </c:pt>
                <c:pt idx="34">
                  <c:v>4449</c:v>
                </c:pt>
                <c:pt idx="35">
                  <c:v>4450</c:v>
                </c:pt>
                <c:pt idx="36">
                  <c:v>4451</c:v>
                </c:pt>
                <c:pt idx="37">
                  <c:v>4452</c:v>
                </c:pt>
                <c:pt idx="38">
                  <c:v>4453</c:v>
                </c:pt>
                <c:pt idx="39">
                  <c:v>4454</c:v>
                </c:pt>
                <c:pt idx="40">
                  <c:v>4455</c:v>
                </c:pt>
                <c:pt idx="41">
                  <c:v>4456</c:v>
                </c:pt>
                <c:pt idx="42">
                  <c:v>4457</c:v>
                </c:pt>
                <c:pt idx="43">
                  <c:v>4458</c:v>
                </c:pt>
                <c:pt idx="44">
                  <c:v>4459</c:v>
                </c:pt>
                <c:pt idx="45">
                  <c:v>4460</c:v>
                </c:pt>
                <c:pt idx="46">
                  <c:v>4461</c:v>
                </c:pt>
                <c:pt idx="47">
                  <c:v>4462</c:v>
                </c:pt>
                <c:pt idx="48">
                  <c:v>4463</c:v>
                </c:pt>
                <c:pt idx="49">
                  <c:v>4464</c:v>
                </c:pt>
                <c:pt idx="50">
                  <c:v>4465</c:v>
                </c:pt>
                <c:pt idx="51">
                  <c:v>4466</c:v>
                </c:pt>
                <c:pt idx="52">
                  <c:v>4467</c:v>
                </c:pt>
                <c:pt idx="53">
                  <c:v>4468</c:v>
                </c:pt>
                <c:pt idx="54">
                  <c:v>4469</c:v>
                </c:pt>
                <c:pt idx="55">
                  <c:v>4470</c:v>
                </c:pt>
                <c:pt idx="56">
                  <c:v>4471</c:v>
                </c:pt>
                <c:pt idx="57">
                  <c:v>4472</c:v>
                </c:pt>
                <c:pt idx="58">
                  <c:v>4473</c:v>
                </c:pt>
                <c:pt idx="59">
                  <c:v>4474</c:v>
                </c:pt>
                <c:pt idx="60">
                  <c:v>4475</c:v>
                </c:pt>
                <c:pt idx="61">
                  <c:v>4476</c:v>
                </c:pt>
                <c:pt idx="62">
                  <c:v>4477</c:v>
                </c:pt>
                <c:pt idx="63">
                  <c:v>4478</c:v>
                </c:pt>
                <c:pt idx="64">
                  <c:v>4479</c:v>
                </c:pt>
                <c:pt idx="65">
                  <c:v>4480</c:v>
                </c:pt>
                <c:pt idx="66">
                  <c:v>4481</c:v>
                </c:pt>
                <c:pt idx="67">
                  <c:v>4482</c:v>
                </c:pt>
                <c:pt idx="68">
                  <c:v>4483</c:v>
                </c:pt>
                <c:pt idx="69">
                  <c:v>4484</c:v>
                </c:pt>
                <c:pt idx="70">
                  <c:v>4485</c:v>
                </c:pt>
                <c:pt idx="71">
                  <c:v>4486</c:v>
                </c:pt>
                <c:pt idx="72">
                  <c:v>4487</c:v>
                </c:pt>
                <c:pt idx="73">
                  <c:v>4488</c:v>
                </c:pt>
                <c:pt idx="74">
                  <c:v>4489</c:v>
                </c:pt>
                <c:pt idx="75">
                  <c:v>4490</c:v>
                </c:pt>
                <c:pt idx="76">
                  <c:v>4491</c:v>
                </c:pt>
                <c:pt idx="77">
                  <c:v>4492</c:v>
                </c:pt>
                <c:pt idx="78">
                  <c:v>4493</c:v>
                </c:pt>
                <c:pt idx="79">
                  <c:v>4494</c:v>
                </c:pt>
                <c:pt idx="80">
                  <c:v>4495</c:v>
                </c:pt>
                <c:pt idx="81">
                  <c:v>4496</c:v>
                </c:pt>
                <c:pt idx="82">
                  <c:v>4497</c:v>
                </c:pt>
                <c:pt idx="83">
                  <c:v>4498</c:v>
                </c:pt>
                <c:pt idx="84">
                  <c:v>4499</c:v>
                </c:pt>
                <c:pt idx="85">
                  <c:v>4500</c:v>
                </c:pt>
                <c:pt idx="86">
                  <c:v>4501</c:v>
                </c:pt>
                <c:pt idx="87">
                  <c:v>4502</c:v>
                </c:pt>
                <c:pt idx="88">
                  <c:v>4503</c:v>
                </c:pt>
                <c:pt idx="89">
                  <c:v>4504</c:v>
                </c:pt>
                <c:pt idx="90">
                  <c:v>4505</c:v>
                </c:pt>
                <c:pt idx="91">
                  <c:v>4506</c:v>
                </c:pt>
                <c:pt idx="92">
                  <c:v>4507</c:v>
                </c:pt>
                <c:pt idx="93">
                  <c:v>4508</c:v>
                </c:pt>
                <c:pt idx="94">
                  <c:v>4509</c:v>
                </c:pt>
                <c:pt idx="95">
                  <c:v>4510</c:v>
                </c:pt>
                <c:pt idx="96">
                  <c:v>4511</c:v>
                </c:pt>
                <c:pt idx="97">
                  <c:v>4512</c:v>
                </c:pt>
                <c:pt idx="98">
                  <c:v>4513</c:v>
                </c:pt>
                <c:pt idx="99">
                  <c:v>4514</c:v>
                </c:pt>
                <c:pt idx="100">
                  <c:v>4515</c:v>
                </c:pt>
                <c:pt idx="101">
                  <c:v>4516</c:v>
                </c:pt>
                <c:pt idx="102">
                  <c:v>4517</c:v>
                </c:pt>
                <c:pt idx="103">
                  <c:v>4518</c:v>
                </c:pt>
                <c:pt idx="104">
                  <c:v>4519</c:v>
                </c:pt>
                <c:pt idx="105">
                  <c:v>4520</c:v>
                </c:pt>
                <c:pt idx="106">
                  <c:v>4521</c:v>
                </c:pt>
                <c:pt idx="107">
                  <c:v>4522</c:v>
                </c:pt>
                <c:pt idx="108">
                  <c:v>4523</c:v>
                </c:pt>
                <c:pt idx="109">
                  <c:v>4524</c:v>
                </c:pt>
                <c:pt idx="110">
                  <c:v>4525</c:v>
                </c:pt>
                <c:pt idx="111">
                  <c:v>4526</c:v>
                </c:pt>
                <c:pt idx="112">
                  <c:v>4527</c:v>
                </c:pt>
                <c:pt idx="113">
                  <c:v>4528</c:v>
                </c:pt>
                <c:pt idx="114">
                  <c:v>4529</c:v>
                </c:pt>
                <c:pt idx="115">
                  <c:v>4530</c:v>
                </c:pt>
                <c:pt idx="116">
                  <c:v>4531</c:v>
                </c:pt>
                <c:pt idx="117">
                  <c:v>4532</c:v>
                </c:pt>
                <c:pt idx="118">
                  <c:v>4533</c:v>
                </c:pt>
                <c:pt idx="119">
                  <c:v>4534</c:v>
                </c:pt>
                <c:pt idx="120">
                  <c:v>4535</c:v>
                </c:pt>
                <c:pt idx="121">
                  <c:v>4536</c:v>
                </c:pt>
                <c:pt idx="122">
                  <c:v>4537</c:v>
                </c:pt>
                <c:pt idx="123">
                  <c:v>4538</c:v>
                </c:pt>
                <c:pt idx="124">
                  <c:v>4539</c:v>
                </c:pt>
                <c:pt idx="125">
                  <c:v>4540</c:v>
                </c:pt>
                <c:pt idx="126">
                  <c:v>4541</c:v>
                </c:pt>
                <c:pt idx="127">
                  <c:v>4542</c:v>
                </c:pt>
                <c:pt idx="128">
                  <c:v>4543</c:v>
                </c:pt>
                <c:pt idx="129">
                  <c:v>4544</c:v>
                </c:pt>
                <c:pt idx="130">
                  <c:v>4545</c:v>
                </c:pt>
                <c:pt idx="131">
                  <c:v>4546</c:v>
                </c:pt>
                <c:pt idx="132">
                  <c:v>4547</c:v>
                </c:pt>
                <c:pt idx="133">
                  <c:v>4548</c:v>
                </c:pt>
                <c:pt idx="134">
                  <c:v>4549</c:v>
                </c:pt>
                <c:pt idx="135">
                  <c:v>4550</c:v>
                </c:pt>
                <c:pt idx="136">
                  <c:v>4551</c:v>
                </c:pt>
                <c:pt idx="137">
                  <c:v>4552</c:v>
                </c:pt>
                <c:pt idx="138">
                  <c:v>4553</c:v>
                </c:pt>
                <c:pt idx="139">
                  <c:v>4554</c:v>
                </c:pt>
                <c:pt idx="140">
                  <c:v>4555</c:v>
                </c:pt>
                <c:pt idx="141">
                  <c:v>4556</c:v>
                </c:pt>
                <c:pt idx="142">
                  <c:v>4557</c:v>
                </c:pt>
                <c:pt idx="143">
                  <c:v>4558</c:v>
                </c:pt>
                <c:pt idx="144">
                  <c:v>4559</c:v>
                </c:pt>
                <c:pt idx="145">
                  <c:v>4560</c:v>
                </c:pt>
                <c:pt idx="146">
                  <c:v>4561</c:v>
                </c:pt>
                <c:pt idx="147">
                  <c:v>4562</c:v>
                </c:pt>
                <c:pt idx="148">
                  <c:v>4563</c:v>
                </c:pt>
                <c:pt idx="149">
                  <c:v>4564</c:v>
                </c:pt>
                <c:pt idx="150">
                  <c:v>4565</c:v>
                </c:pt>
                <c:pt idx="151">
                  <c:v>4566</c:v>
                </c:pt>
                <c:pt idx="152">
                  <c:v>4567</c:v>
                </c:pt>
                <c:pt idx="153">
                  <c:v>4568</c:v>
                </c:pt>
                <c:pt idx="154">
                  <c:v>4569</c:v>
                </c:pt>
                <c:pt idx="155">
                  <c:v>4570</c:v>
                </c:pt>
                <c:pt idx="156">
                  <c:v>4571</c:v>
                </c:pt>
                <c:pt idx="157">
                  <c:v>4572</c:v>
                </c:pt>
                <c:pt idx="158">
                  <c:v>4573</c:v>
                </c:pt>
                <c:pt idx="159">
                  <c:v>4574</c:v>
                </c:pt>
                <c:pt idx="160">
                  <c:v>4575</c:v>
                </c:pt>
                <c:pt idx="161">
                  <c:v>4576</c:v>
                </c:pt>
                <c:pt idx="162">
                  <c:v>4577</c:v>
                </c:pt>
                <c:pt idx="163">
                  <c:v>4578</c:v>
                </c:pt>
                <c:pt idx="164">
                  <c:v>4579</c:v>
                </c:pt>
                <c:pt idx="165">
                  <c:v>4580</c:v>
                </c:pt>
                <c:pt idx="166">
                  <c:v>4581</c:v>
                </c:pt>
                <c:pt idx="167">
                  <c:v>4582</c:v>
                </c:pt>
                <c:pt idx="168">
                  <c:v>4583</c:v>
                </c:pt>
                <c:pt idx="169">
                  <c:v>4584</c:v>
                </c:pt>
                <c:pt idx="170">
                  <c:v>4585</c:v>
                </c:pt>
                <c:pt idx="171">
                  <c:v>4586</c:v>
                </c:pt>
                <c:pt idx="172">
                  <c:v>4587</c:v>
                </c:pt>
                <c:pt idx="173">
                  <c:v>4588</c:v>
                </c:pt>
                <c:pt idx="174">
                  <c:v>4589</c:v>
                </c:pt>
                <c:pt idx="175">
                  <c:v>4590</c:v>
                </c:pt>
                <c:pt idx="176">
                  <c:v>4591</c:v>
                </c:pt>
                <c:pt idx="177">
                  <c:v>4592</c:v>
                </c:pt>
                <c:pt idx="178">
                  <c:v>4593</c:v>
                </c:pt>
                <c:pt idx="179">
                  <c:v>4594</c:v>
                </c:pt>
                <c:pt idx="180">
                  <c:v>4595</c:v>
                </c:pt>
                <c:pt idx="181">
                  <c:v>4596</c:v>
                </c:pt>
                <c:pt idx="182">
                  <c:v>4597</c:v>
                </c:pt>
                <c:pt idx="183">
                  <c:v>4598</c:v>
                </c:pt>
                <c:pt idx="184">
                  <c:v>4599</c:v>
                </c:pt>
                <c:pt idx="185">
                  <c:v>4600</c:v>
                </c:pt>
                <c:pt idx="186">
                  <c:v>4601</c:v>
                </c:pt>
                <c:pt idx="187">
                  <c:v>4602</c:v>
                </c:pt>
                <c:pt idx="188">
                  <c:v>4603</c:v>
                </c:pt>
                <c:pt idx="189">
                  <c:v>4604</c:v>
                </c:pt>
                <c:pt idx="190">
                  <c:v>4605</c:v>
                </c:pt>
                <c:pt idx="191">
                  <c:v>4606</c:v>
                </c:pt>
                <c:pt idx="192">
                  <c:v>4607</c:v>
                </c:pt>
                <c:pt idx="193">
                  <c:v>4608</c:v>
                </c:pt>
                <c:pt idx="194">
                  <c:v>4609</c:v>
                </c:pt>
                <c:pt idx="195">
                  <c:v>4610</c:v>
                </c:pt>
                <c:pt idx="196">
                  <c:v>4611</c:v>
                </c:pt>
                <c:pt idx="197">
                  <c:v>4612</c:v>
                </c:pt>
                <c:pt idx="198">
                  <c:v>4613</c:v>
                </c:pt>
                <c:pt idx="199">
                  <c:v>4614</c:v>
                </c:pt>
                <c:pt idx="200">
                  <c:v>4615</c:v>
                </c:pt>
                <c:pt idx="201">
                  <c:v>4616</c:v>
                </c:pt>
                <c:pt idx="202">
                  <c:v>4617</c:v>
                </c:pt>
                <c:pt idx="203">
                  <c:v>4618</c:v>
                </c:pt>
                <c:pt idx="204">
                  <c:v>4619</c:v>
                </c:pt>
                <c:pt idx="205">
                  <c:v>4620</c:v>
                </c:pt>
                <c:pt idx="206">
                  <c:v>4621</c:v>
                </c:pt>
                <c:pt idx="207">
                  <c:v>4622</c:v>
                </c:pt>
                <c:pt idx="208">
                  <c:v>4623</c:v>
                </c:pt>
                <c:pt idx="209">
                  <c:v>4624</c:v>
                </c:pt>
                <c:pt idx="210">
                  <c:v>4625</c:v>
                </c:pt>
                <c:pt idx="211">
                  <c:v>4626</c:v>
                </c:pt>
                <c:pt idx="212">
                  <c:v>4627</c:v>
                </c:pt>
                <c:pt idx="213">
                  <c:v>4628</c:v>
                </c:pt>
                <c:pt idx="214">
                  <c:v>4629</c:v>
                </c:pt>
                <c:pt idx="215">
                  <c:v>4630</c:v>
                </c:pt>
                <c:pt idx="216">
                  <c:v>4631</c:v>
                </c:pt>
                <c:pt idx="217">
                  <c:v>4632</c:v>
                </c:pt>
                <c:pt idx="218">
                  <c:v>4633</c:v>
                </c:pt>
                <c:pt idx="219">
                  <c:v>4634</c:v>
                </c:pt>
                <c:pt idx="220">
                  <c:v>4635</c:v>
                </c:pt>
                <c:pt idx="221">
                  <c:v>4636</c:v>
                </c:pt>
                <c:pt idx="222">
                  <c:v>4637</c:v>
                </c:pt>
                <c:pt idx="223">
                  <c:v>4638</c:v>
                </c:pt>
                <c:pt idx="224">
                  <c:v>4639</c:v>
                </c:pt>
                <c:pt idx="225">
                  <c:v>4640</c:v>
                </c:pt>
                <c:pt idx="226">
                  <c:v>4641</c:v>
                </c:pt>
                <c:pt idx="227">
                  <c:v>4642</c:v>
                </c:pt>
                <c:pt idx="228">
                  <c:v>4643</c:v>
                </c:pt>
                <c:pt idx="229">
                  <c:v>4644</c:v>
                </c:pt>
                <c:pt idx="230">
                  <c:v>4645</c:v>
                </c:pt>
                <c:pt idx="231">
                  <c:v>4646</c:v>
                </c:pt>
                <c:pt idx="232">
                  <c:v>4647</c:v>
                </c:pt>
                <c:pt idx="233">
                  <c:v>4648</c:v>
                </c:pt>
                <c:pt idx="234">
                  <c:v>4649</c:v>
                </c:pt>
                <c:pt idx="235">
                  <c:v>4650</c:v>
                </c:pt>
                <c:pt idx="236">
                  <c:v>4651</c:v>
                </c:pt>
                <c:pt idx="237">
                  <c:v>4652</c:v>
                </c:pt>
                <c:pt idx="238">
                  <c:v>4653</c:v>
                </c:pt>
                <c:pt idx="239">
                  <c:v>4654</c:v>
                </c:pt>
                <c:pt idx="240">
                  <c:v>4655</c:v>
                </c:pt>
                <c:pt idx="241">
                  <c:v>4656</c:v>
                </c:pt>
                <c:pt idx="242">
                  <c:v>4657</c:v>
                </c:pt>
                <c:pt idx="243">
                  <c:v>4658</c:v>
                </c:pt>
                <c:pt idx="244">
                  <c:v>4659</c:v>
                </c:pt>
                <c:pt idx="245">
                  <c:v>4660</c:v>
                </c:pt>
                <c:pt idx="246">
                  <c:v>4661</c:v>
                </c:pt>
                <c:pt idx="247">
                  <c:v>4662</c:v>
                </c:pt>
                <c:pt idx="248">
                  <c:v>4663</c:v>
                </c:pt>
                <c:pt idx="249">
                  <c:v>4664</c:v>
                </c:pt>
                <c:pt idx="250">
                  <c:v>4665</c:v>
                </c:pt>
                <c:pt idx="251">
                  <c:v>4666</c:v>
                </c:pt>
                <c:pt idx="252">
                  <c:v>4667</c:v>
                </c:pt>
                <c:pt idx="253">
                  <c:v>4668</c:v>
                </c:pt>
                <c:pt idx="254">
                  <c:v>4669</c:v>
                </c:pt>
                <c:pt idx="255">
                  <c:v>4670</c:v>
                </c:pt>
                <c:pt idx="256">
                  <c:v>4671</c:v>
                </c:pt>
                <c:pt idx="257">
                  <c:v>4672</c:v>
                </c:pt>
                <c:pt idx="258">
                  <c:v>4673</c:v>
                </c:pt>
                <c:pt idx="259">
                  <c:v>4674</c:v>
                </c:pt>
                <c:pt idx="260">
                  <c:v>4675</c:v>
                </c:pt>
                <c:pt idx="261">
                  <c:v>4676</c:v>
                </c:pt>
                <c:pt idx="262">
                  <c:v>4677</c:v>
                </c:pt>
                <c:pt idx="263">
                  <c:v>4678</c:v>
                </c:pt>
                <c:pt idx="264">
                  <c:v>4679</c:v>
                </c:pt>
                <c:pt idx="265">
                  <c:v>4680</c:v>
                </c:pt>
                <c:pt idx="266">
                  <c:v>4681</c:v>
                </c:pt>
                <c:pt idx="267">
                  <c:v>4682</c:v>
                </c:pt>
                <c:pt idx="268">
                  <c:v>4683</c:v>
                </c:pt>
                <c:pt idx="269">
                  <c:v>4684</c:v>
                </c:pt>
                <c:pt idx="270">
                  <c:v>4685</c:v>
                </c:pt>
                <c:pt idx="271">
                  <c:v>4686</c:v>
                </c:pt>
                <c:pt idx="272">
                  <c:v>4687</c:v>
                </c:pt>
                <c:pt idx="273">
                  <c:v>4688</c:v>
                </c:pt>
                <c:pt idx="274">
                  <c:v>4689</c:v>
                </c:pt>
                <c:pt idx="275">
                  <c:v>4690</c:v>
                </c:pt>
                <c:pt idx="276">
                  <c:v>4691</c:v>
                </c:pt>
                <c:pt idx="277">
                  <c:v>4692</c:v>
                </c:pt>
                <c:pt idx="278">
                  <c:v>4693</c:v>
                </c:pt>
                <c:pt idx="279">
                  <c:v>4694</c:v>
                </c:pt>
                <c:pt idx="280">
                  <c:v>4695</c:v>
                </c:pt>
                <c:pt idx="281">
                  <c:v>4696</c:v>
                </c:pt>
                <c:pt idx="282">
                  <c:v>4697</c:v>
                </c:pt>
                <c:pt idx="283">
                  <c:v>4698</c:v>
                </c:pt>
                <c:pt idx="284">
                  <c:v>4699</c:v>
                </c:pt>
                <c:pt idx="285">
                  <c:v>4700</c:v>
                </c:pt>
                <c:pt idx="286">
                  <c:v>4701</c:v>
                </c:pt>
                <c:pt idx="287">
                  <c:v>4702</c:v>
                </c:pt>
                <c:pt idx="288">
                  <c:v>4703</c:v>
                </c:pt>
                <c:pt idx="289">
                  <c:v>4704</c:v>
                </c:pt>
                <c:pt idx="290">
                  <c:v>4705</c:v>
                </c:pt>
                <c:pt idx="291">
                  <c:v>4706</c:v>
                </c:pt>
                <c:pt idx="292">
                  <c:v>4707</c:v>
                </c:pt>
                <c:pt idx="293">
                  <c:v>4708</c:v>
                </c:pt>
                <c:pt idx="294">
                  <c:v>4709</c:v>
                </c:pt>
                <c:pt idx="295">
                  <c:v>4710</c:v>
                </c:pt>
                <c:pt idx="296">
                  <c:v>4711</c:v>
                </c:pt>
                <c:pt idx="297">
                  <c:v>4712</c:v>
                </c:pt>
                <c:pt idx="298">
                  <c:v>4713</c:v>
                </c:pt>
                <c:pt idx="299">
                  <c:v>4714</c:v>
                </c:pt>
                <c:pt idx="300">
                  <c:v>4715</c:v>
                </c:pt>
                <c:pt idx="301">
                  <c:v>4716</c:v>
                </c:pt>
                <c:pt idx="302">
                  <c:v>4717</c:v>
                </c:pt>
                <c:pt idx="303">
                  <c:v>4718</c:v>
                </c:pt>
                <c:pt idx="304">
                  <c:v>4719</c:v>
                </c:pt>
                <c:pt idx="305">
                  <c:v>4720</c:v>
                </c:pt>
                <c:pt idx="306">
                  <c:v>4721</c:v>
                </c:pt>
                <c:pt idx="307">
                  <c:v>4722</c:v>
                </c:pt>
                <c:pt idx="308">
                  <c:v>4723</c:v>
                </c:pt>
                <c:pt idx="309">
                  <c:v>4724</c:v>
                </c:pt>
                <c:pt idx="310">
                  <c:v>4725</c:v>
                </c:pt>
                <c:pt idx="311">
                  <c:v>4726</c:v>
                </c:pt>
                <c:pt idx="312">
                  <c:v>4727</c:v>
                </c:pt>
                <c:pt idx="313">
                  <c:v>4728</c:v>
                </c:pt>
                <c:pt idx="314">
                  <c:v>4729</c:v>
                </c:pt>
                <c:pt idx="315">
                  <c:v>4730</c:v>
                </c:pt>
                <c:pt idx="316">
                  <c:v>4731</c:v>
                </c:pt>
                <c:pt idx="317">
                  <c:v>4732</c:v>
                </c:pt>
                <c:pt idx="318">
                  <c:v>4733</c:v>
                </c:pt>
                <c:pt idx="319">
                  <c:v>4734</c:v>
                </c:pt>
                <c:pt idx="320">
                  <c:v>4735</c:v>
                </c:pt>
                <c:pt idx="321">
                  <c:v>4736</c:v>
                </c:pt>
                <c:pt idx="322">
                  <c:v>4737</c:v>
                </c:pt>
                <c:pt idx="323">
                  <c:v>4738</c:v>
                </c:pt>
                <c:pt idx="324">
                  <c:v>4739</c:v>
                </c:pt>
                <c:pt idx="325">
                  <c:v>4740</c:v>
                </c:pt>
                <c:pt idx="326">
                  <c:v>4741</c:v>
                </c:pt>
                <c:pt idx="327">
                  <c:v>4742</c:v>
                </c:pt>
                <c:pt idx="328">
                  <c:v>4743</c:v>
                </c:pt>
                <c:pt idx="329">
                  <c:v>4744</c:v>
                </c:pt>
                <c:pt idx="330">
                  <c:v>4745</c:v>
                </c:pt>
                <c:pt idx="331">
                  <c:v>4746</c:v>
                </c:pt>
                <c:pt idx="332">
                  <c:v>4747</c:v>
                </c:pt>
                <c:pt idx="333">
                  <c:v>4748</c:v>
                </c:pt>
                <c:pt idx="334">
                  <c:v>4749</c:v>
                </c:pt>
                <c:pt idx="335">
                  <c:v>4750</c:v>
                </c:pt>
                <c:pt idx="336">
                  <c:v>4751</c:v>
                </c:pt>
                <c:pt idx="337">
                  <c:v>4752</c:v>
                </c:pt>
                <c:pt idx="338">
                  <c:v>4753</c:v>
                </c:pt>
                <c:pt idx="339">
                  <c:v>4754</c:v>
                </c:pt>
                <c:pt idx="340">
                  <c:v>4755</c:v>
                </c:pt>
                <c:pt idx="341">
                  <c:v>4756</c:v>
                </c:pt>
                <c:pt idx="342">
                  <c:v>4757</c:v>
                </c:pt>
                <c:pt idx="343">
                  <c:v>4758</c:v>
                </c:pt>
                <c:pt idx="344">
                  <c:v>4759</c:v>
                </c:pt>
                <c:pt idx="345">
                  <c:v>4760</c:v>
                </c:pt>
                <c:pt idx="346">
                  <c:v>4761</c:v>
                </c:pt>
                <c:pt idx="347">
                  <c:v>4762</c:v>
                </c:pt>
                <c:pt idx="348">
                  <c:v>4763</c:v>
                </c:pt>
                <c:pt idx="349">
                  <c:v>4764</c:v>
                </c:pt>
                <c:pt idx="350">
                  <c:v>4765</c:v>
                </c:pt>
                <c:pt idx="351">
                  <c:v>4766</c:v>
                </c:pt>
                <c:pt idx="352">
                  <c:v>4767</c:v>
                </c:pt>
                <c:pt idx="353">
                  <c:v>4768</c:v>
                </c:pt>
                <c:pt idx="354">
                  <c:v>4769</c:v>
                </c:pt>
                <c:pt idx="355">
                  <c:v>4770</c:v>
                </c:pt>
                <c:pt idx="356">
                  <c:v>4771</c:v>
                </c:pt>
                <c:pt idx="357">
                  <c:v>4772</c:v>
                </c:pt>
                <c:pt idx="358">
                  <c:v>4773</c:v>
                </c:pt>
                <c:pt idx="359">
                  <c:v>4774</c:v>
                </c:pt>
                <c:pt idx="360">
                  <c:v>4775</c:v>
                </c:pt>
                <c:pt idx="361">
                  <c:v>4776</c:v>
                </c:pt>
                <c:pt idx="362">
                  <c:v>4777</c:v>
                </c:pt>
                <c:pt idx="363">
                  <c:v>4778</c:v>
                </c:pt>
                <c:pt idx="364">
                  <c:v>4779</c:v>
                </c:pt>
                <c:pt idx="365">
                  <c:v>4780</c:v>
                </c:pt>
                <c:pt idx="366">
                  <c:v>4781</c:v>
                </c:pt>
                <c:pt idx="367">
                  <c:v>4782</c:v>
                </c:pt>
                <c:pt idx="368">
                  <c:v>4783</c:v>
                </c:pt>
                <c:pt idx="369">
                  <c:v>4784</c:v>
                </c:pt>
                <c:pt idx="370">
                  <c:v>4785</c:v>
                </c:pt>
                <c:pt idx="371">
                  <c:v>4786</c:v>
                </c:pt>
                <c:pt idx="372">
                  <c:v>4787</c:v>
                </c:pt>
                <c:pt idx="373">
                  <c:v>4788</c:v>
                </c:pt>
                <c:pt idx="374">
                  <c:v>4789</c:v>
                </c:pt>
                <c:pt idx="375">
                  <c:v>4790</c:v>
                </c:pt>
                <c:pt idx="376">
                  <c:v>4791</c:v>
                </c:pt>
                <c:pt idx="377">
                  <c:v>4792</c:v>
                </c:pt>
                <c:pt idx="378">
                  <c:v>4793</c:v>
                </c:pt>
                <c:pt idx="379">
                  <c:v>4794</c:v>
                </c:pt>
                <c:pt idx="380">
                  <c:v>4795</c:v>
                </c:pt>
                <c:pt idx="381">
                  <c:v>4796</c:v>
                </c:pt>
                <c:pt idx="382">
                  <c:v>4797</c:v>
                </c:pt>
                <c:pt idx="383">
                  <c:v>4798</c:v>
                </c:pt>
                <c:pt idx="384">
                  <c:v>4799</c:v>
                </c:pt>
                <c:pt idx="385">
                  <c:v>4800</c:v>
                </c:pt>
                <c:pt idx="386">
                  <c:v>4801</c:v>
                </c:pt>
                <c:pt idx="387">
                  <c:v>4802</c:v>
                </c:pt>
                <c:pt idx="388">
                  <c:v>4803</c:v>
                </c:pt>
                <c:pt idx="389">
                  <c:v>4804</c:v>
                </c:pt>
                <c:pt idx="390">
                  <c:v>4805</c:v>
                </c:pt>
                <c:pt idx="391">
                  <c:v>4806</c:v>
                </c:pt>
                <c:pt idx="392">
                  <c:v>4807</c:v>
                </c:pt>
                <c:pt idx="393">
                  <c:v>4808</c:v>
                </c:pt>
                <c:pt idx="394">
                  <c:v>4809</c:v>
                </c:pt>
                <c:pt idx="395">
                  <c:v>4810</c:v>
                </c:pt>
                <c:pt idx="396">
                  <c:v>4811</c:v>
                </c:pt>
                <c:pt idx="397">
                  <c:v>4812</c:v>
                </c:pt>
                <c:pt idx="398">
                  <c:v>4813</c:v>
                </c:pt>
                <c:pt idx="399">
                  <c:v>4814</c:v>
                </c:pt>
                <c:pt idx="400">
                  <c:v>4815</c:v>
                </c:pt>
                <c:pt idx="401">
                  <c:v>4816</c:v>
                </c:pt>
                <c:pt idx="402">
                  <c:v>4817</c:v>
                </c:pt>
                <c:pt idx="403">
                  <c:v>4818</c:v>
                </c:pt>
                <c:pt idx="404">
                  <c:v>4819</c:v>
                </c:pt>
                <c:pt idx="405">
                  <c:v>4820</c:v>
                </c:pt>
                <c:pt idx="406">
                  <c:v>4821</c:v>
                </c:pt>
                <c:pt idx="407">
                  <c:v>4822</c:v>
                </c:pt>
                <c:pt idx="408">
                  <c:v>4823</c:v>
                </c:pt>
                <c:pt idx="409">
                  <c:v>4824</c:v>
                </c:pt>
                <c:pt idx="410">
                  <c:v>4825</c:v>
                </c:pt>
                <c:pt idx="411">
                  <c:v>4826</c:v>
                </c:pt>
                <c:pt idx="412">
                  <c:v>4827</c:v>
                </c:pt>
                <c:pt idx="413">
                  <c:v>4828</c:v>
                </c:pt>
                <c:pt idx="414">
                  <c:v>4829</c:v>
                </c:pt>
                <c:pt idx="415">
                  <c:v>4830</c:v>
                </c:pt>
                <c:pt idx="416">
                  <c:v>4831</c:v>
                </c:pt>
                <c:pt idx="417">
                  <c:v>4832</c:v>
                </c:pt>
                <c:pt idx="418">
                  <c:v>4833</c:v>
                </c:pt>
                <c:pt idx="419">
                  <c:v>4834</c:v>
                </c:pt>
                <c:pt idx="420">
                  <c:v>4835</c:v>
                </c:pt>
                <c:pt idx="421">
                  <c:v>4836</c:v>
                </c:pt>
                <c:pt idx="422">
                  <c:v>4837</c:v>
                </c:pt>
                <c:pt idx="423">
                  <c:v>4838</c:v>
                </c:pt>
                <c:pt idx="424">
                  <c:v>4839</c:v>
                </c:pt>
                <c:pt idx="425">
                  <c:v>4840</c:v>
                </c:pt>
                <c:pt idx="426">
                  <c:v>4841</c:v>
                </c:pt>
                <c:pt idx="427">
                  <c:v>4842</c:v>
                </c:pt>
                <c:pt idx="428">
                  <c:v>4843</c:v>
                </c:pt>
                <c:pt idx="429">
                  <c:v>4844</c:v>
                </c:pt>
                <c:pt idx="430">
                  <c:v>4845</c:v>
                </c:pt>
                <c:pt idx="431">
                  <c:v>4846</c:v>
                </c:pt>
                <c:pt idx="432">
                  <c:v>4847</c:v>
                </c:pt>
                <c:pt idx="433">
                  <c:v>4848</c:v>
                </c:pt>
                <c:pt idx="434">
                  <c:v>4849</c:v>
                </c:pt>
                <c:pt idx="435">
                  <c:v>4850</c:v>
                </c:pt>
                <c:pt idx="436">
                  <c:v>4851</c:v>
                </c:pt>
                <c:pt idx="437">
                  <c:v>4852</c:v>
                </c:pt>
                <c:pt idx="438">
                  <c:v>4853</c:v>
                </c:pt>
                <c:pt idx="439">
                  <c:v>4854</c:v>
                </c:pt>
                <c:pt idx="440">
                  <c:v>4855</c:v>
                </c:pt>
                <c:pt idx="441">
                  <c:v>4856</c:v>
                </c:pt>
                <c:pt idx="442">
                  <c:v>4857</c:v>
                </c:pt>
                <c:pt idx="443">
                  <c:v>4858</c:v>
                </c:pt>
                <c:pt idx="444">
                  <c:v>4859</c:v>
                </c:pt>
                <c:pt idx="445">
                  <c:v>4860</c:v>
                </c:pt>
                <c:pt idx="446">
                  <c:v>4861</c:v>
                </c:pt>
                <c:pt idx="447">
                  <c:v>4862</c:v>
                </c:pt>
                <c:pt idx="448">
                  <c:v>4863</c:v>
                </c:pt>
                <c:pt idx="449">
                  <c:v>4864</c:v>
                </c:pt>
                <c:pt idx="450">
                  <c:v>4865</c:v>
                </c:pt>
                <c:pt idx="451">
                  <c:v>4866</c:v>
                </c:pt>
                <c:pt idx="452">
                  <c:v>4867</c:v>
                </c:pt>
                <c:pt idx="453">
                  <c:v>4868</c:v>
                </c:pt>
                <c:pt idx="454">
                  <c:v>4869</c:v>
                </c:pt>
                <c:pt idx="455">
                  <c:v>4870</c:v>
                </c:pt>
                <c:pt idx="456">
                  <c:v>4871</c:v>
                </c:pt>
                <c:pt idx="457">
                  <c:v>4872</c:v>
                </c:pt>
                <c:pt idx="458">
                  <c:v>4873</c:v>
                </c:pt>
                <c:pt idx="459">
                  <c:v>4874</c:v>
                </c:pt>
                <c:pt idx="460">
                  <c:v>4875</c:v>
                </c:pt>
                <c:pt idx="461">
                  <c:v>4876</c:v>
                </c:pt>
                <c:pt idx="462">
                  <c:v>4877</c:v>
                </c:pt>
                <c:pt idx="463">
                  <c:v>4878</c:v>
                </c:pt>
                <c:pt idx="464">
                  <c:v>4879</c:v>
                </c:pt>
                <c:pt idx="465">
                  <c:v>4880</c:v>
                </c:pt>
                <c:pt idx="466">
                  <c:v>4881</c:v>
                </c:pt>
                <c:pt idx="467">
                  <c:v>4882</c:v>
                </c:pt>
                <c:pt idx="468">
                  <c:v>4883</c:v>
                </c:pt>
                <c:pt idx="469">
                  <c:v>4884</c:v>
                </c:pt>
                <c:pt idx="470">
                  <c:v>4885</c:v>
                </c:pt>
                <c:pt idx="471">
                  <c:v>4886</c:v>
                </c:pt>
                <c:pt idx="472">
                  <c:v>4887</c:v>
                </c:pt>
              </c:numCache>
            </c:numRef>
          </c:xVal>
          <c:yVal>
            <c:numRef>
              <c:f>Graph!$C$6:$C$476</c:f>
              <c:numCache>
                <c:formatCode>General</c:formatCode>
                <c:ptCount val="471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Graph!$A$5:$A$477</c:f>
              <c:numCache>
                <c:formatCode>General</c:formatCode>
                <c:ptCount val="473"/>
                <c:pt idx="0">
                  <c:v>4415</c:v>
                </c:pt>
                <c:pt idx="1">
                  <c:v>4416</c:v>
                </c:pt>
                <c:pt idx="2">
                  <c:v>4417</c:v>
                </c:pt>
                <c:pt idx="3">
                  <c:v>4418</c:v>
                </c:pt>
                <c:pt idx="4">
                  <c:v>4419</c:v>
                </c:pt>
                <c:pt idx="5">
                  <c:v>4420</c:v>
                </c:pt>
                <c:pt idx="6">
                  <c:v>4421</c:v>
                </c:pt>
                <c:pt idx="7">
                  <c:v>4422</c:v>
                </c:pt>
                <c:pt idx="8">
                  <c:v>4423</c:v>
                </c:pt>
                <c:pt idx="9">
                  <c:v>4424</c:v>
                </c:pt>
                <c:pt idx="10">
                  <c:v>4425</c:v>
                </c:pt>
                <c:pt idx="11">
                  <c:v>4426</c:v>
                </c:pt>
                <c:pt idx="12">
                  <c:v>4427</c:v>
                </c:pt>
                <c:pt idx="13">
                  <c:v>4428</c:v>
                </c:pt>
                <c:pt idx="14">
                  <c:v>4429</c:v>
                </c:pt>
                <c:pt idx="15">
                  <c:v>4430</c:v>
                </c:pt>
                <c:pt idx="16">
                  <c:v>4431</c:v>
                </c:pt>
                <c:pt idx="17">
                  <c:v>4432</c:v>
                </c:pt>
                <c:pt idx="18">
                  <c:v>4433</c:v>
                </c:pt>
                <c:pt idx="19">
                  <c:v>4434</c:v>
                </c:pt>
                <c:pt idx="20">
                  <c:v>4435</c:v>
                </c:pt>
                <c:pt idx="21">
                  <c:v>4436</c:v>
                </c:pt>
                <c:pt idx="22">
                  <c:v>4437</c:v>
                </c:pt>
                <c:pt idx="23">
                  <c:v>4438</c:v>
                </c:pt>
                <c:pt idx="24">
                  <c:v>4439</c:v>
                </c:pt>
                <c:pt idx="25">
                  <c:v>4440</c:v>
                </c:pt>
                <c:pt idx="26">
                  <c:v>4441</c:v>
                </c:pt>
                <c:pt idx="27">
                  <c:v>4442</c:v>
                </c:pt>
                <c:pt idx="28">
                  <c:v>4443</c:v>
                </c:pt>
                <c:pt idx="29">
                  <c:v>4444</c:v>
                </c:pt>
                <c:pt idx="30">
                  <c:v>4445</c:v>
                </c:pt>
                <c:pt idx="31">
                  <c:v>4446</c:v>
                </c:pt>
                <c:pt idx="32">
                  <c:v>4447</c:v>
                </c:pt>
                <c:pt idx="33">
                  <c:v>4448</c:v>
                </c:pt>
                <c:pt idx="34">
                  <c:v>4449</c:v>
                </c:pt>
                <c:pt idx="35">
                  <c:v>4450</c:v>
                </c:pt>
                <c:pt idx="36">
                  <c:v>4451</c:v>
                </c:pt>
                <c:pt idx="37">
                  <c:v>4452</c:v>
                </c:pt>
                <c:pt idx="38">
                  <c:v>4453</c:v>
                </c:pt>
                <c:pt idx="39">
                  <c:v>4454</c:v>
                </c:pt>
                <c:pt idx="40">
                  <c:v>4455</c:v>
                </c:pt>
                <c:pt idx="41">
                  <c:v>4456</c:v>
                </c:pt>
                <c:pt idx="42">
                  <c:v>4457</c:v>
                </c:pt>
                <c:pt idx="43">
                  <c:v>4458</c:v>
                </c:pt>
                <c:pt idx="44">
                  <c:v>4459</c:v>
                </c:pt>
                <c:pt idx="45">
                  <c:v>4460</c:v>
                </c:pt>
                <c:pt idx="46">
                  <c:v>4461</c:v>
                </c:pt>
                <c:pt idx="47">
                  <c:v>4462</c:v>
                </c:pt>
                <c:pt idx="48">
                  <c:v>4463</c:v>
                </c:pt>
                <c:pt idx="49">
                  <c:v>4464</c:v>
                </c:pt>
                <c:pt idx="50">
                  <c:v>4465</c:v>
                </c:pt>
                <c:pt idx="51">
                  <c:v>4466</c:v>
                </c:pt>
                <c:pt idx="52">
                  <c:v>4467</c:v>
                </c:pt>
                <c:pt idx="53">
                  <c:v>4468</c:v>
                </c:pt>
                <c:pt idx="54">
                  <c:v>4469</c:v>
                </c:pt>
                <c:pt idx="55">
                  <c:v>4470</c:v>
                </c:pt>
                <c:pt idx="56">
                  <c:v>4471</c:v>
                </c:pt>
                <c:pt idx="57">
                  <c:v>4472</c:v>
                </c:pt>
                <c:pt idx="58">
                  <c:v>4473</c:v>
                </c:pt>
                <c:pt idx="59">
                  <c:v>4474</c:v>
                </c:pt>
                <c:pt idx="60">
                  <c:v>4475</c:v>
                </c:pt>
                <c:pt idx="61">
                  <c:v>4476</c:v>
                </c:pt>
                <c:pt idx="62">
                  <c:v>4477</c:v>
                </c:pt>
                <c:pt idx="63">
                  <c:v>4478</c:v>
                </c:pt>
                <c:pt idx="64">
                  <c:v>4479</c:v>
                </c:pt>
                <c:pt idx="65">
                  <c:v>4480</c:v>
                </c:pt>
                <c:pt idx="66">
                  <c:v>4481</c:v>
                </c:pt>
                <c:pt idx="67">
                  <c:v>4482</c:v>
                </c:pt>
                <c:pt idx="68">
                  <c:v>4483</c:v>
                </c:pt>
                <c:pt idx="69">
                  <c:v>4484</c:v>
                </c:pt>
                <c:pt idx="70">
                  <c:v>4485</c:v>
                </c:pt>
                <c:pt idx="71">
                  <c:v>4486</c:v>
                </c:pt>
                <c:pt idx="72">
                  <c:v>4487</c:v>
                </c:pt>
                <c:pt idx="73">
                  <c:v>4488</c:v>
                </c:pt>
                <c:pt idx="74">
                  <c:v>4489</c:v>
                </c:pt>
                <c:pt idx="75">
                  <c:v>4490</c:v>
                </c:pt>
                <c:pt idx="76">
                  <c:v>4491</c:v>
                </c:pt>
                <c:pt idx="77">
                  <c:v>4492</c:v>
                </c:pt>
                <c:pt idx="78">
                  <c:v>4493</c:v>
                </c:pt>
                <c:pt idx="79">
                  <c:v>4494</c:v>
                </c:pt>
                <c:pt idx="80">
                  <c:v>4495</c:v>
                </c:pt>
                <c:pt idx="81">
                  <c:v>4496</c:v>
                </c:pt>
                <c:pt idx="82">
                  <c:v>4497</c:v>
                </c:pt>
                <c:pt idx="83">
                  <c:v>4498</c:v>
                </c:pt>
                <c:pt idx="84">
                  <c:v>4499</c:v>
                </c:pt>
                <c:pt idx="85">
                  <c:v>4500</c:v>
                </c:pt>
                <c:pt idx="86">
                  <c:v>4501</c:v>
                </c:pt>
                <c:pt idx="87">
                  <c:v>4502</c:v>
                </c:pt>
                <c:pt idx="88">
                  <c:v>4503</c:v>
                </c:pt>
                <c:pt idx="89">
                  <c:v>4504</c:v>
                </c:pt>
                <c:pt idx="90">
                  <c:v>4505</c:v>
                </c:pt>
                <c:pt idx="91">
                  <c:v>4506</c:v>
                </c:pt>
                <c:pt idx="92">
                  <c:v>4507</c:v>
                </c:pt>
                <c:pt idx="93">
                  <c:v>4508</c:v>
                </c:pt>
                <c:pt idx="94">
                  <c:v>4509</c:v>
                </c:pt>
                <c:pt idx="95">
                  <c:v>4510</c:v>
                </c:pt>
                <c:pt idx="96">
                  <c:v>4511</c:v>
                </c:pt>
                <c:pt idx="97">
                  <c:v>4512</c:v>
                </c:pt>
                <c:pt idx="98">
                  <c:v>4513</c:v>
                </c:pt>
                <c:pt idx="99">
                  <c:v>4514</c:v>
                </c:pt>
                <c:pt idx="100">
                  <c:v>4515</c:v>
                </c:pt>
                <c:pt idx="101">
                  <c:v>4516</c:v>
                </c:pt>
                <c:pt idx="102">
                  <c:v>4517</c:v>
                </c:pt>
                <c:pt idx="103">
                  <c:v>4518</c:v>
                </c:pt>
                <c:pt idx="104">
                  <c:v>4519</c:v>
                </c:pt>
                <c:pt idx="105">
                  <c:v>4520</c:v>
                </c:pt>
                <c:pt idx="106">
                  <c:v>4521</c:v>
                </c:pt>
                <c:pt idx="107">
                  <c:v>4522</c:v>
                </c:pt>
                <c:pt idx="108">
                  <c:v>4523</c:v>
                </c:pt>
                <c:pt idx="109">
                  <c:v>4524</c:v>
                </c:pt>
                <c:pt idx="110">
                  <c:v>4525</c:v>
                </c:pt>
                <c:pt idx="111">
                  <c:v>4526</c:v>
                </c:pt>
                <c:pt idx="112">
                  <c:v>4527</c:v>
                </c:pt>
                <c:pt idx="113">
                  <c:v>4528</c:v>
                </c:pt>
                <c:pt idx="114">
                  <c:v>4529</c:v>
                </c:pt>
                <c:pt idx="115">
                  <c:v>4530</c:v>
                </c:pt>
                <c:pt idx="116">
                  <c:v>4531</c:v>
                </c:pt>
                <c:pt idx="117">
                  <c:v>4532</c:v>
                </c:pt>
                <c:pt idx="118">
                  <c:v>4533</c:v>
                </c:pt>
                <c:pt idx="119">
                  <c:v>4534</c:v>
                </c:pt>
                <c:pt idx="120">
                  <c:v>4535</c:v>
                </c:pt>
                <c:pt idx="121">
                  <c:v>4536</c:v>
                </c:pt>
                <c:pt idx="122">
                  <c:v>4537</c:v>
                </c:pt>
                <c:pt idx="123">
                  <c:v>4538</c:v>
                </c:pt>
                <c:pt idx="124">
                  <c:v>4539</c:v>
                </c:pt>
                <c:pt idx="125">
                  <c:v>4540</c:v>
                </c:pt>
                <c:pt idx="126">
                  <c:v>4541</c:v>
                </c:pt>
                <c:pt idx="127">
                  <c:v>4542</c:v>
                </c:pt>
                <c:pt idx="128">
                  <c:v>4543</c:v>
                </c:pt>
                <c:pt idx="129">
                  <c:v>4544</c:v>
                </c:pt>
                <c:pt idx="130">
                  <c:v>4545</c:v>
                </c:pt>
                <c:pt idx="131">
                  <c:v>4546</c:v>
                </c:pt>
                <c:pt idx="132">
                  <c:v>4547</c:v>
                </c:pt>
                <c:pt idx="133">
                  <c:v>4548</c:v>
                </c:pt>
                <c:pt idx="134">
                  <c:v>4549</c:v>
                </c:pt>
                <c:pt idx="135">
                  <c:v>4550</c:v>
                </c:pt>
                <c:pt idx="136">
                  <c:v>4551</c:v>
                </c:pt>
                <c:pt idx="137">
                  <c:v>4552</c:v>
                </c:pt>
                <c:pt idx="138">
                  <c:v>4553</c:v>
                </c:pt>
                <c:pt idx="139">
                  <c:v>4554</c:v>
                </c:pt>
                <c:pt idx="140">
                  <c:v>4555</c:v>
                </c:pt>
                <c:pt idx="141">
                  <c:v>4556</c:v>
                </c:pt>
                <c:pt idx="142">
                  <c:v>4557</c:v>
                </c:pt>
                <c:pt idx="143">
                  <c:v>4558</c:v>
                </c:pt>
                <c:pt idx="144">
                  <c:v>4559</c:v>
                </c:pt>
                <c:pt idx="145">
                  <c:v>4560</c:v>
                </c:pt>
                <c:pt idx="146">
                  <c:v>4561</c:v>
                </c:pt>
                <c:pt idx="147">
                  <c:v>4562</c:v>
                </c:pt>
                <c:pt idx="148">
                  <c:v>4563</c:v>
                </c:pt>
                <c:pt idx="149">
                  <c:v>4564</c:v>
                </c:pt>
                <c:pt idx="150">
                  <c:v>4565</c:v>
                </c:pt>
                <c:pt idx="151">
                  <c:v>4566</c:v>
                </c:pt>
                <c:pt idx="152">
                  <c:v>4567</c:v>
                </c:pt>
                <c:pt idx="153">
                  <c:v>4568</c:v>
                </c:pt>
                <c:pt idx="154">
                  <c:v>4569</c:v>
                </c:pt>
                <c:pt idx="155">
                  <c:v>4570</c:v>
                </c:pt>
                <c:pt idx="156">
                  <c:v>4571</c:v>
                </c:pt>
                <c:pt idx="157">
                  <c:v>4572</c:v>
                </c:pt>
                <c:pt idx="158">
                  <c:v>4573</c:v>
                </c:pt>
                <c:pt idx="159">
                  <c:v>4574</c:v>
                </c:pt>
                <c:pt idx="160">
                  <c:v>4575</c:v>
                </c:pt>
                <c:pt idx="161">
                  <c:v>4576</c:v>
                </c:pt>
                <c:pt idx="162">
                  <c:v>4577</c:v>
                </c:pt>
                <c:pt idx="163">
                  <c:v>4578</c:v>
                </c:pt>
                <c:pt idx="164">
                  <c:v>4579</c:v>
                </c:pt>
                <c:pt idx="165">
                  <c:v>4580</c:v>
                </c:pt>
                <c:pt idx="166">
                  <c:v>4581</c:v>
                </c:pt>
                <c:pt idx="167">
                  <c:v>4582</c:v>
                </c:pt>
                <c:pt idx="168">
                  <c:v>4583</c:v>
                </c:pt>
                <c:pt idx="169">
                  <c:v>4584</c:v>
                </c:pt>
                <c:pt idx="170">
                  <c:v>4585</c:v>
                </c:pt>
                <c:pt idx="171">
                  <c:v>4586</c:v>
                </c:pt>
                <c:pt idx="172">
                  <c:v>4587</c:v>
                </c:pt>
                <c:pt idx="173">
                  <c:v>4588</c:v>
                </c:pt>
                <c:pt idx="174">
                  <c:v>4589</c:v>
                </c:pt>
                <c:pt idx="175">
                  <c:v>4590</c:v>
                </c:pt>
                <c:pt idx="176">
                  <c:v>4591</c:v>
                </c:pt>
                <c:pt idx="177">
                  <c:v>4592</c:v>
                </c:pt>
                <c:pt idx="178">
                  <c:v>4593</c:v>
                </c:pt>
                <c:pt idx="179">
                  <c:v>4594</c:v>
                </c:pt>
                <c:pt idx="180">
                  <c:v>4595</c:v>
                </c:pt>
                <c:pt idx="181">
                  <c:v>4596</c:v>
                </c:pt>
                <c:pt idx="182">
                  <c:v>4597</c:v>
                </c:pt>
                <c:pt idx="183">
                  <c:v>4598</c:v>
                </c:pt>
                <c:pt idx="184">
                  <c:v>4599</c:v>
                </c:pt>
                <c:pt idx="185">
                  <c:v>4600</c:v>
                </c:pt>
                <c:pt idx="186">
                  <c:v>4601</c:v>
                </c:pt>
                <c:pt idx="187">
                  <c:v>4602</c:v>
                </c:pt>
                <c:pt idx="188">
                  <c:v>4603</c:v>
                </c:pt>
                <c:pt idx="189">
                  <c:v>4604</c:v>
                </c:pt>
                <c:pt idx="190">
                  <c:v>4605</c:v>
                </c:pt>
                <c:pt idx="191">
                  <c:v>4606</c:v>
                </c:pt>
                <c:pt idx="192">
                  <c:v>4607</c:v>
                </c:pt>
                <c:pt idx="193">
                  <c:v>4608</c:v>
                </c:pt>
                <c:pt idx="194">
                  <c:v>4609</c:v>
                </c:pt>
                <c:pt idx="195">
                  <c:v>4610</c:v>
                </c:pt>
                <c:pt idx="196">
                  <c:v>4611</c:v>
                </c:pt>
                <c:pt idx="197">
                  <c:v>4612</c:v>
                </c:pt>
                <c:pt idx="198">
                  <c:v>4613</c:v>
                </c:pt>
                <c:pt idx="199">
                  <c:v>4614</c:v>
                </c:pt>
                <c:pt idx="200">
                  <c:v>4615</c:v>
                </c:pt>
                <c:pt idx="201">
                  <c:v>4616</c:v>
                </c:pt>
                <c:pt idx="202">
                  <c:v>4617</c:v>
                </c:pt>
                <c:pt idx="203">
                  <c:v>4618</c:v>
                </c:pt>
                <c:pt idx="204">
                  <c:v>4619</c:v>
                </c:pt>
                <c:pt idx="205">
                  <c:v>4620</c:v>
                </c:pt>
                <c:pt idx="206">
                  <c:v>4621</c:v>
                </c:pt>
                <c:pt idx="207">
                  <c:v>4622</c:v>
                </c:pt>
                <c:pt idx="208">
                  <c:v>4623</c:v>
                </c:pt>
                <c:pt idx="209">
                  <c:v>4624</c:v>
                </c:pt>
                <c:pt idx="210">
                  <c:v>4625</c:v>
                </c:pt>
                <c:pt idx="211">
                  <c:v>4626</c:v>
                </c:pt>
                <c:pt idx="212">
                  <c:v>4627</c:v>
                </c:pt>
                <c:pt idx="213">
                  <c:v>4628</c:v>
                </c:pt>
                <c:pt idx="214">
                  <c:v>4629</c:v>
                </c:pt>
                <c:pt idx="215">
                  <c:v>4630</c:v>
                </c:pt>
                <c:pt idx="216">
                  <c:v>4631</c:v>
                </c:pt>
                <c:pt idx="217">
                  <c:v>4632</c:v>
                </c:pt>
                <c:pt idx="218">
                  <c:v>4633</c:v>
                </c:pt>
                <c:pt idx="219">
                  <c:v>4634</c:v>
                </c:pt>
                <c:pt idx="220">
                  <c:v>4635</c:v>
                </c:pt>
                <c:pt idx="221">
                  <c:v>4636</c:v>
                </c:pt>
                <c:pt idx="222">
                  <c:v>4637</c:v>
                </c:pt>
                <c:pt idx="223">
                  <c:v>4638</c:v>
                </c:pt>
                <c:pt idx="224">
                  <c:v>4639</c:v>
                </c:pt>
                <c:pt idx="225">
                  <c:v>4640</c:v>
                </c:pt>
                <c:pt idx="226">
                  <c:v>4641</c:v>
                </c:pt>
                <c:pt idx="227">
                  <c:v>4642</c:v>
                </c:pt>
                <c:pt idx="228">
                  <c:v>4643</c:v>
                </c:pt>
                <c:pt idx="229">
                  <c:v>4644</c:v>
                </c:pt>
                <c:pt idx="230">
                  <c:v>4645</c:v>
                </c:pt>
                <c:pt idx="231">
                  <c:v>4646</c:v>
                </c:pt>
                <c:pt idx="232">
                  <c:v>4647</c:v>
                </c:pt>
                <c:pt idx="233">
                  <c:v>4648</c:v>
                </c:pt>
                <c:pt idx="234">
                  <c:v>4649</c:v>
                </c:pt>
                <c:pt idx="235">
                  <c:v>4650</c:v>
                </c:pt>
                <c:pt idx="236">
                  <c:v>4651</c:v>
                </c:pt>
                <c:pt idx="237">
                  <c:v>4652</c:v>
                </c:pt>
                <c:pt idx="238">
                  <c:v>4653</c:v>
                </c:pt>
                <c:pt idx="239">
                  <c:v>4654</c:v>
                </c:pt>
                <c:pt idx="240">
                  <c:v>4655</c:v>
                </c:pt>
                <c:pt idx="241">
                  <c:v>4656</c:v>
                </c:pt>
                <c:pt idx="242">
                  <c:v>4657</c:v>
                </c:pt>
                <c:pt idx="243">
                  <c:v>4658</c:v>
                </c:pt>
                <c:pt idx="244">
                  <c:v>4659</c:v>
                </c:pt>
                <c:pt idx="245">
                  <c:v>4660</c:v>
                </c:pt>
                <c:pt idx="246">
                  <c:v>4661</c:v>
                </c:pt>
                <c:pt idx="247">
                  <c:v>4662</c:v>
                </c:pt>
                <c:pt idx="248">
                  <c:v>4663</c:v>
                </c:pt>
                <c:pt idx="249">
                  <c:v>4664</c:v>
                </c:pt>
                <c:pt idx="250">
                  <c:v>4665</c:v>
                </c:pt>
                <c:pt idx="251">
                  <c:v>4666</c:v>
                </c:pt>
                <c:pt idx="252">
                  <c:v>4667</c:v>
                </c:pt>
                <c:pt idx="253">
                  <c:v>4668</c:v>
                </c:pt>
                <c:pt idx="254">
                  <c:v>4669</c:v>
                </c:pt>
                <c:pt idx="255">
                  <c:v>4670</c:v>
                </c:pt>
                <c:pt idx="256">
                  <c:v>4671</c:v>
                </c:pt>
                <c:pt idx="257">
                  <c:v>4672</c:v>
                </c:pt>
                <c:pt idx="258">
                  <c:v>4673</c:v>
                </c:pt>
                <c:pt idx="259">
                  <c:v>4674</c:v>
                </c:pt>
                <c:pt idx="260">
                  <c:v>4675</c:v>
                </c:pt>
                <c:pt idx="261">
                  <c:v>4676</c:v>
                </c:pt>
                <c:pt idx="262">
                  <c:v>4677</c:v>
                </c:pt>
                <c:pt idx="263">
                  <c:v>4678</c:v>
                </c:pt>
                <c:pt idx="264">
                  <c:v>4679</c:v>
                </c:pt>
                <c:pt idx="265">
                  <c:v>4680</c:v>
                </c:pt>
                <c:pt idx="266">
                  <c:v>4681</c:v>
                </c:pt>
                <c:pt idx="267">
                  <c:v>4682</c:v>
                </c:pt>
                <c:pt idx="268">
                  <c:v>4683</c:v>
                </c:pt>
                <c:pt idx="269">
                  <c:v>4684</c:v>
                </c:pt>
                <c:pt idx="270">
                  <c:v>4685</c:v>
                </c:pt>
                <c:pt idx="271">
                  <c:v>4686</c:v>
                </c:pt>
                <c:pt idx="272">
                  <c:v>4687</c:v>
                </c:pt>
                <c:pt idx="273">
                  <c:v>4688</c:v>
                </c:pt>
                <c:pt idx="274">
                  <c:v>4689</c:v>
                </c:pt>
                <c:pt idx="275">
                  <c:v>4690</c:v>
                </c:pt>
                <c:pt idx="276">
                  <c:v>4691</c:v>
                </c:pt>
                <c:pt idx="277">
                  <c:v>4692</c:v>
                </c:pt>
                <c:pt idx="278">
                  <c:v>4693</c:v>
                </c:pt>
                <c:pt idx="279">
                  <c:v>4694</c:v>
                </c:pt>
                <c:pt idx="280">
                  <c:v>4695</c:v>
                </c:pt>
                <c:pt idx="281">
                  <c:v>4696</c:v>
                </c:pt>
                <c:pt idx="282">
                  <c:v>4697</c:v>
                </c:pt>
                <c:pt idx="283">
                  <c:v>4698</c:v>
                </c:pt>
                <c:pt idx="284">
                  <c:v>4699</c:v>
                </c:pt>
                <c:pt idx="285">
                  <c:v>4700</c:v>
                </c:pt>
                <c:pt idx="286">
                  <c:v>4701</c:v>
                </c:pt>
                <c:pt idx="287">
                  <c:v>4702</c:v>
                </c:pt>
                <c:pt idx="288">
                  <c:v>4703</c:v>
                </c:pt>
                <c:pt idx="289">
                  <c:v>4704</c:v>
                </c:pt>
                <c:pt idx="290">
                  <c:v>4705</c:v>
                </c:pt>
                <c:pt idx="291">
                  <c:v>4706</c:v>
                </c:pt>
                <c:pt idx="292">
                  <c:v>4707</c:v>
                </c:pt>
                <c:pt idx="293">
                  <c:v>4708</c:v>
                </c:pt>
                <c:pt idx="294">
                  <c:v>4709</c:v>
                </c:pt>
                <c:pt idx="295">
                  <c:v>4710</c:v>
                </c:pt>
                <c:pt idx="296">
                  <c:v>4711</c:v>
                </c:pt>
                <c:pt idx="297">
                  <c:v>4712</c:v>
                </c:pt>
                <c:pt idx="298">
                  <c:v>4713</c:v>
                </c:pt>
                <c:pt idx="299">
                  <c:v>4714</c:v>
                </c:pt>
                <c:pt idx="300">
                  <c:v>4715</c:v>
                </c:pt>
                <c:pt idx="301">
                  <c:v>4716</c:v>
                </c:pt>
                <c:pt idx="302">
                  <c:v>4717</c:v>
                </c:pt>
                <c:pt idx="303">
                  <c:v>4718</c:v>
                </c:pt>
                <c:pt idx="304">
                  <c:v>4719</c:v>
                </c:pt>
                <c:pt idx="305">
                  <c:v>4720</c:v>
                </c:pt>
                <c:pt idx="306">
                  <c:v>4721</c:v>
                </c:pt>
                <c:pt idx="307">
                  <c:v>4722</c:v>
                </c:pt>
                <c:pt idx="308">
                  <c:v>4723</c:v>
                </c:pt>
                <c:pt idx="309">
                  <c:v>4724</c:v>
                </c:pt>
                <c:pt idx="310">
                  <c:v>4725</c:v>
                </c:pt>
                <c:pt idx="311">
                  <c:v>4726</c:v>
                </c:pt>
                <c:pt idx="312">
                  <c:v>4727</c:v>
                </c:pt>
                <c:pt idx="313">
                  <c:v>4728</c:v>
                </c:pt>
                <c:pt idx="314">
                  <c:v>4729</c:v>
                </c:pt>
                <c:pt idx="315">
                  <c:v>4730</c:v>
                </c:pt>
                <c:pt idx="316">
                  <c:v>4731</c:v>
                </c:pt>
                <c:pt idx="317">
                  <c:v>4732</c:v>
                </c:pt>
                <c:pt idx="318">
                  <c:v>4733</c:v>
                </c:pt>
                <c:pt idx="319">
                  <c:v>4734</c:v>
                </c:pt>
                <c:pt idx="320">
                  <c:v>4735</c:v>
                </c:pt>
                <c:pt idx="321">
                  <c:v>4736</c:v>
                </c:pt>
                <c:pt idx="322">
                  <c:v>4737</c:v>
                </c:pt>
                <c:pt idx="323">
                  <c:v>4738</c:v>
                </c:pt>
                <c:pt idx="324">
                  <c:v>4739</c:v>
                </c:pt>
                <c:pt idx="325">
                  <c:v>4740</c:v>
                </c:pt>
                <c:pt idx="326">
                  <c:v>4741</c:v>
                </c:pt>
                <c:pt idx="327">
                  <c:v>4742</c:v>
                </c:pt>
                <c:pt idx="328">
                  <c:v>4743</c:v>
                </c:pt>
                <c:pt idx="329">
                  <c:v>4744</c:v>
                </c:pt>
                <c:pt idx="330">
                  <c:v>4745</c:v>
                </c:pt>
                <c:pt idx="331">
                  <c:v>4746</c:v>
                </c:pt>
                <c:pt idx="332">
                  <c:v>4747</c:v>
                </c:pt>
                <c:pt idx="333">
                  <c:v>4748</c:v>
                </c:pt>
                <c:pt idx="334">
                  <c:v>4749</c:v>
                </c:pt>
                <c:pt idx="335">
                  <c:v>4750</c:v>
                </c:pt>
                <c:pt idx="336">
                  <c:v>4751</c:v>
                </c:pt>
                <c:pt idx="337">
                  <c:v>4752</c:v>
                </c:pt>
                <c:pt idx="338">
                  <c:v>4753</c:v>
                </c:pt>
                <c:pt idx="339">
                  <c:v>4754</c:v>
                </c:pt>
                <c:pt idx="340">
                  <c:v>4755</c:v>
                </c:pt>
                <c:pt idx="341">
                  <c:v>4756</c:v>
                </c:pt>
                <c:pt idx="342">
                  <c:v>4757</c:v>
                </c:pt>
                <c:pt idx="343">
                  <c:v>4758</c:v>
                </c:pt>
                <c:pt idx="344">
                  <c:v>4759</c:v>
                </c:pt>
                <c:pt idx="345">
                  <c:v>4760</c:v>
                </c:pt>
                <c:pt idx="346">
                  <c:v>4761</c:v>
                </c:pt>
                <c:pt idx="347">
                  <c:v>4762</c:v>
                </c:pt>
                <c:pt idx="348">
                  <c:v>4763</c:v>
                </c:pt>
                <c:pt idx="349">
                  <c:v>4764</c:v>
                </c:pt>
                <c:pt idx="350">
                  <c:v>4765</c:v>
                </c:pt>
                <c:pt idx="351">
                  <c:v>4766</c:v>
                </c:pt>
                <c:pt idx="352">
                  <c:v>4767</c:v>
                </c:pt>
                <c:pt idx="353">
                  <c:v>4768</c:v>
                </c:pt>
                <c:pt idx="354">
                  <c:v>4769</c:v>
                </c:pt>
                <c:pt idx="355">
                  <c:v>4770</c:v>
                </c:pt>
                <c:pt idx="356">
                  <c:v>4771</c:v>
                </c:pt>
                <c:pt idx="357">
                  <c:v>4772</c:v>
                </c:pt>
                <c:pt idx="358">
                  <c:v>4773</c:v>
                </c:pt>
                <c:pt idx="359">
                  <c:v>4774</c:v>
                </c:pt>
                <c:pt idx="360">
                  <c:v>4775</c:v>
                </c:pt>
                <c:pt idx="361">
                  <c:v>4776</c:v>
                </c:pt>
                <c:pt idx="362">
                  <c:v>4777</c:v>
                </c:pt>
                <c:pt idx="363">
                  <c:v>4778</c:v>
                </c:pt>
                <c:pt idx="364">
                  <c:v>4779</c:v>
                </c:pt>
                <c:pt idx="365">
                  <c:v>4780</c:v>
                </c:pt>
                <c:pt idx="366">
                  <c:v>4781</c:v>
                </c:pt>
                <c:pt idx="367">
                  <c:v>4782</c:v>
                </c:pt>
                <c:pt idx="368">
                  <c:v>4783</c:v>
                </c:pt>
                <c:pt idx="369">
                  <c:v>4784</c:v>
                </c:pt>
                <c:pt idx="370">
                  <c:v>4785</c:v>
                </c:pt>
                <c:pt idx="371">
                  <c:v>4786</c:v>
                </c:pt>
                <c:pt idx="372">
                  <c:v>4787</c:v>
                </c:pt>
                <c:pt idx="373">
                  <c:v>4788</c:v>
                </c:pt>
                <c:pt idx="374">
                  <c:v>4789</c:v>
                </c:pt>
                <c:pt idx="375">
                  <c:v>4790</c:v>
                </c:pt>
                <c:pt idx="376">
                  <c:v>4791</c:v>
                </c:pt>
                <c:pt idx="377">
                  <c:v>4792</c:v>
                </c:pt>
                <c:pt idx="378">
                  <c:v>4793</c:v>
                </c:pt>
                <c:pt idx="379">
                  <c:v>4794</c:v>
                </c:pt>
                <c:pt idx="380">
                  <c:v>4795</c:v>
                </c:pt>
                <c:pt idx="381">
                  <c:v>4796</c:v>
                </c:pt>
                <c:pt idx="382">
                  <c:v>4797</c:v>
                </c:pt>
                <c:pt idx="383">
                  <c:v>4798</c:v>
                </c:pt>
                <c:pt idx="384">
                  <c:v>4799</c:v>
                </c:pt>
                <c:pt idx="385">
                  <c:v>4800</c:v>
                </c:pt>
                <c:pt idx="386">
                  <c:v>4801</c:v>
                </c:pt>
                <c:pt idx="387">
                  <c:v>4802</c:v>
                </c:pt>
                <c:pt idx="388">
                  <c:v>4803</c:v>
                </c:pt>
                <c:pt idx="389">
                  <c:v>4804</c:v>
                </c:pt>
                <c:pt idx="390">
                  <c:v>4805</c:v>
                </c:pt>
                <c:pt idx="391">
                  <c:v>4806</c:v>
                </c:pt>
                <c:pt idx="392">
                  <c:v>4807</c:v>
                </c:pt>
                <c:pt idx="393">
                  <c:v>4808</c:v>
                </c:pt>
                <c:pt idx="394">
                  <c:v>4809</c:v>
                </c:pt>
                <c:pt idx="395">
                  <c:v>4810</c:v>
                </c:pt>
                <c:pt idx="396">
                  <c:v>4811</c:v>
                </c:pt>
                <c:pt idx="397">
                  <c:v>4812</c:v>
                </c:pt>
                <c:pt idx="398">
                  <c:v>4813</c:v>
                </c:pt>
                <c:pt idx="399">
                  <c:v>4814</c:v>
                </c:pt>
                <c:pt idx="400">
                  <c:v>4815</c:v>
                </c:pt>
                <c:pt idx="401">
                  <c:v>4816</c:v>
                </c:pt>
                <c:pt idx="402">
                  <c:v>4817</c:v>
                </c:pt>
                <c:pt idx="403">
                  <c:v>4818</c:v>
                </c:pt>
                <c:pt idx="404">
                  <c:v>4819</c:v>
                </c:pt>
                <c:pt idx="405">
                  <c:v>4820</c:v>
                </c:pt>
                <c:pt idx="406">
                  <c:v>4821</c:v>
                </c:pt>
                <c:pt idx="407">
                  <c:v>4822</c:v>
                </c:pt>
                <c:pt idx="408">
                  <c:v>4823</c:v>
                </c:pt>
                <c:pt idx="409">
                  <c:v>4824</c:v>
                </c:pt>
                <c:pt idx="410">
                  <c:v>4825</c:v>
                </c:pt>
                <c:pt idx="411">
                  <c:v>4826</c:v>
                </c:pt>
                <c:pt idx="412">
                  <c:v>4827</c:v>
                </c:pt>
                <c:pt idx="413">
                  <c:v>4828</c:v>
                </c:pt>
                <c:pt idx="414">
                  <c:v>4829</c:v>
                </c:pt>
                <c:pt idx="415">
                  <c:v>4830</c:v>
                </c:pt>
                <c:pt idx="416">
                  <c:v>4831</c:v>
                </c:pt>
                <c:pt idx="417">
                  <c:v>4832</c:v>
                </c:pt>
                <c:pt idx="418">
                  <c:v>4833</c:v>
                </c:pt>
                <c:pt idx="419">
                  <c:v>4834</c:v>
                </c:pt>
                <c:pt idx="420">
                  <c:v>4835</c:v>
                </c:pt>
                <c:pt idx="421">
                  <c:v>4836</c:v>
                </c:pt>
                <c:pt idx="422">
                  <c:v>4837</c:v>
                </c:pt>
                <c:pt idx="423">
                  <c:v>4838</c:v>
                </c:pt>
                <c:pt idx="424">
                  <c:v>4839</c:v>
                </c:pt>
                <c:pt idx="425">
                  <c:v>4840</c:v>
                </c:pt>
                <c:pt idx="426">
                  <c:v>4841</c:v>
                </c:pt>
                <c:pt idx="427">
                  <c:v>4842</c:v>
                </c:pt>
                <c:pt idx="428">
                  <c:v>4843</c:v>
                </c:pt>
                <c:pt idx="429">
                  <c:v>4844</c:v>
                </c:pt>
                <c:pt idx="430">
                  <c:v>4845</c:v>
                </c:pt>
                <c:pt idx="431">
                  <c:v>4846</c:v>
                </c:pt>
                <c:pt idx="432">
                  <c:v>4847</c:v>
                </c:pt>
                <c:pt idx="433">
                  <c:v>4848</c:v>
                </c:pt>
                <c:pt idx="434">
                  <c:v>4849</c:v>
                </c:pt>
                <c:pt idx="435">
                  <c:v>4850</c:v>
                </c:pt>
                <c:pt idx="436">
                  <c:v>4851</c:v>
                </c:pt>
                <c:pt idx="437">
                  <c:v>4852</c:v>
                </c:pt>
                <c:pt idx="438">
                  <c:v>4853</c:v>
                </c:pt>
                <c:pt idx="439">
                  <c:v>4854</c:v>
                </c:pt>
                <c:pt idx="440">
                  <c:v>4855</c:v>
                </c:pt>
                <c:pt idx="441">
                  <c:v>4856</c:v>
                </c:pt>
                <c:pt idx="442">
                  <c:v>4857</c:v>
                </c:pt>
                <c:pt idx="443">
                  <c:v>4858</c:v>
                </c:pt>
                <c:pt idx="444">
                  <c:v>4859</c:v>
                </c:pt>
                <c:pt idx="445">
                  <c:v>4860</c:v>
                </c:pt>
                <c:pt idx="446">
                  <c:v>4861</c:v>
                </c:pt>
                <c:pt idx="447">
                  <c:v>4862</c:v>
                </c:pt>
                <c:pt idx="448">
                  <c:v>4863</c:v>
                </c:pt>
                <c:pt idx="449">
                  <c:v>4864</c:v>
                </c:pt>
                <c:pt idx="450">
                  <c:v>4865</c:v>
                </c:pt>
                <c:pt idx="451">
                  <c:v>4866</c:v>
                </c:pt>
                <c:pt idx="452">
                  <c:v>4867</c:v>
                </c:pt>
                <c:pt idx="453">
                  <c:v>4868</c:v>
                </c:pt>
                <c:pt idx="454">
                  <c:v>4869</c:v>
                </c:pt>
                <c:pt idx="455">
                  <c:v>4870</c:v>
                </c:pt>
                <c:pt idx="456">
                  <c:v>4871</c:v>
                </c:pt>
                <c:pt idx="457">
                  <c:v>4872</c:v>
                </c:pt>
                <c:pt idx="458">
                  <c:v>4873</c:v>
                </c:pt>
                <c:pt idx="459">
                  <c:v>4874</c:v>
                </c:pt>
                <c:pt idx="460">
                  <c:v>4875</c:v>
                </c:pt>
                <c:pt idx="461">
                  <c:v>4876</c:v>
                </c:pt>
                <c:pt idx="462">
                  <c:v>4877</c:v>
                </c:pt>
                <c:pt idx="463">
                  <c:v>4878</c:v>
                </c:pt>
                <c:pt idx="464">
                  <c:v>4879</c:v>
                </c:pt>
                <c:pt idx="465">
                  <c:v>4880</c:v>
                </c:pt>
                <c:pt idx="466">
                  <c:v>4881</c:v>
                </c:pt>
                <c:pt idx="467">
                  <c:v>4882</c:v>
                </c:pt>
                <c:pt idx="468">
                  <c:v>4883</c:v>
                </c:pt>
                <c:pt idx="469">
                  <c:v>4884</c:v>
                </c:pt>
                <c:pt idx="470">
                  <c:v>4885</c:v>
                </c:pt>
                <c:pt idx="471">
                  <c:v>4886</c:v>
                </c:pt>
                <c:pt idx="472">
                  <c:v>4887</c:v>
                </c:pt>
              </c:numCache>
            </c:numRef>
          </c:xVal>
          <c:yVal>
            <c:numRef>
              <c:f>Graph!$E$6:$E$476</c:f>
              <c:numCache>
                <c:formatCode>General</c:formatCode>
                <c:ptCount val="471"/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296"/>
        <c:axId val="338774496"/>
      </c:scatterChart>
      <c:valAx>
        <c:axId val="338777296"/>
        <c:scaling>
          <c:orientation val="minMax"/>
          <c:max val="4887"/>
          <c:min val="4415"/>
        </c:scaling>
        <c:delete val="0"/>
        <c:axPos val="b"/>
        <c:numFmt formatCode="General" sourceLinked="1"/>
        <c:majorTickMark val="out"/>
        <c:minorTickMark val="none"/>
        <c:tickLblPos val="nextTo"/>
        <c:crossAx val="338774496"/>
        <c:crosses val="autoZero"/>
        <c:crossBetween val="midCat"/>
      </c:valAx>
      <c:valAx>
        <c:axId val="33877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877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Graph!$A$480:$A$1070</c:f>
              <c:numCache>
                <c:formatCode>General</c:formatCode>
                <c:ptCount val="591"/>
                <c:pt idx="0">
                  <c:v>5130</c:v>
                </c:pt>
                <c:pt idx="1">
                  <c:v>5131</c:v>
                </c:pt>
                <c:pt idx="2">
                  <c:v>5132</c:v>
                </c:pt>
                <c:pt idx="3">
                  <c:v>5133</c:v>
                </c:pt>
                <c:pt idx="4">
                  <c:v>5134</c:v>
                </c:pt>
                <c:pt idx="5">
                  <c:v>5135</c:v>
                </c:pt>
                <c:pt idx="6">
                  <c:v>5136</c:v>
                </c:pt>
                <c:pt idx="7">
                  <c:v>5137</c:v>
                </c:pt>
                <c:pt idx="8">
                  <c:v>5138</c:v>
                </c:pt>
                <c:pt idx="9">
                  <c:v>5139</c:v>
                </c:pt>
                <c:pt idx="10">
                  <c:v>5140</c:v>
                </c:pt>
                <c:pt idx="11">
                  <c:v>5141</c:v>
                </c:pt>
                <c:pt idx="12">
                  <c:v>5142</c:v>
                </c:pt>
                <c:pt idx="13">
                  <c:v>5143</c:v>
                </c:pt>
                <c:pt idx="14">
                  <c:v>5144</c:v>
                </c:pt>
                <c:pt idx="15">
                  <c:v>5145</c:v>
                </c:pt>
                <c:pt idx="16">
                  <c:v>5146</c:v>
                </c:pt>
                <c:pt idx="17">
                  <c:v>5147</c:v>
                </c:pt>
                <c:pt idx="18">
                  <c:v>5148</c:v>
                </c:pt>
                <c:pt idx="19">
                  <c:v>5149</c:v>
                </c:pt>
                <c:pt idx="20">
                  <c:v>5150</c:v>
                </c:pt>
                <c:pt idx="21">
                  <c:v>5151</c:v>
                </c:pt>
                <c:pt idx="22">
                  <c:v>5152</c:v>
                </c:pt>
                <c:pt idx="23">
                  <c:v>5153</c:v>
                </c:pt>
                <c:pt idx="24">
                  <c:v>5154</c:v>
                </c:pt>
                <c:pt idx="25">
                  <c:v>5155</c:v>
                </c:pt>
                <c:pt idx="26">
                  <c:v>5156</c:v>
                </c:pt>
                <c:pt idx="27">
                  <c:v>5157</c:v>
                </c:pt>
                <c:pt idx="28">
                  <c:v>5158</c:v>
                </c:pt>
                <c:pt idx="29">
                  <c:v>5159</c:v>
                </c:pt>
                <c:pt idx="30">
                  <c:v>5160</c:v>
                </c:pt>
                <c:pt idx="31">
                  <c:v>5161</c:v>
                </c:pt>
                <c:pt idx="32">
                  <c:v>5162</c:v>
                </c:pt>
                <c:pt idx="33">
                  <c:v>5163</c:v>
                </c:pt>
                <c:pt idx="34">
                  <c:v>5164</c:v>
                </c:pt>
                <c:pt idx="35">
                  <c:v>5165</c:v>
                </c:pt>
                <c:pt idx="36">
                  <c:v>5166</c:v>
                </c:pt>
                <c:pt idx="37">
                  <c:v>5167</c:v>
                </c:pt>
                <c:pt idx="38">
                  <c:v>5168</c:v>
                </c:pt>
                <c:pt idx="39">
                  <c:v>5169</c:v>
                </c:pt>
                <c:pt idx="40">
                  <c:v>5170</c:v>
                </c:pt>
                <c:pt idx="41">
                  <c:v>5171</c:v>
                </c:pt>
                <c:pt idx="42">
                  <c:v>5172</c:v>
                </c:pt>
                <c:pt idx="43">
                  <c:v>5173</c:v>
                </c:pt>
                <c:pt idx="44">
                  <c:v>5174</c:v>
                </c:pt>
                <c:pt idx="45">
                  <c:v>5175</c:v>
                </c:pt>
                <c:pt idx="46">
                  <c:v>5176</c:v>
                </c:pt>
                <c:pt idx="47">
                  <c:v>5177</c:v>
                </c:pt>
                <c:pt idx="48">
                  <c:v>5178</c:v>
                </c:pt>
                <c:pt idx="49">
                  <c:v>5179</c:v>
                </c:pt>
                <c:pt idx="50">
                  <c:v>5180</c:v>
                </c:pt>
                <c:pt idx="51">
                  <c:v>5181</c:v>
                </c:pt>
                <c:pt idx="52">
                  <c:v>5182</c:v>
                </c:pt>
                <c:pt idx="53">
                  <c:v>5183</c:v>
                </c:pt>
                <c:pt idx="54">
                  <c:v>5184</c:v>
                </c:pt>
                <c:pt idx="55">
                  <c:v>5185</c:v>
                </c:pt>
                <c:pt idx="56">
                  <c:v>5186</c:v>
                </c:pt>
                <c:pt idx="57">
                  <c:v>5187</c:v>
                </c:pt>
                <c:pt idx="58">
                  <c:v>5188</c:v>
                </c:pt>
                <c:pt idx="59">
                  <c:v>5189</c:v>
                </c:pt>
                <c:pt idx="60">
                  <c:v>5190</c:v>
                </c:pt>
                <c:pt idx="61">
                  <c:v>5191</c:v>
                </c:pt>
                <c:pt idx="62">
                  <c:v>5192</c:v>
                </c:pt>
                <c:pt idx="63">
                  <c:v>5193</c:v>
                </c:pt>
                <c:pt idx="64">
                  <c:v>5194</c:v>
                </c:pt>
                <c:pt idx="65">
                  <c:v>5195</c:v>
                </c:pt>
                <c:pt idx="66">
                  <c:v>5196</c:v>
                </c:pt>
                <c:pt idx="67">
                  <c:v>5197</c:v>
                </c:pt>
                <c:pt idx="68">
                  <c:v>5198</c:v>
                </c:pt>
                <c:pt idx="69">
                  <c:v>5199</c:v>
                </c:pt>
                <c:pt idx="70">
                  <c:v>5200</c:v>
                </c:pt>
                <c:pt idx="71">
                  <c:v>5201</c:v>
                </c:pt>
                <c:pt idx="72">
                  <c:v>5202</c:v>
                </c:pt>
                <c:pt idx="73">
                  <c:v>5203</c:v>
                </c:pt>
                <c:pt idx="74">
                  <c:v>5204</c:v>
                </c:pt>
                <c:pt idx="75">
                  <c:v>5205</c:v>
                </c:pt>
                <c:pt idx="76">
                  <c:v>5206</c:v>
                </c:pt>
                <c:pt idx="77">
                  <c:v>5207</c:v>
                </c:pt>
                <c:pt idx="78">
                  <c:v>5208</c:v>
                </c:pt>
                <c:pt idx="79">
                  <c:v>5209</c:v>
                </c:pt>
                <c:pt idx="80">
                  <c:v>5210</c:v>
                </c:pt>
                <c:pt idx="81">
                  <c:v>5211</c:v>
                </c:pt>
                <c:pt idx="82">
                  <c:v>5212</c:v>
                </c:pt>
                <c:pt idx="83">
                  <c:v>5213</c:v>
                </c:pt>
                <c:pt idx="84">
                  <c:v>5214</c:v>
                </c:pt>
                <c:pt idx="85">
                  <c:v>5215</c:v>
                </c:pt>
                <c:pt idx="86">
                  <c:v>5216</c:v>
                </c:pt>
                <c:pt idx="87">
                  <c:v>5217</c:v>
                </c:pt>
                <c:pt idx="88">
                  <c:v>5218</c:v>
                </c:pt>
                <c:pt idx="89">
                  <c:v>5219</c:v>
                </c:pt>
                <c:pt idx="90">
                  <c:v>5220</c:v>
                </c:pt>
                <c:pt idx="91">
                  <c:v>5221</c:v>
                </c:pt>
                <c:pt idx="92">
                  <c:v>5222</c:v>
                </c:pt>
                <c:pt idx="93">
                  <c:v>5223</c:v>
                </c:pt>
                <c:pt idx="94">
                  <c:v>5224</c:v>
                </c:pt>
                <c:pt idx="95">
                  <c:v>5225</c:v>
                </c:pt>
                <c:pt idx="96">
                  <c:v>5226</c:v>
                </c:pt>
                <c:pt idx="97">
                  <c:v>5227</c:v>
                </c:pt>
                <c:pt idx="98">
                  <c:v>5228</c:v>
                </c:pt>
                <c:pt idx="99">
                  <c:v>5229</c:v>
                </c:pt>
                <c:pt idx="100">
                  <c:v>5230</c:v>
                </c:pt>
                <c:pt idx="101">
                  <c:v>5231</c:v>
                </c:pt>
                <c:pt idx="102">
                  <c:v>5232</c:v>
                </c:pt>
                <c:pt idx="103">
                  <c:v>5233</c:v>
                </c:pt>
                <c:pt idx="104">
                  <c:v>5234</c:v>
                </c:pt>
                <c:pt idx="105">
                  <c:v>5235</c:v>
                </c:pt>
                <c:pt idx="106">
                  <c:v>5236</c:v>
                </c:pt>
                <c:pt idx="107">
                  <c:v>5237</c:v>
                </c:pt>
                <c:pt idx="108">
                  <c:v>5238</c:v>
                </c:pt>
                <c:pt idx="109">
                  <c:v>5239</c:v>
                </c:pt>
                <c:pt idx="110">
                  <c:v>5240</c:v>
                </c:pt>
                <c:pt idx="111">
                  <c:v>5241</c:v>
                </c:pt>
                <c:pt idx="112">
                  <c:v>5242</c:v>
                </c:pt>
                <c:pt idx="113">
                  <c:v>5243</c:v>
                </c:pt>
                <c:pt idx="114">
                  <c:v>5244</c:v>
                </c:pt>
                <c:pt idx="115">
                  <c:v>5245</c:v>
                </c:pt>
                <c:pt idx="116">
                  <c:v>5246</c:v>
                </c:pt>
                <c:pt idx="117">
                  <c:v>5247</c:v>
                </c:pt>
                <c:pt idx="118">
                  <c:v>5248</c:v>
                </c:pt>
                <c:pt idx="119">
                  <c:v>5249</c:v>
                </c:pt>
                <c:pt idx="120">
                  <c:v>5250</c:v>
                </c:pt>
                <c:pt idx="121">
                  <c:v>5251</c:v>
                </c:pt>
                <c:pt idx="122">
                  <c:v>5252</c:v>
                </c:pt>
                <c:pt idx="123">
                  <c:v>5253</c:v>
                </c:pt>
                <c:pt idx="124">
                  <c:v>5254</c:v>
                </c:pt>
                <c:pt idx="125">
                  <c:v>5255</c:v>
                </c:pt>
                <c:pt idx="126">
                  <c:v>5256</c:v>
                </c:pt>
                <c:pt idx="127">
                  <c:v>5257</c:v>
                </c:pt>
                <c:pt idx="128">
                  <c:v>5258</c:v>
                </c:pt>
                <c:pt idx="129">
                  <c:v>5259</c:v>
                </c:pt>
                <c:pt idx="130">
                  <c:v>5260</c:v>
                </c:pt>
                <c:pt idx="131">
                  <c:v>5261</c:v>
                </c:pt>
                <c:pt idx="132">
                  <c:v>5262</c:v>
                </c:pt>
                <c:pt idx="133">
                  <c:v>5263</c:v>
                </c:pt>
                <c:pt idx="134">
                  <c:v>5264</c:v>
                </c:pt>
                <c:pt idx="135">
                  <c:v>5265</c:v>
                </c:pt>
                <c:pt idx="136">
                  <c:v>5266</c:v>
                </c:pt>
                <c:pt idx="137">
                  <c:v>5267</c:v>
                </c:pt>
                <c:pt idx="138">
                  <c:v>5268</c:v>
                </c:pt>
                <c:pt idx="139">
                  <c:v>5269</c:v>
                </c:pt>
                <c:pt idx="140">
                  <c:v>5270</c:v>
                </c:pt>
                <c:pt idx="141">
                  <c:v>5271</c:v>
                </c:pt>
                <c:pt idx="142">
                  <c:v>5272</c:v>
                </c:pt>
                <c:pt idx="143">
                  <c:v>5273</c:v>
                </c:pt>
                <c:pt idx="144">
                  <c:v>5274</c:v>
                </c:pt>
                <c:pt idx="145">
                  <c:v>5275</c:v>
                </c:pt>
                <c:pt idx="146">
                  <c:v>5276</c:v>
                </c:pt>
                <c:pt idx="147">
                  <c:v>5277</c:v>
                </c:pt>
                <c:pt idx="148">
                  <c:v>5278</c:v>
                </c:pt>
                <c:pt idx="149">
                  <c:v>5279</c:v>
                </c:pt>
                <c:pt idx="150">
                  <c:v>5280</c:v>
                </c:pt>
                <c:pt idx="151">
                  <c:v>5281</c:v>
                </c:pt>
                <c:pt idx="152">
                  <c:v>5282</c:v>
                </c:pt>
                <c:pt idx="153">
                  <c:v>5283</c:v>
                </c:pt>
                <c:pt idx="154">
                  <c:v>5284</c:v>
                </c:pt>
                <c:pt idx="155">
                  <c:v>5285</c:v>
                </c:pt>
                <c:pt idx="156">
                  <c:v>5286</c:v>
                </c:pt>
                <c:pt idx="157">
                  <c:v>5287</c:v>
                </c:pt>
                <c:pt idx="158">
                  <c:v>5288</c:v>
                </c:pt>
                <c:pt idx="159">
                  <c:v>5289</c:v>
                </c:pt>
                <c:pt idx="160">
                  <c:v>5290</c:v>
                </c:pt>
                <c:pt idx="161">
                  <c:v>5291</c:v>
                </c:pt>
                <c:pt idx="162">
                  <c:v>5292</c:v>
                </c:pt>
                <c:pt idx="163">
                  <c:v>5293</c:v>
                </c:pt>
                <c:pt idx="164">
                  <c:v>5294</c:v>
                </c:pt>
                <c:pt idx="165">
                  <c:v>5295</c:v>
                </c:pt>
                <c:pt idx="166">
                  <c:v>5296</c:v>
                </c:pt>
                <c:pt idx="167">
                  <c:v>5297</c:v>
                </c:pt>
                <c:pt idx="168">
                  <c:v>5298</c:v>
                </c:pt>
                <c:pt idx="169">
                  <c:v>5299</c:v>
                </c:pt>
                <c:pt idx="170">
                  <c:v>5300</c:v>
                </c:pt>
                <c:pt idx="171">
                  <c:v>5301</c:v>
                </c:pt>
                <c:pt idx="172">
                  <c:v>5302</c:v>
                </c:pt>
                <c:pt idx="173">
                  <c:v>5303</c:v>
                </c:pt>
                <c:pt idx="174">
                  <c:v>5304</c:v>
                </c:pt>
                <c:pt idx="175">
                  <c:v>5305</c:v>
                </c:pt>
                <c:pt idx="176">
                  <c:v>5306</c:v>
                </c:pt>
                <c:pt idx="177">
                  <c:v>5307</c:v>
                </c:pt>
                <c:pt idx="178">
                  <c:v>5308</c:v>
                </c:pt>
                <c:pt idx="179">
                  <c:v>5309</c:v>
                </c:pt>
                <c:pt idx="180">
                  <c:v>5310</c:v>
                </c:pt>
                <c:pt idx="181">
                  <c:v>5311</c:v>
                </c:pt>
                <c:pt idx="182">
                  <c:v>5312</c:v>
                </c:pt>
                <c:pt idx="183">
                  <c:v>5313</c:v>
                </c:pt>
                <c:pt idx="184">
                  <c:v>5314</c:v>
                </c:pt>
                <c:pt idx="185">
                  <c:v>5315</c:v>
                </c:pt>
                <c:pt idx="186">
                  <c:v>5316</c:v>
                </c:pt>
                <c:pt idx="187">
                  <c:v>5317</c:v>
                </c:pt>
                <c:pt idx="188">
                  <c:v>5318</c:v>
                </c:pt>
                <c:pt idx="189">
                  <c:v>5319</c:v>
                </c:pt>
                <c:pt idx="190">
                  <c:v>5320</c:v>
                </c:pt>
                <c:pt idx="191">
                  <c:v>5321</c:v>
                </c:pt>
                <c:pt idx="192">
                  <c:v>5322</c:v>
                </c:pt>
                <c:pt idx="193">
                  <c:v>5323</c:v>
                </c:pt>
                <c:pt idx="194">
                  <c:v>5324</c:v>
                </c:pt>
                <c:pt idx="195">
                  <c:v>5325</c:v>
                </c:pt>
                <c:pt idx="196">
                  <c:v>5326</c:v>
                </c:pt>
                <c:pt idx="197">
                  <c:v>5327</c:v>
                </c:pt>
                <c:pt idx="198">
                  <c:v>5328</c:v>
                </c:pt>
                <c:pt idx="199">
                  <c:v>5329</c:v>
                </c:pt>
                <c:pt idx="200">
                  <c:v>5330</c:v>
                </c:pt>
                <c:pt idx="201">
                  <c:v>5331</c:v>
                </c:pt>
                <c:pt idx="202">
                  <c:v>5332</c:v>
                </c:pt>
                <c:pt idx="203">
                  <c:v>5333</c:v>
                </c:pt>
                <c:pt idx="204">
                  <c:v>5334</c:v>
                </c:pt>
                <c:pt idx="205">
                  <c:v>5335</c:v>
                </c:pt>
                <c:pt idx="206">
                  <c:v>5336</c:v>
                </c:pt>
                <c:pt idx="207">
                  <c:v>5337</c:v>
                </c:pt>
                <c:pt idx="208">
                  <c:v>5338</c:v>
                </c:pt>
                <c:pt idx="209">
                  <c:v>5339</c:v>
                </c:pt>
                <c:pt idx="210">
                  <c:v>5340</c:v>
                </c:pt>
                <c:pt idx="211">
                  <c:v>5341</c:v>
                </c:pt>
                <c:pt idx="212">
                  <c:v>5342</c:v>
                </c:pt>
                <c:pt idx="213">
                  <c:v>5343</c:v>
                </c:pt>
                <c:pt idx="214">
                  <c:v>5344</c:v>
                </c:pt>
                <c:pt idx="215">
                  <c:v>5345</c:v>
                </c:pt>
                <c:pt idx="216">
                  <c:v>5346</c:v>
                </c:pt>
                <c:pt idx="217">
                  <c:v>5347</c:v>
                </c:pt>
                <c:pt idx="218">
                  <c:v>5348</c:v>
                </c:pt>
                <c:pt idx="219">
                  <c:v>5349</c:v>
                </c:pt>
                <c:pt idx="220">
                  <c:v>5350</c:v>
                </c:pt>
                <c:pt idx="221">
                  <c:v>5351</c:v>
                </c:pt>
                <c:pt idx="222">
                  <c:v>5352</c:v>
                </c:pt>
                <c:pt idx="223">
                  <c:v>5353</c:v>
                </c:pt>
                <c:pt idx="224">
                  <c:v>5354</c:v>
                </c:pt>
                <c:pt idx="225">
                  <c:v>5355</c:v>
                </c:pt>
                <c:pt idx="226">
                  <c:v>5356</c:v>
                </c:pt>
                <c:pt idx="227">
                  <c:v>5357</c:v>
                </c:pt>
                <c:pt idx="228">
                  <c:v>5358</c:v>
                </c:pt>
                <c:pt idx="229">
                  <c:v>5359</c:v>
                </c:pt>
                <c:pt idx="230">
                  <c:v>5360</c:v>
                </c:pt>
                <c:pt idx="231">
                  <c:v>5361</c:v>
                </c:pt>
                <c:pt idx="232">
                  <c:v>5362</c:v>
                </c:pt>
                <c:pt idx="233">
                  <c:v>5363</c:v>
                </c:pt>
                <c:pt idx="234">
                  <c:v>5364</c:v>
                </c:pt>
                <c:pt idx="235">
                  <c:v>5365</c:v>
                </c:pt>
                <c:pt idx="236">
                  <c:v>5366</c:v>
                </c:pt>
                <c:pt idx="237">
                  <c:v>5367</c:v>
                </c:pt>
                <c:pt idx="238">
                  <c:v>5368</c:v>
                </c:pt>
                <c:pt idx="239">
                  <c:v>5369</c:v>
                </c:pt>
                <c:pt idx="240">
                  <c:v>5370</c:v>
                </c:pt>
                <c:pt idx="241">
                  <c:v>5371</c:v>
                </c:pt>
                <c:pt idx="242">
                  <c:v>5372</c:v>
                </c:pt>
                <c:pt idx="243">
                  <c:v>5373</c:v>
                </c:pt>
                <c:pt idx="244">
                  <c:v>5374</c:v>
                </c:pt>
                <c:pt idx="245">
                  <c:v>5375</c:v>
                </c:pt>
                <c:pt idx="246">
                  <c:v>5376</c:v>
                </c:pt>
                <c:pt idx="247">
                  <c:v>5377</c:v>
                </c:pt>
                <c:pt idx="248">
                  <c:v>5378</c:v>
                </c:pt>
                <c:pt idx="249">
                  <c:v>5379</c:v>
                </c:pt>
                <c:pt idx="250">
                  <c:v>5380</c:v>
                </c:pt>
                <c:pt idx="251">
                  <c:v>5381</c:v>
                </c:pt>
                <c:pt idx="252">
                  <c:v>5382</c:v>
                </c:pt>
                <c:pt idx="253">
                  <c:v>5383</c:v>
                </c:pt>
                <c:pt idx="254">
                  <c:v>5384</c:v>
                </c:pt>
                <c:pt idx="255">
                  <c:v>5385</c:v>
                </c:pt>
                <c:pt idx="256">
                  <c:v>5386</c:v>
                </c:pt>
                <c:pt idx="257">
                  <c:v>5387</c:v>
                </c:pt>
                <c:pt idx="258">
                  <c:v>5388</c:v>
                </c:pt>
                <c:pt idx="259">
                  <c:v>5389</c:v>
                </c:pt>
                <c:pt idx="260">
                  <c:v>5390</c:v>
                </c:pt>
                <c:pt idx="261">
                  <c:v>5391</c:v>
                </c:pt>
                <c:pt idx="262">
                  <c:v>5392</c:v>
                </c:pt>
                <c:pt idx="263">
                  <c:v>5393</c:v>
                </c:pt>
                <c:pt idx="264">
                  <c:v>5394</c:v>
                </c:pt>
                <c:pt idx="265">
                  <c:v>5395</c:v>
                </c:pt>
                <c:pt idx="266">
                  <c:v>5396</c:v>
                </c:pt>
                <c:pt idx="267">
                  <c:v>5397</c:v>
                </c:pt>
                <c:pt idx="268">
                  <c:v>5398</c:v>
                </c:pt>
                <c:pt idx="269">
                  <c:v>5399</c:v>
                </c:pt>
                <c:pt idx="270">
                  <c:v>5400</c:v>
                </c:pt>
                <c:pt idx="271">
                  <c:v>5401</c:v>
                </c:pt>
                <c:pt idx="272">
                  <c:v>5402</c:v>
                </c:pt>
                <c:pt idx="273">
                  <c:v>5403</c:v>
                </c:pt>
                <c:pt idx="274">
                  <c:v>5404</c:v>
                </c:pt>
                <c:pt idx="275">
                  <c:v>5405</c:v>
                </c:pt>
                <c:pt idx="276">
                  <c:v>5406</c:v>
                </c:pt>
                <c:pt idx="277">
                  <c:v>5407</c:v>
                </c:pt>
                <c:pt idx="278">
                  <c:v>5408</c:v>
                </c:pt>
                <c:pt idx="279">
                  <c:v>5409</c:v>
                </c:pt>
                <c:pt idx="280">
                  <c:v>5410</c:v>
                </c:pt>
                <c:pt idx="281">
                  <c:v>5411</c:v>
                </c:pt>
                <c:pt idx="282">
                  <c:v>5412</c:v>
                </c:pt>
                <c:pt idx="283">
                  <c:v>5413</c:v>
                </c:pt>
                <c:pt idx="284">
                  <c:v>5414</c:v>
                </c:pt>
                <c:pt idx="285">
                  <c:v>5415</c:v>
                </c:pt>
                <c:pt idx="286">
                  <c:v>5416</c:v>
                </c:pt>
                <c:pt idx="287">
                  <c:v>5417</c:v>
                </c:pt>
                <c:pt idx="288">
                  <c:v>5418</c:v>
                </c:pt>
                <c:pt idx="289">
                  <c:v>5419</c:v>
                </c:pt>
                <c:pt idx="290">
                  <c:v>5420</c:v>
                </c:pt>
                <c:pt idx="291">
                  <c:v>5421</c:v>
                </c:pt>
                <c:pt idx="292">
                  <c:v>5422</c:v>
                </c:pt>
                <c:pt idx="293">
                  <c:v>5423</c:v>
                </c:pt>
                <c:pt idx="294">
                  <c:v>5424</c:v>
                </c:pt>
                <c:pt idx="295">
                  <c:v>5425</c:v>
                </c:pt>
                <c:pt idx="296">
                  <c:v>5426</c:v>
                </c:pt>
                <c:pt idx="297">
                  <c:v>5427</c:v>
                </c:pt>
                <c:pt idx="298">
                  <c:v>5428</c:v>
                </c:pt>
                <c:pt idx="299">
                  <c:v>5429</c:v>
                </c:pt>
                <c:pt idx="300">
                  <c:v>5430</c:v>
                </c:pt>
                <c:pt idx="301">
                  <c:v>5431</c:v>
                </c:pt>
                <c:pt idx="302">
                  <c:v>5432</c:v>
                </c:pt>
                <c:pt idx="303">
                  <c:v>5433</c:v>
                </c:pt>
                <c:pt idx="304">
                  <c:v>5434</c:v>
                </c:pt>
                <c:pt idx="305">
                  <c:v>5435</c:v>
                </c:pt>
                <c:pt idx="306">
                  <c:v>5436</c:v>
                </c:pt>
                <c:pt idx="307">
                  <c:v>5437</c:v>
                </c:pt>
                <c:pt idx="308">
                  <c:v>5438</c:v>
                </c:pt>
                <c:pt idx="309">
                  <c:v>5439</c:v>
                </c:pt>
                <c:pt idx="310">
                  <c:v>5440</c:v>
                </c:pt>
                <c:pt idx="311">
                  <c:v>5441</c:v>
                </c:pt>
                <c:pt idx="312">
                  <c:v>5442</c:v>
                </c:pt>
                <c:pt idx="313">
                  <c:v>5443</c:v>
                </c:pt>
                <c:pt idx="314">
                  <c:v>5444</c:v>
                </c:pt>
                <c:pt idx="315">
                  <c:v>5445</c:v>
                </c:pt>
                <c:pt idx="316">
                  <c:v>5446</c:v>
                </c:pt>
                <c:pt idx="317">
                  <c:v>5447</c:v>
                </c:pt>
                <c:pt idx="318">
                  <c:v>5448</c:v>
                </c:pt>
                <c:pt idx="319">
                  <c:v>5449</c:v>
                </c:pt>
                <c:pt idx="320">
                  <c:v>5450</c:v>
                </c:pt>
                <c:pt idx="321">
                  <c:v>5451</c:v>
                </c:pt>
                <c:pt idx="322">
                  <c:v>5452</c:v>
                </c:pt>
                <c:pt idx="323">
                  <c:v>5453</c:v>
                </c:pt>
                <c:pt idx="324">
                  <c:v>5454</c:v>
                </c:pt>
                <c:pt idx="325">
                  <c:v>5455</c:v>
                </c:pt>
                <c:pt idx="326">
                  <c:v>5456</c:v>
                </c:pt>
                <c:pt idx="327">
                  <c:v>5457</c:v>
                </c:pt>
                <c:pt idx="328">
                  <c:v>5458</c:v>
                </c:pt>
                <c:pt idx="329">
                  <c:v>5459</c:v>
                </c:pt>
                <c:pt idx="330">
                  <c:v>5460</c:v>
                </c:pt>
                <c:pt idx="331">
                  <c:v>5461</c:v>
                </c:pt>
                <c:pt idx="332">
                  <c:v>5462</c:v>
                </c:pt>
                <c:pt idx="333">
                  <c:v>5463</c:v>
                </c:pt>
                <c:pt idx="334">
                  <c:v>5464</c:v>
                </c:pt>
                <c:pt idx="335">
                  <c:v>5465</c:v>
                </c:pt>
                <c:pt idx="336">
                  <c:v>5466</c:v>
                </c:pt>
                <c:pt idx="337">
                  <c:v>5467</c:v>
                </c:pt>
                <c:pt idx="338">
                  <c:v>5468</c:v>
                </c:pt>
                <c:pt idx="339">
                  <c:v>5469</c:v>
                </c:pt>
                <c:pt idx="340">
                  <c:v>5470</c:v>
                </c:pt>
                <c:pt idx="341">
                  <c:v>5471</c:v>
                </c:pt>
                <c:pt idx="342">
                  <c:v>5472</c:v>
                </c:pt>
                <c:pt idx="343">
                  <c:v>5473</c:v>
                </c:pt>
                <c:pt idx="344">
                  <c:v>5474</c:v>
                </c:pt>
                <c:pt idx="345">
                  <c:v>5475</c:v>
                </c:pt>
                <c:pt idx="346">
                  <c:v>5476</c:v>
                </c:pt>
                <c:pt idx="347">
                  <c:v>5477</c:v>
                </c:pt>
                <c:pt idx="348">
                  <c:v>5478</c:v>
                </c:pt>
                <c:pt idx="349">
                  <c:v>5479</c:v>
                </c:pt>
                <c:pt idx="350">
                  <c:v>5480</c:v>
                </c:pt>
                <c:pt idx="351">
                  <c:v>5481</c:v>
                </c:pt>
                <c:pt idx="352">
                  <c:v>5482</c:v>
                </c:pt>
                <c:pt idx="353">
                  <c:v>5483</c:v>
                </c:pt>
                <c:pt idx="354">
                  <c:v>5484</c:v>
                </c:pt>
                <c:pt idx="355">
                  <c:v>5485</c:v>
                </c:pt>
                <c:pt idx="356">
                  <c:v>5486</c:v>
                </c:pt>
                <c:pt idx="357">
                  <c:v>5487</c:v>
                </c:pt>
                <c:pt idx="358">
                  <c:v>5488</c:v>
                </c:pt>
                <c:pt idx="359">
                  <c:v>5489</c:v>
                </c:pt>
                <c:pt idx="360">
                  <c:v>5490</c:v>
                </c:pt>
                <c:pt idx="361">
                  <c:v>5491</c:v>
                </c:pt>
                <c:pt idx="362">
                  <c:v>5492</c:v>
                </c:pt>
                <c:pt idx="363">
                  <c:v>5493</c:v>
                </c:pt>
                <c:pt idx="364">
                  <c:v>5494</c:v>
                </c:pt>
                <c:pt idx="365">
                  <c:v>5495</c:v>
                </c:pt>
                <c:pt idx="366">
                  <c:v>5496</c:v>
                </c:pt>
                <c:pt idx="367">
                  <c:v>5497</c:v>
                </c:pt>
                <c:pt idx="368">
                  <c:v>5498</c:v>
                </c:pt>
                <c:pt idx="369">
                  <c:v>5499</c:v>
                </c:pt>
                <c:pt idx="370">
                  <c:v>5500</c:v>
                </c:pt>
                <c:pt idx="371">
                  <c:v>5501</c:v>
                </c:pt>
                <c:pt idx="372">
                  <c:v>5502</c:v>
                </c:pt>
                <c:pt idx="373">
                  <c:v>5503</c:v>
                </c:pt>
                <c:pt idx="374">
                  <c:v>5504</c:v>
                </c:pt>
                <c:pt idx="375">
                  <c:v>5505</c:v>
                </c:pt>
                <c:pt idx="376">
                  <c:v>5506</c:v>
                </c:pt>
                <c:pt idx="377">
                  <c:v>5507</c:v>
                </c:pt>
                <c:pt idx="378">
                  <c:v>5508</c:v>
                </c:pt>
                <c:pt idx="379">
                  <c:v>5509</c:v>
                </c:pt>
                <c:pt idx="380">
                  <c:v>5510</c:v>
                </c:pt>
                <c:pt idx="381">
                  <c:v>5511</c:v>
                </c:pt>
                <c:pt idx="382">
                  <c:v>5512</c:v>
                </c:pt>
                <c:pt idx="383">
                  <c:v>5513</c:v>
                </c:pt>
                <c:pt idx="384">
                  <c:v>5514</c:v>
                </c:pt>
                <c:pt idx="385">
                  <c:v>5515</c:v>
                </c:pt>
                <c:pt idx="386">
                  <c:v>5516</c:v>
                </c:pt>
                <c:pt idx="387">
                  <c:v>5517</c:v>
                </c:pt>
                <c:pt idx="388">
                  <c:v>5518</c:v>
                </c:pt>
                <c:pt idx="389">
                  <c:v>5519</c:v>
                </c:pt>
                <c:pt idx="390">
                  <c:v>5520</c:v>
                </c:pt>
                <c:pt idx="391">
                  <c:v>5521</c:v>
                </c:pt>
                <c:pt idx="392">
                  <c:v>5522</c:v>
                </c:pt>
                <c:pt idx="393">
                  <c:v>5523</c:v>
                </c:pt>
                <c:pt idx="394">
                  <c:v>5524</c:v>
                </c:pt>
                <c:pt idx="395">
                  <c:v>5525</c:v>
                </c:pt>
                <c:pt idx="396">
                  <c:v>5526</c:v>
                </c:pt>
                <c:pt idx="397">
                  <c:v>5527</c:v>
                </c:pt>
                <c:pt idx="398">
                  <c:v>5528</c:v>
                </c:pt>
                <c:pt idx="399">
                  <c:v>5529</c:v>
                </c:pt>
                <c:pt idx="400">
                  <c:v>5530</c:v>
                </c:pt>
                <c:pt idx="401">
                  <c:v>5531</c:v>
                </c:pt>
                <c:pt idx="402">
                  <c:v>5532</c:v>
                </c:pt>
                <c:pt idx="403">
                  <c:v>5533</c:v>
                </c:pt>
                <c:pt idx="404">
                  <c:v>5534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5538</c:v>
                </c:pt>
                <c:pt idx="409">
                  <c:v>5539</c:v>
                </c:pt>
                <c:pt idx="410">
                  <c:v>5540</c:v>
                </c:pt>
                <c:pt idx="411">
                  <c:v>5541</c:v>
                </c:pt>
                <c:pt idx="412">
                  <c:v>5542</c:v>
                </c:pt>
                <c:pt idx="413">
                  <c:v>5543</c:v>
                </c:pt>
                <c:pt idx="414">
                  <c:v>5544</c:v>
                </c:pt>
                <c:pt idx="415">
                  <c:v>5545</c:v>
                </c:pt>
                <c:pt idx="416">
                  <c:v>5546</c:v>
                </c:pt>
                <c:pt idx="417">
                  <c:v>5547</c:v>
                </c:pt>
                <c:pt idx="418">
                  <c:v>5548</c:v>
                </c:pt>
                <c:pt idx="419">
                  <c:v>5549</c:v>
                </c:pt>
                <c:pt idx="420">
                  <c:v>5550</c:v>
                </c:pt>
                <c:pt idx="421">
                  <c:v>5551</c:v>
                </c:pt>
                <c:pt idx="422">
                  <c:v>5552</c:v>
                </c:pt>
                <c:pt idx="423">
                  <c:v>5553</c:v>
                </c:pt>
                <c:pt idx="424">
                  <c:v>5554</c:v>
                </c:pt>
                <c:pt idx="425">
                  <c:v>5555</c:v>
                </c:pt>
                <c:pt idx="426">
                  <c:v>5556</c:v>
                </c:pt>
                <c:pt idx="427">
                  <c:v>5557</c:v>
                </c:pt>
                <c:pt idx="428">
                  <c:v>5558</c:v>
                </c:pt>
                <c:pt idx="429">
                  <c:v>5559</c:v>
                </c:pt>
                <c:pt idx="430">
                  <c:v>5560</c:v>
                </c:pt>
                <c:pt idx="431">
                  <c:v>5561</c:v>
                </c:pt>
                <c:pt idx="432">
                  <c:v>5562</c:v>
                </c:pt>
                <c:pt idx="433">
                  <c:v>5563</c:v>
                </c:pt>
                <c:pt idx="434">
                  <c:v>5564</c:v>
                </c:pt>
                <c:pt idx="435">
                  <c:v>5565</c:v>
                </c:pt>
                <c:pt idx="436">
                  <c:v>5566</c:v>
                </c:pt>
                <c:pt idx="437">
                  <c:v>5567</c:v>
                </c:pt>
                <c:pt idx="438">
                  <c:v>5568</c:v>
                </c:pt>
                <c:pt idx="439">
                  <c:v>5569</c:v>
                </c:pt>
                <c:pt idx="440">
                  <c:v>5570</c:v>
                </c:pt>
                <c:pt idx="441">
                  <c:v>5571</c:v>
                </c:pt>
                <c:pt idx="442">
                  <c:v>5572</c:v>
                </c:pt>
                <c:pt idx="443">
                  <c:v>5573</c:v>
                </c:pt>
                <c:pt idx="444">
                  <c:v>5574</c:v>
                </c:pt>
                <c:pt idx="445">
                  <c:v>5575</c:v>
                </c:pt>
                <c:pt idx="446">
                  <c:v>5576</c:v>
                </c:pt>
                <c:pt idx="447">
                  <c:v>5577</c:v>
                </c:pt>
                <c:pt idx="448">
                  <c:v>5578</c:v>
                </c:pt>
                <c:pt idx="449">
                  <c:v>5579</c:v>
                </c:pt>
                <c:pt idx="450">
                  <c:v>5580</c:v>
                </c:pt>
                <c:pt idx="451">
                  <c:v>5581</c:v>
                </c:pt>
                <c:pt idx="452">
                  <c:v>5582</c:v>
                </c:pt>
                <c:pt idx="453">
                  <c:v>5583</c:v>
                </c:pt>
                <c:pt idx="454">
                  <c:v>5584</c:v>
                </c:pt>
                <c:pt idx="455">
                  <c:v>5585</c:v>
                </c:pt>
                <c:pt idx="456">
                  <c:v>5586</c:v>
                </c:pt>
                <c:pt idx="457">
                  <c:v>5587</c:v>
                </c:pt>
                <c:pt idx="458">
                  <c:v>5588</c:v>
                </c:pt>
                <c:pt idx="459">
                  <c:v>5589</c:v>
                </c:pt>
                <c:pt idx="460">
                  <c:v>5590</c:v>
                </c:pt>
                <c:pt idx="461">
                  <c:v>5591</c:v>
                </c:pt>
                <c:pt idx="462">
                  <c:v>5592</c:v>
                </c:pt>
                <c:pt idx="463">
                  <c:v>5593</c:v>
                </c:pt>
                <c:pt idx="464">
                  <c:v>5594</c:v>
                </c:pt>
                <c:pt idx="465">
                  <c:v>5595</c:v>
                </c:pt>
                <c:pt idx="466">
                  <c:v>5596</c:v>
                </c:pt>
                <c:pt idx="467">
                  <c:v>5597</c:v>
                </c:pt>
                <c:pt idx="468">
                  <c:v>5598</c:v>
                </c:pt>
                <c:pt idx="469">
                  <c:v>5599</c:v>
                </c:pt>
                <c:pt idx="470">
                  <c:v>5600</c:v>
                </c:pt>
                <c:pt idx="471">
                  <c:v>5601</c:v>
                </c:pt>
                <c:pt idx="472">
                  <c:v>5602</c:v>
                </c:pt>
                <c:pt idx="473">
                  <c:v>5603</c:v>
                </c:pt>
                <c:pt idx="474">
                  <c:v>5604</c:v>
                </c:pt>
                <c:pt idx="475">
                  <c:v>5605</c:v>
                </c:pt>
                <c:pt idx="476">
                  <c:v>5606</c:v>
                </c:pt>
                <c:pt idx="477">
                  <c:v>5607</c:v>
                </c:pt>
                <c:pt idx="478">
                  <c:v>5608</c:v>
                </c:pt>
                <c:pt idx="479">
                  <c:v>5609</c:v>
                </c:pt>
                <c:pt idx="480">
                  <c:v>5610</c:v>
                </c:pt>
                <c:pt idx="481">
                  <c:v>5611</c:v>
                </c:pt>
                <c:pt idx="482">
                  <c:v>5612</c:v>
                </c:pt>
                <c:pt idx="483">
                  <c:v>5613</c:v>
                </c:pt>
                <c:pt idx="484">
                  <c:v>5614</c:v>
                </c:pt>
                <c:pt idx="485">
                  <c:v>5615</c:v>
                </c:pt>
                <c:pt idx="486">
                  <c:v>5616</c:v>
                </c:pt>
                <c:pt idx="487">
                  <c:v>5617</c:v>
                </c:pt>
                <c:pt idx="488">
                  <c:v>5618</c:v>
                </c:pt>
                <c:pt idx="489">
                  <c:v>5619</c:v>
                </c:pt>
                <c:pt idx="490">
                  <c:v>5620</c:v>
                </c:pt>
                <c:pt idx="491">
                  <c:v>5621</c:v>
                </c:pt>
                <c:pt idx="492">
                  <c:v>5622</c:v>
                </c:pt>
                <c:pt idx="493">
                  <c:v>5623</c:v>
                </c:pt>
                <c:pt idx="494">
                  <c:v>5624</c:v>
                </c:pt>
                <c:pt idx="495">
                  <c:v>5625</c:v>
                </c:pt>
                <c:pt idx="496">
                  <c:v>5626</c:v>
                </c:pt>
                <c:pt idx="497">
                  <c:v>5627</c:v>
                </c:pt>
                <c:pt idx="498">
                  <c:v>5628</c:v>
                </c:pt>
                <c:pt idx="499">
                  <c:v>5629</c:v>
                </c:pt>
                <c:pt idx="500">
                  <c:v>5630</c:v>
                </c:pt>
                <c:pt idx="501">
                  <c:v>5631</c:v>
                </c:pt>
                <c:pt idx="502">
                  <c:v>5632</c:v>
                </c:pt>
                <c:pt idx="503">
                  <c:v>5633</c:v>
                </c:pt>
                <c:pt idx="504">
                  <c:v>5634</c:v>
                </c:pt>
                <c:pt idx="505">
                  <c:v>5635</c:v>
                </c:pt>
                <c:pt idx="506">
                  <c:v>5636</c:v>
                </c:pt>
                <c:pt idx="507">
                  <c:v>5637</c:v>
                </c:pt>
                <c:pt idx="508">
                  <c:v>5638</c:v>
                </c:pt>
                <c:pt idx="509">
                  <c:v>5639</c:v>
                </c:pt>
                <c:pt idx="510">
                  <c:v>5640</c:v>
                </c:pt>
                <c:pt idx="511">
                  <c:v>5641</c:v>
                </c:pt>
                <c:pt idx="512">
                  <c:v>5642</c:v>
                </c:pt>
                <c:pt idx="513">
                  <c:v>5643</c:v>
                </c:pt>
                <c:pt idx="514">
                  <c:v>5644</c:v>
                </c:pt>
                <c:pt idx="515">
                  <c:v>5645</c:v>
                </c:pt>
                <c:pt idx="516">
                  <c:v>5646</c:v>
                </c:pt>
                <c:pt idx="517">
                  <c:v>5647</c:v>
                </c:pt>
                <c:pt idx="518">
                  <c:v>5648</c:v>
                </c:pt>
                <c:pt idx="519">
                  <c:v>5649</c:v>
                </c:pt>
                <c:pt idx="520">
                  <c:v>5650</c:v>
                </c:pt>
                <c:pt idx="521">
                  <c:v>5651</c:v>
                </c:pt>
                <c:pt idx="522">
                  <c:v>5652</c:v>
                </c:pt>
                <c:pt idx="523">
                  <c:v>5653</c:v>
                </c:pt>
                <c:pt idx="524">
                  <c:v>5654</c:v>
                </c:pt>
                <c:pt idx="525">
                  <c:v>5655</c:v>
                </c:pt>
                <c:pt idx="526">
                  <c:v>5656</c:v>
                </c:pt>
                <c:pt idx="527">
                  <c:v>5657</c:v>
                </c:pt>
                <c:pt idx="528">
                  <c:v>5658</c:v>
                </c:pt>
                <c:pt idx="529">
                  <c:v>5659</c:v>
                </c:pt>
                <c:pt idx="530">
                  <c:v>5660</c:v>
                </c:pt>
                <c:pt idx="531">
                  <c:v>5661</c:v>
                </c:pt>
                <c:pt idx="532">
                  <c:v>5662</c:v>
                </c:pt>
                <c:pt idx="533">
                  <c:v>5663</c:v>
                </c:pt>
                <c:pt idx="534">
                  <c:v>5664</c:v>
                </c:pt>
                <c:pt idx="535">
                  <c:v>5665</c:v>
                </c:pt>
                <c:pt idx="536">
                  <c:v>5666</c:v>
                </c:pt>
                <c:pt idx="537">
                  <c:v>5667</c:v>
                </c:pt>
                <c:pt idx="538">
                  <c:v>5668</c:v>
                </c:pt>
                <c:pt idx="539">
                  <c:v>5669</c:v>
                </c:pt>
                <c:pt idx="540">
                  <c:v>5670</c:v>
                </c:pt>
                <c:pt idx="541">
                  <c:v>5671</c:v>
                </c:pt>
                <c:pt idx="542">
                  <c:v>5672</c:v>
                </c:pt>
                <c:pt idx="543">
                  <c:v>5673</c:v>
                </c:pt>
                <c:pt idx="544">
                  <c:v>5674</c:v>
                </c:pt>
                <c:pt idx="545">
                  <c:v>5675</c:v>
                </c:pt>
                <c:pt idx="546">
                  <c:v>5676</c:v>
                </c:pt>
                <c:pt idx="547">
                  <c:v>5677</c:v>
                </c:pt>
                <c:pt idx="548">
                  <c:v>5678</c:v>
                </c:pt>
                <c:pt idx="549">
                  <c:v>5679</c:v>
                </c:pt>
                <c:pt idx="550">
                  <c:v>5680</c:v>
                </c:pt>
                <c:pt idx="551">
                  <c:v>5681</c:v>
                </c:pt>
                <c:pt idx="552">
                  <c:v>5682</c:v>
                </c:pt>
                <c:pt idx="553">
                  <c:v>5683</c:v>
                </c:pt>
                <c:pt idx="554">
                  <c:v>5684</c:v>
                </c:pt>
                <c:pt idx="555">
                  <c:v>5685</c:v>
                </c:pt>
                <c:pt idx="556">
                  <c:v>5686</c:v>
                </c:pt>
                <c:pt idx="557">
                  <c:v>5687</c:v>
                </c:pt>
                <c:pt idx="558">
                  <c:v>5688</c:v>
                </c:pt>
                <c:pt idx="559">
                  <c:v>5689</c:v>
                </c:pt>
                <c:pt idx="560">
                  <c:v>5690</c:v>
                </c:pt>
                <c:pt idx="561">
                  <c:v>5691</c:v>
                </c:pt>
                <c:pt idx="562">
                  <c:v>5692</c:v>
                </c:pt>
                <c:pt idx="563">
                  <c:v>5693</c:v>
                </c:pt>
                <c:pt idx="564">
                  <c:v>5694</c:v>
                </c:pt>
                <c:pt idx="565">
                  <c:v>5695</c:v>
                </c:pt>
                <c:pt idx="566">
                  <c:v>5696</c:v>
                </c:pt>
                <c:pt idx="567">
                  <c:v>5697</c:v>
                </c:pt>
                <c:pt idx="568">
                  <c:v>5698</c:v>
                </c:pt>
                <c:pt idx="569">
                  <c:v>5699</c:v>
                </c:pt>
                <c:pt idx="570">
                  <c:v>5700</c:v>
                </c:pt>
                <c:pt idx="571">
                  <c:v>5701</c:v>
                </c:pt>
                <c:pt idx="572">
                  <c:v>5702</c:v>
                </c:pt>
                <c:pt idx="573">
                  <c:v>5703</c:v>
                </c:pt>
                <c:pt idx="574">
                  <c:v>5704</c:v>
                </c:pt>
                <c:pt idx="575">
                  <c:v>5705</c:v>
                </c:pt>
                <c:pt idx="576">
                  <c:v>5706</c:v>
                </c:pt>
                <c:pt idx="577">
                  <c:v>5707</c:v>
                </c:pt>
                <c:pt idx="578">
                  <c:v>5708</c:v>
                </c:pt>
                <c:pt idx="579">
                  <c:v>5709</c:v>
                </c:pt>
                <c:pt idx="580">
                  <c:v>5710</c:v>
                </c:pt>
                <c:pt idx="581">
                  <c:v>5711</c:v>
                </c:pt>
                <c:pt idx="582">
                  <c:v>5712</c:v>
                </c:pt>
                <c:pt idx="583">
                  <c:v>5713</c:v>
                </c:pt>
                <c:pt idx="584">
                  <c:v>5714</c:v>
                </c:pt>
                <c:pt idx="585">
                  <c:v>5715</c:v>
                </c:pt>
                <c:pt idx="586">
                  <c:v>5716</c:v>
                </c:pt>
                <c:pt idx="587">
                  <c:v>5717</c:v>
                </c:pt>
                <c:pt idx="588">
                  <c:v>5718</c:v>
                </c:pt>
                <c:pt idx="589">
                  <c:v>5719</c:v>
                </c:pt>
                <c:pt idx="590">
                  <c:v>5720</c:v>
                </c:pt>
              </c:numCache>
            </c:numRef>
          </c:xVal>
          <c:yVal>
            <c:numRef>
              <c:f>Graph!$D$481:$D$1069</c:f>
              <c:numCache>
                <c:formatCode>General</c:formatCode>
                <c:ptCount val="589"/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88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Graph!$A$480:$A$1070</c:f>
              <c:numCache>
                <c:formatCode>General</c:formatCode>
                <c:ptCount val="591"/>
                <c:pt idx="0">
                  <c:v>5130</c:v>
                </c:pt>
                <c:pt idx="1">
                  <c:v>5131</c:v>
                </c:pt>
                <c:pt idx="2">
                  <c:v>5132</c:v>
                </c:pt>
                <c:pt idx="3">
                  <c:v>5133</c:v>
                </c:pt>
                <c:pt idx="4">
                  <c:v>5134</c:v>
                </c:pt>
                <c:pt idx="5">
                  <c:v>5135</c:v>
                </c:pt>
                <c:pt idx="6">
                  <c:v>5136</c:v>
                </c:pt>
                <c:pt idx="7">
                  <c:v>5137</c:v>
                </c:pt>
                <c:pt idx="8">
                  <c:v>5138</c:v>
                </c:pt>
                <c:pt idx="9">
                  <c:v>5139</c:v>
                </c:pt>
                <c:pt idx="10">
                  <c:v>5140</c:v>
                </c:pt>
                <c:pt idx="11">
                  <c:v>5141</c:v>
                </c:pt>
                <c:pt idx="12">
                  <c:v>5142</c:v>
                </c:pt>
                <c:pt idx="13">
                  <c:v>5143</c:v>
                </c:pt>
                <c:pt idx="14">
                  <c:v>5144</c:v>
                </c:pt>
                <c:pt idx="15">
                  <c:v>5145</c:v>
                </c:pt>
                <c:pt idx="16">
                  <c:v>5146</c:v>
                </c:pt>
                <c:pt idx="17">
                  <c:v>5147</c:v>
                </c:pt>
                <c:pt idx="18">
                  <c:v>5148</c:v>
                </c:pt>
                <c:pt idx="19">
                  <c:v>5149</c:v>
                </c:pt>
                <c:pt idx="20">
                  <c:v>5150</c:v>
                </c:pt>
                <c:pt idx="21">
                  <c:v>5151</c:v>
                </c:pt>
                <c:pt idx="22">
                  <c:v>5152</c:v>
                </c:pt>
                <c:pt idx="23">
                  <c:v>5153</c:v>
                </c:pt>
                <c:pt idx="24">
                  <c:v>5154</c:v>
                </c:pt>
                <c:pt idx="25">
                  <c:v>5155</c:v>
                </c:pt>
                <c:pt idx="26">
                  <c:v>5156</c:v>
                </c:pt>
                <c:pt idx="27">
                  <c:v>5157</c:v>
                </c:pt>
                <c:pt idx="28">
                  <c:v>5158</c:v>
                </c:pt>
                <c:pt idx="29">
                  <c:v>5159</c:v>
                </c:pt>
                <c:pt idx="30">
                  <c:v>5160</c:v>
                </c:pt>
                <c:pt idx="31">
                  <c:v>5161</c:v>
                </c:pt>
                <c:pt idx="32">
                  <c:v>5162</c:v>
                </c:pt>
                <c:pt idx="33">
                  <c:v>5163</c:v>
                </c:pt>
                <c:pt idx="34">
                  <c:v>5164</c:v>
                </c:pt>
                <c:pt idx="35">
                  <c:v>5165</c:v>
                </c:pt>
                <c:pt idx="36">
                  <c:v>5166</c:v>
                </c:pt>
                <c:pt idx="37">
                  <c:v>5167</c:v>
                </c:pt>
                <c:pt idx="38">
                  <c:v>5168</c:v>
                </c:pt>
                <c:pt idx="39">
                  <c:v>5169</c:v>
                </c:pt>
                <c:pt idx="40">
                  <c:v>5170</c:v>
                </c:pt>
                <c:pt idx="41">
                  <c:v>5171</c:v>
                </c:pt>
                <c:pt idx="42">
                  <c:v>5172</c:v>
                </c:pt>
                <c:pt idx="43">
                  <c:v>5173</c:v>
                </c:pt>
                <c:pt idx="44">
                  <c:v>5174</c:v>
                </c:pt>
                <c:pt idx="45">
                  <c:v>5175</c:v>
                </c:pt>
                <c:pt idx="46">
                  <c:v>5176</c:v>
                </c:pt>
                <c:pt idx="47">
                  <c:v>5177</c:v>
                </c:pt>
                <c:pt idx="48">
                  <c:v>5178</c:v>
                </c:pt>
                <c:pt idx="49">
                  <c:v>5179</c:v>
                </c:pt>
                <c:pt idx="50">
                  <c:v>5180</c:v>
                </c:pt>
                <c:pt idx="51">
                  <c:v>5181</c:v>
                </c:pt>
                <c:pt idx="52">
                  <c:v>5182</c:v>
                </c:pt>
                <c:pt idx="53">
                  <c:v>5183</c:v>
                </c:pt>
                <c:pt idx="54">
                  <c:v>5184</c:v>
                </c:pt>
                <c:pt idx="55">
                  <c:v>5185</c:v>
                </c:pt>
                <c:pt idx="56">
                  <c:v>5186</c:v>
                </c:pt>
                <c:pt idx="57">
                  <c:v>5187</c:v>
                </c:pt>
                <c:pt idx="58">
                  <c:v>5188</c:v>
                </c:pt>
                <c:pt idx="59">
                  <c:v>5189</c:v>
                </c:pt>
                <c:pt idx="60">
                  <c:v>5190</c:v>
                </c:pt>
                <c:pt idx="61">
                  <c:v>5191</c:v>
                </c:pt>
                <c:pt idx="62">
                  <c:v>5192</c:v>
                </c:pt>
                <c:pt idx="63">
                  <c:v>5193</c:v>
                </c:pt>
                <c:pt idx="64">
                  <c:v>5194</c:v>
                </c:pt>
                <c:pt idx="65">
                  <c:v>5195</c:v>
                </c:pt>
                <c:pt idx="66">
                  <c:v>5196</c:v>
                </c:pt>
                <c:pt idx="67">
                  <c:v>5197</c:v>
                </c:pt>
                <c:pt idx="68">
                  <c:v>5198</c:v>
                </c:pt>
                <c:pt idx="69">
                  <c:v>5199</c:v>
                </c:pt>
                <c:pt idx="70">
                  <c:v>5200</c:v>
                </c:pt>
                <c:pt idx="71">
                  <c:v>5201</c:v>
                </c:pt>
                <c:pt idx="72">
                  <c:v>5202</c:v>
                </c:pt>
                <c:pt idx="73">
                  <c:v>5203</c:v>
                </c:pt>
                <c:pt idx="74">
                  <c:v>5204</c:v>
                </c:pt>
                <c:pt idx="75">
                  <c:v>5205</c:v>
                </c:pt>
                <c:pt idx="76">
                  <c:v>5206</c:v>
                </c:pt>
                <c:pt idx="77">
                  <c:v>5207</c:v>
                </c:pt>
                <c:pt idx="78">
                  <c:v>5208</c:v>
                </c:pt>
                <c:pt idx="79">
                  <c:v>5209</c:v>
                </c:pt>
                <c:pt idx="80">
                  <c:v>5210</c:v>
                </c:pt>
                <c:pt idx="81">
                  <c:v>5211</c:v>
                </c:pt>
                <c:pt idx="82">
                  <c:v>5212</c:v>
                </c:pt>
                <c:pt idx="83">
                  <c:v>5213</c:v>
                </c:pt>
                <c:pt idx="84">
                  <c:v>5214</c:v>
                </c:pt>
                <c:pt idx="85">
                  <c:v>5215</c:v>
                </c:pt>
                <c:pt idx="86">
                  <c:v>5216</c:v>
                </c:pt>
                <c:pt idx="87">
                  <c:v>5217</c:v>
                </c:pt>
                <c:pt idx="88">
                  <c:v>5218</c:v>
                </c:pt>
                <c:pt idx="89">
                  <c:v>5219</c:v>
                </c:pt>
                <c:pt idx="90">
                  <c:v>5220</c:v>
                </c:pt>
                <c:pt idx="91">
                  <c:v>5221</c:v>
                </c:pt>
                <c:pt idx="92">
                  <c:v>5222</c:v>
                </c:pt>
                <c:pt idx="93">
                  <c:v>5223</c:v>
                </c:pt>
                <c:pt idx="94">
                  <c:v>5224</c:v>
                </c:pt>
                <c:pt idx="95">
                  <c:v>5225</c:v>
                </c:pt>
                <c:pt idx="96">
                  <c:v>5226</c:v>
                </c:pt>
                <c:pt idx="97">
                  <c:v>5227</c:v>
                </c:pt>
                <c:pt idx="98">
                  <c:v>5228</c:v>
                </c:pt>
                <c:pt idx="99">
                  <c:v>5229</c:v>
                </c:pt>
                <c:pt idx="100">
                  <c:v>5230</c:v>
                </c:pt>
                <c:pt idx="101">
                  <c:v>5231</c:v>
                </c:pt>
                <c:pt idx="102">
                  <c:v>5232</c:v>
                </c:pt>
                <c:pt idx="103">
                  <c:v>5233</c:v>
                </c:pt>
                <c:pt idx="104">
                  <c:v>5234</c:v>
                </c:pt>
                <c:pt idx="105">
                  <c:v>5235</c:v>
                </c:pt>
                <c:pt idx="106">
                  <c:v>5236</c:v>
                </c:pt>
                <c:pt idx="107">
                  <c:v>5237</c:v>
                </c:pt>
                <c:pt idx="108">
                  <c:v>5238</c:v>
                </c:pt>
                <c:pt idx="109">
                  <c:v>5239</c:v>
                </c:pt>
                <c:pt idx="110">
                  <c:v>5240</c:v>
                </c:pt>
                <c:pt idx="111">
                  <c:v>5241</c:v>
                </c:pt>
                <c:pt idx="112">
                  <c:v>5242</c:v>
                </c:pt>
                <c:pt idx="113">
                  <c:v>5243</c:v>
                </c:pt>
                <c:pt idx="114">
                  <c:v>5244</c:v>
                </c:pt>
                <c:pt idx="115">
                  <c:v>5245</c:v>
                </c:pt>
                <c:pt idx="116">
                  <c:v>5246</c:v>
                </c:pt>
                <c:pt idx="117">
                  <c:v>5247</c:v>
                </c:pt>
                <c:pt idx="118">
                  <c:v>5248</c:v>
                </c:pt>
                <c:pt idx="119">
                  <c:v>5249</c:v>
                </c:pt>
                <c:pt idx="120">
                  <c:v>5250</c:v>
                </c:pt>
                <c:pt idx="121">
                  <c:v>5251</c:v>
                </c:pt>
                <c:pt idx="122">
                  <c:v>5252</c:v>
                </c:pt>
                <c:pt idx="123">
                  <c:v>5253</c:v>
                </c:pt>
                <c:pt idx="124">
                  <c:v>5254</c:v>
                </c:pt>
                <c:pt idx="125">
                  <c:v>5255</c:v>
                </c:pt>
                <c:pt idx="126">
                  <c:v>5256</c:v>
                </c:pt>
                <c:pt idx="127">
                  <c:v>5257</c:v>
                </c:pt>
                <c:pt idx="128">
                  <c:v>5258</c:v>
                </c:pt>
                <c:pt idx="129">
                  <c:v>5259</c:v>
                </c:pt>
                <c:pt idx="130">
                  <c:v>5260</c:v>
                </c:pt>
                <c:pt idx="131">
                  <c:v>5261</c:v>
                </c:pt>
                <c:pt idx="132">
                  <c:v>5262</c:v>
                </c:pt>
                <c:pt idx="133">
                  <c:v>5263</c:v>
                </c:pt>
                <c:pt idx="134">
                  <c:v>5264</c:v>
                </c:pt>
                <c:pt idx="135">
                  <c:v>5265</c:v>
                </c:pt>
                <c:pt idx="136">
                  <c:v>5266</c:v>
                </c:pt>
                <c:pt idx="137">
                  <c:v>5267</c:v>
                </c:pt>
                <c:pt idx="138">
                  <c:v>5268</c:v>
                </c:pt>
                <c:pt idx="139">
                  <c:v>5269</c:v>
                </c:pt>
                <c:pt idx="140">
                  <c:v>5270</c:v>
                </c:pt>
                <c:pt idx="141">
                  <c:v>5271</c:v>
                </c:pt>
                <c:pt idx="142">
                  <c:v>5272</c:v>
                </c:pt>
                <c:pt idx="143">
                  <c:v>5273</c:v>
                </c:pt>
                <c:pt idx="144">
                  <c:v>5274</c:v>
                </c:pt>
                <c:pt idx="145">
                  <c:v>5275</c:v>
                </c:pt>
                <c:pt idx="146">
                  <c:v>5276</c:v>
                </c:pt>
                <c:pt idx="147">
                  <c:v>5277</c:v>
                </c:pt>
                <c:pt idx="148">
                  <c:v>5278</c:v>
                </c:pt>
                <c:pt idx="149">
                  <c:v>5279</c:v>
                </c:pt>
                <c:pt idx="150">
                  <c:v>5280</c:v>
                </c:pt>
                <c:pt idx="151">
                  <c:v>5281</c:v>
                </c:pt>
                <c:pt idx="152">
                  <c:v>5282</c:v>
                </c:pt>
                <c:pt idx="153">
                  <c:v>5283</c:v>
                </c:pt>
                <c:pt idx="154">
                  <c:v>5284</c:v>
                </c:pt>
                <c:pt idx="155">
                  <c:v>5285</c:v>
                </c:pt>
                <c:pt idx="156">
                  <c:v>5286</c:v>
                </c:pt>
                <c:pt idx="157">
                  <c:v>5287</c:v>
                </c:pt>
                <c:pt idx="158">
                  <c:v>5288</c:v>
                </c:pt>
                <c:pt idx="159">
                  <c:v>5289</c:v>
                </c:pt>
                <c:pt idx="160">
                  <c:v>5290</c:v>
                </c:pt>
                <c:pt idx="161">
                  <c:v>5291</c:v>
                </c:pt>
                <c:pt idx="162">
                  <c:v>5292</c:v>
                </c:pt>
                <c:pt idx="163">
                  <c:v>5293</c:v>
                </c:pt>
                <c:pt idx="164">
                  <c:v>5294</c:v>
                </c:pt>
                <c:pt idx="165">
                  <c:v>5295</c:v>
                </c:pt>
                <c:pt idx="166">
                  <c:v>5296</c:v>
                </c:pt>
                <c:pt idx="167">
                  <c:v>5297</c:v>
                </c:pt>
                <c:pt idx="168">
                  <c:v>5298</c:v>
                </c:pt>
                <c:pt idx="169">
                  <c:v>5299</c:v>
                </c:pt>
                <c:pt idx="170">
                  <c:v>5300</c:v>
                </c:pt>
                <c:pt idx="171">
                  <c:v>5301</c:v>
                </c:pt>
                <c:pt idx="172">
                  <c:v>5302</c:v>
                </c:pt>
                <c:pt idx="173">
                  <c:v>5303</c:v>
                </c:pt>
                <c:pt idx="174">
                  <c:v>5304</c:v>
                </c:pt>
                <c:pt idx="175">
                  <c:v>5305</c:v>
                </c:pt>
                <c:pt idx="176">
                  <c:v>5306</c:v>
                </c:pt>
                <c:pt idx="177">
                  <c:v>5307</c:v>
                </c:pt>
                <c:pt idx="178">
                  <c:v>5308</c:v>
                </c:pt>
                <c:pt idx="179">
                  <c:v>5309</c:v>
                </c:pt>
                <c:pt idx="180">
                  <c:v>5310</c:v>
                </c:pt>
                <c:pt idx="181">
                  <c:v>5311</c:v>
                </c:pt>
                <c:pt idx="182">
                  <c:v>5312</c:v>
                </c:pt>
                <c:pt idx="183">
                  <c:v>5313</c:v>
                </c:pt>
                <c:pt idx="184">
                  <c:v>5314</c:v>
                </c:pt>
                <c:pt idx="185">
                  <c:v>5315</c:v>
                </c:pt>
                <c:pt idx="186">
                  <c:v>5316</c:v>
                </c:pt>
                <c:pt idx="187">
                  <c:v>5317</c:v>
                </c:pt>
                <c:pt idx="188">
                  <c:v>5318</c:v>
                </c:pt>
                <c:pt idx="189">
                  <c:v>5319</c:v>
                </c:pt>
                <c:pt idx="190">
                  <c:v>5320</c:v>
                </c:pt>
                <c:pt idx="191">
                  <c:v>5321</c:v>
                </c:pt>
                <c:pt idx="192">
                  <c:v>5322</c:v>
                </c:pt>
                <c:pt idx="193">
                  <c:v>5323</c:v>
                </c:pt>
                <c:pt idx="194">
                  <c:v>5324</c:v>
                </c:pt>
                <c:pt idx="195">
                  <c:v>5325</c:v>
                </c:pt>
                <c:pt idx="196">
                  <c:v>5326</c:v>
                </c:pt>
                <c:pt idx="197">
                  <c:v>5327</c:v>
                </c:pt>
                <c:pt idx="198">
                  <c:v>5328</c:v>
                </c:pt>
                <c:pt idx="199">
                  <c:v>5329</c:v>
                </c:pt>
                <c:pt idx="200">
                  <c:v>5330</c:v>
                </c:pt>
                <c:pt idx="201">
                  <c:v>5331</c:v>
                </c:pt>
                <c:pt idx="202">
                  <c:v>5332</c:v>
                </c:pt>
                <c:pt idx="203">
                  <c:v>5333</c:v>
                </c:pt>
                <c:pt idx="204">
                  <c:v>5334</c:v>
                </c:pt>
                <c:pt idx="205">
                  <c:v>5335</c:v>
                </c:pt>
                <c:pt idx="206">
                  <c:v>5336</c:v>
                </c:pt>
                <c:pt idx="207">
                  <c:v>5337</c:v>
                </c:pt>
                <c:pt idx="208">
                  <c:v>5338</c:v>
                </c:pt>
                <c:pt idx="209">
                  <c:v>5339</c:v>
                </c:pt>
                <c:pt idx="210">
                  <c:v>5340</c:v>
                </c:pt>
                <c:pt idx="211">
                  <c:v>5341</c:v>
                </c:pt>
                <c:pt idx="212">
                  <c:v>5342</c:v>
                </c:pt>
                <c:pt idx="213">
                  <c:v>5343</c:v>
                </c:pt>
                <c:pt idx="214">
                  <c:v>5344</c:v>
                </c:pt>
                <c:pt idx="215">
                  <c:v>5345</c:v>
                </c:pt>
                <c:pt idx="216">
                  <c:v>5346</c:v>
                </c:pt>
                <c:pt idx="217">
                  <c:v>5347</c:v>
                </c:pt>
                <c:pt idx="218">
                  <c:v>5348</c:v>
                </c:pt>
                <c:pt idx="219">
                  <c:v>5349</c:v>
                </c:pt>
                <c:pt idx="220">
                  <c:v>5350</c:v>
                </c:pt>
                <c:pt idx="221">
                  <c:v>5351</c:v>
                </c:pt>
                <c:pt idx="222">
                  <c:v>5352</c:v>
                </c:pt>
                <c:pt idx="223">
                  <c:v>5353</c:v>
                </c:pt>
                <c:pt idx="224">
                  <c:v>5354</c:v>
                </c:pt>
                <c:pt idx="225">
                  <c:v>5355</c:v>
                </c:pt>
                <c:pt idx="226">
                  <c:v>5356</c:v>
                </c:pt>
                <c:pt idx="227">
                  <c:v>5357</c:v>
                </c:pt>
                <c:pt idx="228">
                  <c:v>5358</c:v>
                </c:pt>
                <c:pt idx="229">
                  <c:v>5359</c:v>
                </c:pt>
                <c:pt idx="230">
                  <c:v>5360</c:v>
                </c:pt>
                <c:pt idx="231">
                  <c:v>5361</c:v>
                </c:pt>
                <c:pt idx="232">
                  <c:v>5362</c:v>
                </c:pt>
                <c:pt idx="233">
                  <c:v>5363</c:v>
                </c:pt>
                <c:pt idx="234">
                  <c:v>5364</c:v>
                </c:pt>
                <c:pt idx="235">
                  <c:v>5365</c:v>
                </c:pt>
                <c:pt idx="236">
                  <c:v>5366</c:v>
                </c:pt>
                <c:pt idx="237">
                  <c:v>5367</c:v>
                </c:pt>
                <c:pt idx="238">
                  <c:v>5368</c:v>
                </c:pt>
                <c:pt idx="239">
                  <c:v>5369</c:v>
                </c:pt>
                <c:pt idx="240">
                  <c:v>5370</c:v>
                </c:pt>
                <c:pt idx="241">
                  <c:v>5371</c:v>
                </c:pt>
                <c:pt idx="242">
                  <c:v>5372</c:v>
                </c:pt>
                <c:pt idx="243">
                  <c:v>5373</c:v>
                </c:pt>
                <c:pt idx="244">
                  <c:v>5374</c:v>
                </c:pt>
                <c:pt idx="245">
                  <c:v>5375</c:v>
                </c:pt>
                <c:pt idx="246">
                  <c:v>5376</c:v>
                </c:pt>
                <c:pt idx="247">
                  <c:v>5377</c:v>
                </c:pt>
                <c:pt idx="248">
                  <c:v>5378</c:v>
                </c:pt>
                <c:pt idx="249">
                  <c:v>5379</c:v>
                </c:pt>
                <c:pt idx="250">
                  <c:v>5380</c:v>
                </c:pt>
                <c:pt idx="251">
                  <c:v>5381</c:v>
                </c:pt>
                <c:pt idx="252">
                  <c:v>5382</c:v>
                </c:pt>
                <c:pt idx="253">
                  <c:v>5383</c:v>
                </c:pt>
                <c:pt idx="254">
                  <c:v>5384</c:v>
                </c:pt>
                <c:pt idx="255">
                  <c:v>5385</c:v>
                </c:pt>
                <c:pt idx="256">
                  <c:v>5386</c:v>
                </c:pt>
                <c:pt idx="257">
                  <c:v>5387</c:v>
                </c:pt>
                <c:pt idx="258">
                  <c:v>5388</c:v>
                </c:pt>
                <c:pt idx="259">
                  <c:v>5389</c:v>
                </c:pt>
                <c:pt idx="260">
                  <c:v>5390</c:v>
                </c:pt>
                <c:pt idx="261">
                  <c:v>5391</c:v>
                </c:pt>
                <c:pt idx="262">
                  <c:v>5392</c:v>
                </c:pt>
                <c:pt idx="263">
                  <c:v>5393</c:v>
                </c:pt>
                <c:pt idx="264">
                  <c:v>5394</c:v>
                </c:pt>
                <c:pt idx="265">
                  <c:v>5395</c:v>
                </c:pt>
                <c:pt idx="266">
                  <c:v>5396</c:v>
                </c:pt>
                <c:pt idx="267">
                  <c:v>5397</c:v>
                </c:pt>
                <c:pt idx="268">
                  <c:v>5398</c:v>
                </c:pt>
                <c:pt idx="269">
                  <c:v>5399</c:v>
                </c:pt>
                <c:pt idx="270">
                  <c:v>5400</c:v>
                </c:pt>
                <c:pt idx="271">
                  <c:v>5401</c:v>
                </c:pt>
                <c:pt idx="272">
                  <c:v>5402</c:v>
                </c:pt>
                <c:pt idx="273">
                  <c:v>5403</c:v>
                </c:pt>
                <c:pt idx="274">
                  <c:v>5404</c:v>
                </c:pt>
                <c:pt idx="275">
                  <c:v>5405</c:v>
                </c:pt>
                <c:pt idx="276">
                  <c:v>5406</c:v>
                </c:pt>
                <c:pt idx="277">
                  <c:v>5407</c:v>
                </c:pt>
                <c:pt idx="278">
                  <c:v>5408</c:v>
                </c:pt>
                <c:pt idx="279">
                  <c:v>5409</c:v>
                </c:pt>
                <c:pt idx="280">
                  <c:v>5410</c:v>
                </c:pt>
                <c:pt idx="281">
                  <c:v>5411</c:v>
                </c:pt>
                <c:pt idx="282">
                  <c:v>5412</c:v>
                </c:pt>
                <c:pt idx="283">
                  <c:v>5413</c:v>
                </c:pt>
                <c:pt idx="284">
                  <c:v>5414</c:v>
                </c:pt>
                <c:pt idx="285">
                  <c:v>5415</c:v>
                </c:pt>
                <c:pt idx="286">
                  <c:v>5416</c:v>
                </c:pt>
                <c:pt idx="287">
                  <c:v>5417</c:v>
                </c:pt>
                <c:pt idx="288">
                  <c:v>5418</c:v>
                </c:pt>
                <c:pt idx="289">
                  <c:v>5419</c:v>
                </c:pt>
                <c:pt idx="290">
                  <c:v>5420</c:v>
                </c:pt>
                <c:pt idx="291">
                  <c:v>5421</c:v>
                </c:pt>
                <c:pt idx="292">
                  <c:v>5422</c:v>
                </c:pt>
                <c:pt idx="293">
                  <c:v>5423</c:v>
                </c:pt>
                <c:pt idx="294">
                  <c:v>5424</c:v>
                </c:pt>
                <c:pt idx="295">
                  <c:v>5425</c:v>
                </c:pt>
                <c:pt idx="296">
                  <c:v>5426</c:v>
                </c:pt>
                <c:pt idx="297">
                  <c:v>5427</c:v>
                </c:pt>
                <c:pt idx="298">
                  <c:v>5428</c:v>
                </c:pt>
                <c:pt idx="299">
                  <c:v>5429</c:v>
                </c:pt>
                <c:pt idx="300">
                  <c:v>5430</c:v>
                </c:pt>
                <c:pt idx="301">
                  <c:v>5431</c:v>
                </c:pt>
                <c:pt idx="302">
                  <c:v>5432</c:v>
                </c:pt>
                <c:pt idx="303">
                  <c:v>5433</c:v>
                </c:pt>
                <c:pt idx="304">
                  <c:v>5434</c:v>
                </c:pt>
                <c:pt idx="305">
                  <c:v>5435</c:v>
                </c:pt>
                <c:pt idx="306">
                  <c:v>5436</c:v>
                </c:pt>
                <c:pt idx="307">
                  <c:v>5437</c:v>
                </c:pt>
                <c:pt idx="308">
                  <c:v>5438</c:v>
                </c:pt>
                <c:pt idx="309">
                  <c:v>5439</c:v>
                </c:pt>
                <c:pt idx="310">
                  <c:v>5440</c:v>
                </c:pt>
                <c:pt idx="311">
                  <c:v>5441</c:v>
                </c:pt>
                <c:pt idx="312">
                  <c:v>5442</c:v>
                </c:pt>
                <c:pt idx="313">
                  <c:v>5443</c:v>
                </c:pt>
                <c:pt idx="314">
                  <c:v>5444</c:v>
                </c:pt>
                <c:pt idx="315">
                  <c:v>5445</c:v>
                </c:pt>
                <c:pt idx="316">
                  <c:v>5446</c:v>
                </c:pt>
                <c:pt idx="317">
                  <c:v>5447</c:v>
                </c:pt>
                <c:pt idx="318">
                  <c:v>5448</c:v>
                </c:pt>
                <c:pt idx="319">
                  <c:v>5449</c:v>
                </c:pt>
                <c:pt idx="320">
                  <c:v>5450</c:v>
                </c:pt>
                <c:pt idx="321">
                  <c:v>5451</c:v>
                </c:pt>
                <c:pt idx="322">
                  <c:v>5452</c:v>
                </c:pt>
                <c:pt idx="323">
                  <c:v>5453</c:v>
                </c:pt>
                <c:pt idx="324">
                  <c:v>5454</c:v>
                </c:pt>
                <c:pt idx="325">
                  <c:v>5455</c:v>
                </c:pt>
                <c:pt idx="326">
                  <c:v>5456</c:v>
                </c:pt>
                <c:pt idx="327">
                  <c:v>5457</c:v>
                </c:pt>
                <c:pt idx="328">
                  <c:v>5458</c:v>
                </c:pt>
                <c:pt idx="329">
                  <c:v>5459</c:v>
                </c:pt>
                <c:pt idx="330">
                  <c:v>5460</c:v>
                </c:pt>
                <c:pt idx="331">
                  <c:v>5461</c:v>
                </c:pt>
                <c:pt idx="332">
                  <c:v>5462</c:v>
                </c:pt>
                <c:pt idx="333">
                  <c:v>5463</c:v>
                </c:pt>
                <c:pt idx="334">
                  <c:v>5464</c:v>
                </c:pt>
                <c:pt idx="335">
                  <c:v>5465</c:v>
                </c:pt>
                <c:pt idx="336">
                  <c:v>5466</c:v>
                </c:pt>
                <c:pt idx="337">
                  <c:v>5467</c:v>
                </c:pt>
                <c:pt idx="338">
                  <c:v>5468</c:v>
                </c:pt>
                <c:pt idx="339">
                  <c:v>5469</c:v>
                </c:pt>
                <c:pt idx="340">
                  <c:v>5470</c:v>
                </c:pt>
                <c:pt idx="341">
                  <c:v>5471</c:v>
                </c:pt>
                <c:pt idx="342">
                  <c:v>5472</c:v>
                </c:pt>
                <c:pt idx="343">
                  <c:v>5473</c:v>
                </c:pt>
                <c:pt idx="344">
                  <c:v>5474</c:v>
                </c:pt>
                <c:pt idx="345">
                  <c:v>5475</c:v>
                </c:pt>
                <c:pt idx="346">
                  <c:v>5476</c:v>
                </c:pt>
                <c:pt idx="347">
                  <c:v>5477</c:v>
                </c:pt>
                <c:pt idx="348">
                  <c:v>5478</c:v>
                </c:pt>
                <c:pt idx="349">
                  <c:v>5479</c:v>
                </c:pt>
                <c:pt idx="350">
                  <c:v>5480</c:v>
                </c:pt>
                <c:pt idx="351">
                  <c:v>5481</c:v>
                </c:pt>
                <c:pt idx="352">
                  <c:v>5482</c:v>
                </c:pt>
                <c:pt idx="353">
                  <c:v>5483</c:v>
                </c:pt>
                <c:pt idx="354">
                  <c:v>5484</c:v>
                </c:pt>
                <c:pt idx="355">
                  <c:v>5485</c:v>
                </c:pt>
                <c:pt idx="356">
                  <c:v>5486</c:v>
                </c:pt>
                <c:pt idx="357">
                  <c:v>5487</c:v>
                </c:pt>
                <c:pt idx="358">
                  <c:v>5488</c:v>
                </c:pt>
                <c:pt idx="359">
                  <c:v>5489</c:v>
                </c:pt>
                <c:pt idx="360">
                  <c:v>5490</c:v>
                </c:pt>
                <c:pt idx="361">
                  <c:v>5491</c:v>
                </c:pt>
                <c:pt idx="362">
                  <c:v>5492</c:v>
                </c:pt>
                <c:pt idx="363">
                  <c:v>5493</c:v>
                </c:pt>
                <c:pt idx="364">
                  <c:v>5494</c:v>
                </c:pt>
                <c:pt idx="365">
                  <c:v>5495</c:v>
                </c:pt>
                <c:pt idx="366">
                  <c:v>5496</c:v>
                </c:pt>
                <c:pt idx="367">
                  <c:v>5497</c:v>
                </c:pt>
                <c:pt idx="368">
                  <c:v>5498</c:v>
                </c:pt>
                <c:pt idx="369">
                  <c:v>5499</c:v>
                </c:pt>
                <c:pt idx="370">
                  <c:v>5500</c:v>
                </c:pt>
                <c:pt idx="371">
                  <c:v>5501</c:v>
                </c:pt>
                <c:pt idx="372">
                  <c:v>5502</c:v>
                </c:pt>
                <c:pt idx="373">
                  <c:v>5503</c:v>
                </c:pt>
                <c:pt idx="374">
                  <c:v>5504</c:v>
                </c:pt>
                <c:pt idx="375">
                  <c:v>5505</c:v>
                </c:pt>
                <c:pt idx="376">
                  <c:v>5506</c:v>
                </c:pt>
                <c:pt idx="377">
                  <c:v>5507</c:v>
                </c:pt>
                <c:pt idx="378">
                  <c:v>5508</c:v>
                </c:pt>
                <c:pt idx="379">
                  <c:v>5509</c:v>
                </c:pt>
                <c:pt idx="380">
                  <c:v>5510</c:v>
                </c:pt>
                <c:pt idx="381">
                  <c:v>5511</c:v>
                </c:pt>
                <c:pt idx="382">
                  <c:v>5512</c:v>
                </c:pt>
                <c:pt idx="383">
                  <c:v>5513</c:v>
                </c:pt>
                <c:pt idx="384">
                  <c:v>5514</c:v>
                </c:pt>
                <c:pt idx="385">
                  <c:v>5515</c:v>
                </c:pt>
                <c:pt idx="386">
                  <c:v>5516</c:v>
                </c:pt>
                <c:pt idx="387">
                  <c:v>5517</c:v>
                </c:pt>
                <c:pt idx="388">
                  <c:v>5518</c:v>
                </c:pt>
                <c:pt idx="389">
                  <c:v>5519</c:v>
                </c:pt>
                <c:pt idx="390">
                  <c:v>5520</c:v>
                </c:pt>
                <c:pt idx="391">
                  <c:v>5521</c:v>
                </c:pt>
                <c:pt idx="392">
                  <c:v>5522</c:v>
                </c:pt>
                <c:pt idx="393">
                  <c:v>5523</c:v>
                </c:pt>
                <c:pt idx="394">
                  <c:v>5524</c:v>
                </c:pt>
                <c:pt idx="395">
                  <c:v>5525</c:v>
                </c:pt>
                <c:pt idx="396">
                  <c:v>5526</c:v>
                </c:pt>
                <c:pt idx="397">
                  <c:v>5527</c:v>
                </c:pt>
                <c:pt idx="398">
                  <c:v>5528</c:v>
                </c:pt>
                <c:pt idx="399">
                  <c:v>5529</c:v>
                </c:pt>
                <c:pt idx="400">
                  <c:v>5530</c:v>
                </c:pt>
                <c:pt idx="401">
                  <c:v>5531</c:v>
                </c:pt>
                <c:pt idx="402">
                  <c:v>5532</c:v>
                </c:pt>
                <c:pt idx="403">
                  <c:v>5533</c:v>
                </c:pt>
                <c:pt idx="404">
                  <c:v>5534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5538</c:v>
                </c:pt>
                <c:pt idx="409">
                  <c:v>5539</c:v>
                </c:pt>
                <c:pt idx="410">
                  <c:v>5540</c:v>
                </c:pt>
                <c:pt idx="411">
                  <c:v>5541</c:v>
                </c:pt>
                <c:pt idx="412">
                  <c:v>5542</c:v>
                </c:pt>
                <c:pt idx="413">
                  <c:v>5543</c:v>
                </c:pt>
                <c:pt idx="414">
                  <c:v>5544</c:v>
                </c:pt>
                <c:pt idx="415">
                  <c:v>5545</c:v>
                </c:pt>
                <c:pt idx="416">
                  <c:v>5546</c:v>
                </c:pt>
                <c:pt idx="417">
                  <c:v>5547</c:v>
                </c:pt>
                <c:pt idx="418">
                  <c:v>5548</c:v>
                </c:pt>
                <c:pt idx="419">
                  <c:v>5549</c:v>
                </c:pt>
                <c:pt idx="420">
                  <c:v>5550</c:v>
                </c:pt>
                <c:pt idx="421">
                  <c:v>5551</c:v>
                </c:pt>
                <c:pt idx="422">
                  <c:v>5552</c:v>
                </c:pt>
                <c:pt idx="423">
                  <c:v>5553</c:v>
                </c:pt>
                <c:pt idx="424">
                  <c:v>5554</c:v>
                </c:pt>
                <c:pt idx="425">
                  <c:v>5555</c:v>
                </c:pt>
                <c:pt idx="426">
                  <c:v>5556</c:v>
                </c:pt>
                <c:pt idx="427">
                  <c:v>5557</c:v>
                </c:pt>
                <c:pt idx="428">
                  <c:v>5558</c:v>
                </c:pt>
                <c:pt idx="429">
                  <c:v>5559</c:v>
                </c:pt>
                <c:pt idx="430">
                  <c:v>5560</c:v>
                </c:pt>
                <c:pt idx="431">
                  <c:v>5561</c:v>
                </c:pt>
                <c:pt idx="432">
                  <c:v>5562</c:v>
                </c:pt>
                <c:pt idx="433">
                  <c:v>5563</c:v>
                </c:pt>
                <c:pt idx="434">
                  <c:v>5564</c:v>
                </c:pt>
                <c:pt idx="435">
                  <c:v>5565</c:v>
                </c:pt>
                <c:pt idx="436">
                  <c:v>5566</c:v>
                </c:pt>
                <c:pt idx="437">
                  <c:v>5567</c:v>
                </c:pt>
                <c:pt idx="438">
                  <c:v>5568</c:v>
                </c:pt>
                <c:pt idx="439">
                  <c:v>5569</c:v>
                </c:pt>
                <c:pt idx="440">
                  <c:v>5570</c:v>
                </c:pt>
                <c:pt idx="441">
                  <c:v>5571</c:v>
                </c:pt>
                <c:pt idx="442">
                  <c:v>5572</c:v>
                </c:pt>
                <c:pt idx="443">
                  <c:v>5573</c:v>
                </c:pt>
                <c:pt idx="444">
                  <c:v>5574</c:v>
                </c:pt>
                <c:pt idx="445">
                  <c:v>5575</c:v>
                </c:pt>
                <c:pt idx="446">
                  <c:v>5576</c:v>
                </c:pt>
                <c:pt idx="447">
                  <c:v>5577</c:v>
                </c:pt>
                <c:pt idx="448">
                  <c:v>5578</c:v>
                </c:pt>
                <c:pt idx="449">
                  <c:v>5579</c:v>
                </c:pt>
                <c:pt idx="450">
                  <c:v>5580</c:v>
                </c:pt>
                <c:pt idx="451">
                  <c:v>5581</c:v>
                </c:pt>
                <c:pt idx="452">
                  <c:v>5582</c:v>
                </c:pt>
                <c:pt idx="453">
                  <c:v>5583</c:v>
                </c:pt>
                <c:pt idx="454">
                  <c:v>5584</c:v>
                </c:pt>
                <c:pt idx="455">
                  <c:v>5585</c:v>
                </c:pt>
                <c:pt idx="456">
                  <c:v>5586</c:v>
                </c:pt>
                <c:pt idx="457">
                  <c:v>5587</c:v>
                </c:pt>
                <c:pt idx="458">
                  <c:v>5588</c:v>
                </c:pt>
                <c:pt idx="459">
                  <c:v>5589</c:v>
                </c:pt>
                <c:pt idx="460">
                  <c:v>5590</c:v>
                </c:pt>
                <c:pt idx="461">
                  <c:v>5591</c:v>
                </c:pt>
                <c:pt idx="462">
                  <c:v>5592</c:v>
                </c:pt>
                <c:pt idx="463">
                  <c:v>5593</c:v>
                </c:pt>
                <c:pt idx="464">
                  <c:v>5594</c:v>
                </c:pt>
                <c:pt idx="465">
                  <c:v>5595</c:v>
                </c:pt>
                <c:pt idx="466">
                  <c:v>5596</c:v>
                </c:pt>
                <c:pt idx="467">
                  <c:v>5597</c:v>
                </c:pt>
                <c:pt idx="468">
                  <c:v>5598</c:v>
                </c:pt>
                <c:pt idx="469">
                  <c:v>5599</c:v>
                </c:pt>
                <c:pt idx="470">
                  <c:v>5600</c:v>
                </c:pt>
                <c:pt idx="471">
                  <c:v>5601</c:v>
                </c:pt>
                <c:pt idx="472">
                  <c:v>5602</c:v>
                </c:pt>
                <c:pt idx="473">
                  <c:v>5603</c:v>
                </c:pt>
                <c:pt idx="474">
                  <c:v>5604</c:v>
                </c:pt>
                <c:pt idx="475">
                  <c:v>5605</c:v>
                </c:pt>
                <c:pt idx="476">
                  <c:v>5606</c:v>
                </c:pt>
                <c:pt idx="477">
                  <c:v>5607</c:v>
                </c:pt>
                <c:pt idx="478">
                  <c:v>5608</c:v>
                </c:pt>
                <c:pt idx="479">
                  <c:v>5609</c:v>
                </c:pt>
                <c:pt idx="480">
                  <c:v>5610</c:v>
                </c:pt>
                <c:pt idx="481">
                  <c:v>5611</c:v>
                </c:pt>
                <c:pt idx="482">
                  <c:v>5612</c:v>
                </c:pt>
                <c:pt idx="483">
                  <c:v>5613</c:v>
                </c:pt>
                <c:pt idx="484">
                  <c:v>5614</c:v>
                </c:pt>
                <c:pt idx="485">
                  <c:v>5615</c:v>
                </c:pt>
                <c:pt idx="486">
                  <c:v>5616</c:v>
                </c:pt>
                <c:pt idx="487">
                  <c:v>5617</c:v>
                </c:pt>
                <c:pt idx="488">
                  <c:v>5618</c:v>
                </c:pt>
                <c:pt idx="489">
                  <c:v>5619</c:v>
                </c:pt>
                <c:pt idx="490">
                  <c:v>5620</c:v>
                </c:pt>
                <c:pt idx="491">
                  <c:v>5621</c:v>
                </c:pt>
                <c:pt idx="492">
                  <c:v>5622</c:v>
                </c:pt>
                <c:pt idx="493">
                  <c:v>5623</c:v>
                </c:pt>
                <c:pt idx="494">
                  <c:v>5624</c:v>
                </c:pt>
                <c:pt idx="495">
                  <c:v>5625</c:v>
                </c:pt>
                <c:pt idx="496">
                  <c:v>5626</c:v>
                </c:pt>
                <c:pt idx="497">
                  <c:v>5627</c:v>
                </c:pt>
                <c:pt idx="498">
                  <c:v>5628</c:v>
                </c:pt>
                <c:pt idx="499">
                  <c:v>5629</c:v>
                </c:pt>
                <c:pt idx="500">
                  <c:v>5630</c:v>
                </c:pt>
                <c:pt idx="501">
                  <c:v>5631</c:v>
                </c:pt>
                <c:pt idx="502">
                  <c:v>5632</c:v>
                </c:pt>
                <c:pt idx="503">
                  <c:v>5633</c:v>
                </c:pt>
                <c:pt idx="504">
                  <c:v>5634</c:v>
                </c:pt>
                <c:pt idx="505">
                  <c:v>5635</c:v>
                </c:pt>
                <c:pt idx="506">
                  <c:v>5636</c:v>
                </c:pt>
                <c:pt idx="507">
                  <c:v>5637</c:v>
                </c:pt>
                <c:pt idx="508">
                  <c:v>5638</c:v>
                </c:pt>
                <c:pt idx="509">
                  <c:v>5639</c:v>
                </c:pt>
                <c:pt idx="510">
                  <c:v>5640</c:v>
                </c:pt>
                <c:pt idx="511">
                  <c:v>5641</c:v>
                </c:pt>
                <c:pt idx="512">
                  <c:v>5642</c:v>
                </c:pt>
                <c:pt idx="513">
                  <c:v>5643</c:v>
                </c:pt>
                <c:pt idx="514">
                  <c:v>5644</c:v>
                </c:pt>
                <c:pt idx="515">
                  <c:v>5645</c:v>
                </c:pt>
                <c:pt idx="516">
                  <c:v>5646</c:v>
                </c:pt>
                <c:pt idx="517">
                  <c:v>5647</c:v>
                </c:pt>
                <c:pt idx="518">
                  <c:v>5648</c:v>
                </c:pt>
                <c:pt idx="519">
                  <c:v>5649</c:v>
                </c:pt>
                <c:pt idx="520">
                  <c:v>5650</c:v>
                </c:pt>
                <c:pt idx="521">
                  <c:v>5651</c:v>
                </c:pt>
                <c:pt idx="522">
                  <c:v>5652</c:v>
                </c:pt>
                <c:pt idx="523">
                  <c:v>5653</c:v>
                </c:pt>
                <c:pt idx="524">
                  <c:v>5654</c:v>
                </c:pt>
                <c:pt idx="525">
                  <c:v>5655</c:v>
                </c:pt>
                <c:pt idx="526">
                  <c:v>5656</c:v>
                </c:pt>
                <c:pt idx="527">
                  <c:v>5657</c:v>
                </c:pt>
                <c:pt idx="528">
                  <c:v>5658</c:v>
                </c:pt>
                <c:pt idx="529">
                  <c:v>5659</c:v>
                </c:pt>
                <c:pt idx="530">
                  <c:v>5660</c:v>
                </c:pt>
                <c:pt idx="531">
                  <c:v>5661</c:v>
                </c:pt>
                <c:pt idx="532">
                  <c:v>5662</c:v>
                </c:pt>
                <c:pt idx="533">
                  <c:v>5663</c:v>
                </c:pt>
                <c:pt idx="534">
                  <c:v>5664</c:v>
                </c:pt>
                <c:pt idx="535">
                  <c:v>5665</c:v>
                </c:pt>
                <c:pt idx="536">
                  <c:v>5666</c:v>
                </c:pt>
                <c:pt idx="537">
                  <c:v>5667</c:v>
                </c:pt>
                <c:pt idx="538">
                  <c:v>5668</c:v>
                </c:pt>
                <c:pt idx="539">
                  <c:v>5669</c:v>
                </c:pt>
                <c:pt idx="540">
                  <c:v>5670</c:v>
                </c:pt>
                <c:pt idx="541">
                  <c:v>5671</c:v>
                </c:pt>
                <c:pt idx="542">
                  <c:v>5672</c:v>
                </c:pt>
                <c:pt idx="543">
                  <c:v>5673</c:v>
                </c:pt>
                <c:pt idx="544">
                  <c:v>5674</c:v>
                </c:pt>
                <c:pt idx="545">
                  <c:v>5675</c:v>
                </c:pt>
                <c:pt idx="546">
                  <c:v>5676</c:v>
                </c:pt>
                <c:pt idx="547">
                  <c:v>5677</c:v>
                </c:pt>
                <c:pt idx="548">
                  <c:v>5678</c:v>
                </c:pt>
                <c:pt idx="549">
                  <c:v>5679</c:v>
                </c:pt>
                <c:pt idx="550">
                  <c:v>5680</c:v>
                </c:pt>
                <c:pt idx="551">
                  <c:v>5681</c:v>
                </c:pt>
                <c:pt idx="552">
                  <c:v>5682</c:v>
                </c:pt>
                <c:pt idx="553">
                  <c:v>5683</c:v>
                </c:pt>
                <c:pt idx="554">
                  <c:v>5684</c:v>
                </c:pt>
                <c:pt idx="555">
                  <c:v>5685</c:v>
                </c:pt>
                <c:pt idx="556">
                  <c:v>5686</c:v>
                </c:pt>
                <c:pt idx="557">
                  <c:v>5687</c:v>
                </c:pt>
                <c:pt idx="558">
                  <c:v>5688</c:v>
                </c:pt>
                <c:pt idx="559">
                  <c:v>5689</c:v>
                </c:pt>
                <c:pt idx="560">
                  <c:v>5690</c:v>
                </c:pt>
                <c:pt idx="561">
                  <c:v>5691</c:v>
                </c:pt>
                <c:pt idx="562">
                  <c:v>5692</c:v>
                </c:pt>
                <c:pt idx="563">
                  <c:v>5693</c:v>
                </c:pt>
                <c:pt idx="564">
                  <c:v>5694</c:v>
                </c:pt>
                <c:pt idx="565">
                  <c:v>5695</c:v>
                </c:pt>
                <c:pt idx="566">
                  <c:v>5696</c:v>
                </c:pt>
                <c:pt idx="567">
                  <c:v>5697</c:v>
                </c:pt>
                <c:pt idx="568">
                  <c:v>5698</c:v>
                </c:pt>
                <c:pt idx="569">
                  <c:v>5699</c:v>
                </c:pt>
                <c:pt idx="570">
                  <c:v>5700</c:v>
                </c:pt>
                <c:pt idx="571">
                  <c:v>5701</c:v>
                </c:pt>
                <c:pt idx="572">
                  <c:v>5702</c:v>
                </c:pt>
                <c:pt idx="573">
                  <c:v>5703</c:v>
                </c:pt>
                <c:pt idx="574">
                  <c:v>5704</c:v>
                </c:pt>
                <c:pt idx="575">
                  <c:v>5705</c:v>
                </c:pt>
                <c:pt idx="576">
                  <c:v>5706</c:v>
                </c:pt>
                <c:pt idx="577">
                  <c:v>5707</c:v>
                </c:pt>
                <c:pt idx="578">
                  <c:v>5708</c:v>
                </c:pt>
                <c:pt idx="579">
                  <c:v>5709</c:v>
                </c:pt>
                <c:pt idx="580">
                  <c:v>5710</c:v>
                </c:pt>
                <c:pt idx="581">
                  <c:v>5711</c:v>
                </c:pt>
                <c:pt idx="582">
                  <c:v>5712</c:v>
                </c:pt>
                <c:pt idx="583">
                  <c:v>5713</c:v>
                </c:pt>
                <c:pt idx="584">
                  <c:v>5714</c:v>
                </c:pt>
                <c:pt idx="585">
                  <c:v>5715</c:v>
                </c:pt>
                <c:pt idx="586">
                  <c:v>5716</c:v>
                </c:pt>
                <c:pt idx="587">
                  <c:v>5717</c:v>
                </c:pt>
                <c:pt idx="588">
                  <c:v>5718</c:v>
                </c:pt>
                <c:pt idx="589">
                  <c:v>5719</c:v>
                </c:pt>
                <c:pt idx="590">
                  <c:v>5720</c:v>
                </c:pt>
              </c:numCache>
            </c:numRef>
          </c:xVal>
          <c:yVal>
            <c:numRef>
              <c:f>Graph!$B$481:$B$1069</c:f>
              <c:numCache>
                <c:formatCode>General</c:formatCode>
                <c:ptCount val="589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Graph!$A$480:$A$1070</c:f>
              <c:numCache>
                <c:formatCode>General</c:formatCode>
                <c:ptCount val="591"/>
                <c:pt idx="0">
                  <c:v>5130</c:v>
                </c:pt>
                <c:pt idx="1">
                  <c:v>5131</c:v>
                </c:pt>
                <c:pt idx="2">
                  <c:v>5132</c:v>
                </c:pt>
                <c:pt idx="3">
                  <c:v>5133</c:v>
                </c:pt>
                <c:pt idx="4">
                  <c:v>5134</c:v>
                </c:pt>
                <c:pt idx="5">
                  <c:v>5135</c:v>
                </c:pt>
                <c:pt idx="6">
                  <c:v>5136</c:v>
                </c:pt>
                <c:pt idx="7">
                  <c:v>5137</c:v>
                </c:pt>
                <c:pt idx="8">
                  <c:v>5138</c:v>
                </c:pt>
                <c:pt idx="9">
                  <c:v>5139</c:v>
                </c:pt>
                <c:pt idx="10">
                  <c:v>5140</c:v>
                </c:pt>
                <c:pt idx="11">
                  <c:v>5141</c:v>
                </c:pt>
                <c:pt idx="12">
                  <c:v>5142</c:v>
                </c:pt>
                <c:pt idx="13">
                  <c:v>5143</c:v>
                </c:pt>
                <c:pt idx="14">
                  <c:v>5144</c:v>
                </c:pt>
                <c:pt idx="15">
                  <c:v>5145</c:v>
                </c:pt>
                <c:pt idx="16">
                  <c:v>5146</c:v>
                </c:pt>
                <c:pt idx="17">
                  <c:v>5147</c:v>
                </c:pt>
                <c:pt idx="18">
                  <c:v>5148</c:v>
                </c:pt>
                <c:pt idx="19">
                  <c:v>5149</c:v>
                </c:pt>
                <c:pt idx="20">
                  <c:v>5150</c:v>
                </c:pt>
                <c:pt idx="21">
                  <c:v>5151</c:v>
                </c:pt>
                <c:pt idx="22">
                  <c:v>5152</c:v>
                </c:pt>
                <c:pt idx="23">
                  <c:v>5153</c:v>
                </c:pt>
                <c:pt idx="24">
                  <c:v>5154</c:v>
                </c:pt>
                <c:pt idx="25">
                  <c:v>5155</c:v>
                </c:pt>
                <c:pt idx="26">
                  <c:v>5156</c:v>
                </c:pt>
                <c:pt idx="27">
                  <c:v>5157</c:v>
                </c:pt>
                <c:pt idx="28">
                  <c:v>5158</c:v>
                </c:pt>
                <c:pt idx="29">
                  <c:v>5159</c:v>
                </c:pt>
                <c:pt idx="30">
                  <c:v>5160</c:v>
                </c:pt>
                <c:pt idx="31">
                  <c:v>5161</c:v>
                </c:pt>
                <c:pt idx="32">
                  <c:v>5162</c:v>
                </c:pt>
                <c:pt idx="33">
                  <c:v>5163</c:v>
                </c:pt>
                <c:pt idx="34">
                  <c:v>5164</c:v>
                </c:pt>
                <c:pt idx="35">
                  <c:v>5165</c:v>
                </c:pt>
                <c:pt idx="36">
                  <c:v>5166</c:v>
                </c:pt>
                <c:pt idx="37">
                  <c:v>5167</c:v>
                </c:pt>
                <c:pt idx="38">
                  <c:v>5168</c:v>
                </c:pt>
                <c:pt idx="39">
                  <c:v>5169</c:v>
                </c:pt>
                <c:pt idx="40">
                  <c:v>5170</c:v>
                </c:pt>
                <c:pt idx="41">
                  <c:v>5171</c:v>
                </c:pt>
                <c:pt idx="42">
                  <c:v>5172</c:v>
                </c:pt>
                <c:pt idx="43">
                  <c:v>5173</c:v>
                </c:pt>
                <c:pt idx="44">
                  <c:v>5174</c:v>
                </c:pt>
                <c:pt idx="45">
                  <c:v>5175</c:v>
                </c:pt>
                <c:pt idx="46">
                  <c:v>5176</c:v>
                </c:pt>
                <c:pt idx="47">
                  <c:v>5177</c:v>
                </c:pt>
                <c:pt idx="48">
                  <c:v>5178</c:v>
                </c:pt>
                <c:pt idx="49">
                  <c:v>5179</c:v>
                </c:pt>
                <c:pt idx="50">
                  <c:v>5180</c:v>
                </c:pt>
                <c:pt idx="51">
                  <c:v>5181</c:v>
                </c:pt>
                <c:pt idx="52">
                  <c:v>5182</c:v>
                </c:pt>
                <c:pt idx="53">
                  <c:v>5183</c:v>
                </c:pt>
                <c:pt idx="54">
                  <c:v>5184</c:v>
                </c:pt>
                <c:pt idx="55">
                  <c:v>5185</c:v>
                </c:pt>
                <c:pt idx="56">
                  <c:v>5186</c:v>
                </c:pt>
                <c:pt idx="57">
                  <c:v>5187</c:v>
                </c:pt>
                <c:pt idx="58">
                  <c:v>5188</c:v>
                </c:pt>
                <c:pt idx="59">
                  <c:v>5189</c:v>
                </c:pt>
                <c:pt idx="60">
                  <c:v>5190</c:v>
                </c:pt>
                <c:pt idx="61">
                  <c:v>5191</c:v>
                </c:pt>
                <c:pt idx="62">
                  <c:v>5192</c:v>
                </c:pt>
                <c:pt idx="63">
                  <c:v>5193</c:v>
                </c:pt>
                <c:pt idx="64">
                  <c:v>5194</c:v>
                </c:pt>
                <c:pt idx="65">
                  <c:v>5195</c:v>
                </c:pt>
                <c:pt idx="66">
                  <c:v>5196</c:v>
                </c:pt>
                <c:pt idx="67">
                  <c:v>5197</c:v>
                </c:pt>
                <c:pt idx="68">
                  <c:v>5198</c:v>
                </c:pt>
                <c:pt idx="69">
                  <c:v>5199</c:v>
                </c:pt>
                <c:pt idx="70">
                  <c:v>5200</c:v>
                </c:pt>
                <c:pt idx="71">
                  <c:v>5201</c:v>
                </c:pt>
                <c:pt idx="72">
                  <c:v>5202</c:v>
                </c:pt>
                <c:pt idx="73">
                  <c:v>5203</c:v>
                </c:pt>
                <c:pt idx="74">
                  <c:v>5204</c:v>
                </c:pt>
                <c:pt idx="75">
                  <c:v>5205</c:v>
                </c:pt>
                <c:pt idx="76">
                  <c:v>5206</c:v>
                </c:pt>
                <c:pt idx="77">
                  <c:v>5207</c:v>
                </c:pt>
                <c:pt idx="78">
                  <c:v>5208</c:v>
                </c:pt>
                <c:pt idx="79">
                  <c:v>5209</c:v>
                </c:pt>
                <c:pt idx="80">
                  <c:v>5210</c:v>
                </c:pt>
                <c:pt idx="81">
                  <c:v>5211</c:v>
                </c:pt>
                <c:pt idx="82">
                  <c:v>5212</c:v>
                </c:pt>
                <c:pt idx="83">
                  <c:v>5213</c:v>
                </c:pt>
                <c:pt idx="84">
                  <c:v>5214</c:v>
                </c:pt>
                <c:pt idx="85">
                  <c:v>5215</c:v>
                </c:pt>
                <c:pt idx="86">
                  <c:v>5216</c:v>
                </c:pt>
                <c:pt idx="87">
                  <c:v>5217</c:v>
                </c:pt>
                <c:pt idx="88">
                  <c:v>5218</c:v>
                </c:pt>
                <c:pt idx="89">
                  <c:v>5219</c:v>
                </c:pt>
                <c:pt idx="90">
                  <c:v>5220</c:v>
                </c:pt>
                <c:pt idx="91">
                  <c:v>5221</c:v>
                </c:pt>
                <c:pt idx="92">
                  <c:v>5222</c:v>
                </c:pt>
                <c:pt idx="93">
                  <c:v>5223</c:v>
                </c:pt>
                <c:pt idx="94">
                  <c:v>5224</c:v>
                </c:pt>
                <c:pt idx="95">
                  <c:v>5225</c:v>
                </c:pt>
                <c:pt idx="96">
                  <c:v>5226</c:v>
                </c:pt>
                <c:pt idx="97">
                  <c:v>5227</c:v>
                </c:pt>
                <c:pt idx="98">
                  <c:v>5228</c:v>
                </c:pt>
                <c:pt idx="99">
                  <c:v>5229</c:v>
                </c:pt>
                <c:pt idx="100">
                  <c:v>5230</c:v>
                </c:pt>
                <c:pt idx="101">
                  <c:v>5231</c:v>
                </c:pt>
                <c:pt idx="102">
                  <c:v>5232</c:v>
                </c:pt>
                <c:pt idx="103">
                  <c:v>5233</c:v>
                </c:pt>
                <c:pt idx="104">
                  <c:v>5234</c:v>
                </c:pt>
                <c:pt idx="105">
                  <c:v>5235</c:v>
                </c:pt>
                <c:pt idx="106">
                  <c:v>5236</c:v>
                </c:pt>
                <c:pt idx="107">
                  <c:v>5237</c:v>
                </c:pt>
                <c:pt idx="108">
                  <c:v>5238</c:v>
                </c:pt>
                <c:pt idx="109">
                  <c:v>5239</c:v>
                </c:pt>
                <c:pt idx="110">
                  <c:v>5240</c:v>
                </c:pt>
                <c:pt idx="111">
                  <c:v>5241</c:v>
                </c:pt>
                <c:pt idx="112">
                  <c:v>5242</c:v>
                </c:pt>
                <c:pt idx="113">
                  <c:v>5243</c:v>
                </c:pt>
                <c:pt idx="114">
                  <c:v>5244</c:v>
                </c:pt>
                <c:pt idx="115">
                  <c:v>5245</c:v>
                </c:pt>
                <c:pt idx="116">
                  <c:v>5246</c:v>
                </c:pt>
                <c:pt idx="117">
                  <c:v>5247</c:v>
                </c:pt>
                <c:pt idx="118">
                  <c:v>5248</c:v>
                </c:pt>
                <c:pt idx="119">
                  <c:v>5249</c:v>
                </c:pt>
                <c:pt idx="120">
                  <c:v>5250</c:v>
                </c:pt>
                <c:pt idx="121">
                  <c:v>5251</c:v>
                </c:pt>
                <c:pt idx="122">
                  <c:v>5252</c:v>
                </c:pt>
                <c:pt idx="123">
                  <c:v>5253</c:v>
                </c:pt>
                <c:pt idx="124">
                  <c:v>5254</c:v>
                </c:pt>
                <c:pt idx="125">
                  <c:v>5255</c:v>
                </c:pt>
                <c:pt idx="126">
                  <c:v>5256</c:v>
                </c:pt>
                <c:pt idx="127">
                  <c:v>5257</c:v>
                </c:pt>
                <c:pt idx="128">
                  <c:v>5258</c:v>
                </c:pt>
                <c:pt idx="129">
                  <c:v>5259</c:v>
                </c:pt>
                <c:pt idx="130">
                  <c:v>5260</c:v>
                </c:pt>
                <c:pt idx="131">
                  <c:v>5261</c:v>
                </c:pt>
                <c:pt idx="132">
                  <c:v>5262</c:v>
                </c:pt>
                <c:pt idx="133">
                  <c:v>5263</c:v>
                </c:pt>
                <c:pt idx="134">
                  <c:v>5264</c:v>
                </c:pt>
                <c:pt idx="135">
                  <c:v>5265</c:v>
                </c:pt>
                <c:pt idx="136">
                  <c:v>5266</c:v>
                </c:pt>
                <c:pt idx="137">
                  <c:v>5267</c:v>
                </c:pt>
                <c:pt idx="138">
                  <c:v>5268</c:v>
                </c:pt>
                <c:pt idx="139">
                  <c:v>5269</c:v>
                </c:pt>
                <c:pt idx="140">
                  <c:v>5270</c:v>
                </c:pt>
                <c:pt idx="141">
                  <c:v>5271</c:v>
                </c:pt>
                <c:pt idx="142">
                  <c:v>5272</c:v>
                </c:pt>
                <c:pt idx="143">
                  <c:v>5273</c:v>
                </c:pt>
                <c:pt idx="144">
                  <c:v>5274</c:v>
                </c:pt>
                <c:pt idx="145">
                  <c:v>5275</c:v>
                </c:pt>
                <c:pt idx="146">
                  <c:v>5276</c:v>
                </c:pt>
                <c:pt idx="147">
                  <c:v>5277</c:v>
                </c:pt>
                <c:pt idx="148">
                  <c:v>5278</c:v>
                </c:pt>
                <c:pt idx="149">
                  <c:v>5279</c:v>
                </c:pt>
                <c:pt idx="150">
                  <c:v>5280</c:v>
                </c:pt>
                <c:pt idx="151">
                  <c:v>5281</c:v>
                </c:pt>
                <c:pt idx="152">
                  <c:v>5282</c:v>
                </c:pt>
                <c:pt idx="153">
                  <c:v>5283</c:v>
                </c:pt>
                <c:pt idx="154">
                  <c:v>5284</c:v>
                </c:pt>
                <c:pt idx="155">
                  <c:v>5285</c:v>
                </c:pt>
                <c:pt idx="156">
                  <c:v>5286</c:v>
                </c:pt>
                <c:pt idx="157">
                  <c:v>5287</c:v>
                </c:pt>
                <c:pt idx="158">
                  <c:v>5288</c:v>
                </c:pt>
                <c:pt idx="159">
                  <c:v>5289</c:v>
                </c:pt>
                <c:pt idx="160">
                  <c:v>5290</c:v>
                </c:pt>
                <c:pt idx="161">
                  <c:v>5291</c:v>
                </c:pt>
                <c:pt idx="162">
                  <c:v>5292</c:v>
                </c:pt>
                <c:pt idx="163">
                  <c:v>5293</c:v>
                </c:pt>
                <c:pt idx="164">
                  <c:v>5294</c:v>
                </c:pt>
                <c:pt idx="165">
                  <c:v>5295</c:v>
                </c:pt>
                <c:pt idx="166">
                  <c:v>5296</c:v>
                </c:pt>
                <c:pt idx="167">
                  <c:v>5297</c:v>
                </c:pt>
                <c:pt idx="168">
                  <c:v>5298</c:v>
                </c:pt>
                <c:pt idx="169">
                  <c:v>5299</c:v>
                </c:pt>
                <c:pt idx="170">
                  <c:v>5300</c:v>
                </c:pt>
                <c:pt idx="171">
                  <c:v>5301</c:v>
                </c:pt>
                <c:pt idx="172">
                  <c:v>5302</c:v>
                </c:pt>
                <c:pt idx="173">
                  <c:v>5303</c:v>
                </c:pt>
                <c:pt idx="174">
                  <c:v>5304</c:v>
                </c:pt>
                <c:pt idx="175">
                  <c:v>5305</c:v>
                </c:pt>
                <c:pt idx="176">
                  <c:v>5306</c:v>
                </c:pt>
                <c:pt idx="177">
                  <c:v>5307</c:v>
                </c:pt>
                <c:pt idx="178">
                  <c:v>5308</c:v>
                </c:pt>
                <c:pt idx="179">
                  <c:v>5309</c:v>
                </c:pt>
                <c:pt idx="180">
                  <c:v>5310</c:v>
                </c:pt>
                <c:pt idx="181">
                  <c:v>5311</c:v>
                </c:pt>
                <c:pt idx="182">
                  <c:v>5312</c:v>
                </c:pt>
                <c:pt idx="183">
                  <c:v>5313</c:v>
                </c:pt>
                <c:pt idx="184">
                  <c:v>5314</c:v>
                </c:pt>
                <c:pt idx="185">
                  <c:v>5315</c:v>
                </c:pt>
                <c:pt idx="186">
                  <c:v>5316</c:v>
                </c:pt>
                <c:pt idx="187">
                  <c:v>5317</c:v>
                </c:pt>
                <c:pt idx="188">
                  <c:v>5318</c:v>
                </c:pt>
                <c:pt idx="189">
                  <c:v>5319</c:v>
                </c:pt>
                <c:pt idx="190">
                  <c:v>5320</c:v>
                </c:pt>
                <c:pt idx="191">
                  <c:v>5321</c:v>
                </c:pt>
                <c:pt idx="192">
                  <c:v>5322</c:v>
                </c:pt>
                <c:pt idx="193">
                  <c:v>5323</c:v>
                </c:pt>
                <c:pt idx="194">
                  <c:v>5324</c:v>
                </c:pt>
                <c:pt idx="195">
                  <c:v>5325</c:v>
                </c:pt>
                <c:pt idx="196">
                  <c:v>5326</c:v>
                </c:pt>
                <c:pt idx="197">
                  <c:v>5327</c:v>
                </c:pt>
                <c:pt idx="198">
                  <c:v>5328</c:v>
                </c:pt>
                <c:pt idx="199">
                  <c:v>5329</c:v>
                </c:pt>
                <c:pt idx="200">
                  <c:v>5330</c:v>
                </c:pt>
                <c:pt idx="201">
                  <c:v>5331</c:v>
                </c:pt>
                <c:pt idx="202">
                  <c:v>5332</c:v>
                </c:pt>
                <c:pt idx="203">
                  <c:v>5333</c:v>
                </c:pt>
                <c:pt idx="204">
                  <c:v>5334</c:v>
                </c:pt>
                <c:pt idx="205">
                  <c:v>5335</c:v>
                </c:pt>
                <c:pt idx="206">
                  <c:v>5336</c:v>
                </c:pt>
                <c:pt idx="207">
                  <c:v>5337</c:v>
                </c:pt>
                <c:pt idx="208">
                  <c:v>5338</c:v>
                </c:pt>
                <c:pt idx="209">
                  <c:v>5339</c:v>
                </c:pt>
                <c:pt idx="210">
                  <c:v>5340</c:v>
                </c:pt>
                <c:pt idx="211">
                  <c:v>5341</c:v>
                </c:pt>
                <c:pt idx="212">
                  <c:v>5342</c:v>
                </c:pt>
                <c:pt idx="213">
                  <c:v>5343</c:v>
                </c:pt>
                <c:pt idx="214">
                  <c:v>5344</c:v>
                </c:pt>
                <c:pt idx="215">
                  <c:v>5345</c:v>
                </c:pt>
                <c:pt idx="216">
                  <c:v>5346</c:v>
                </c:pt>
                <c:pt idx="217">
                  <c:v>5347</c:v>
                </c:pt>
                <c:pt idx="218">
                  <c:v>5348</c:v>
                </c:pt>
                <c:pt idx="219">
                  <c:v>5349</c:v>
                </c:pt>
                <c:pt idx="220">
                  <c:v>5350</c:v>
                </c:pt>
                <c:pt idx="221">
                  <c:v>5351</c:v>
                </c:pt>
                <c:pt idx="222">
                  <c:v>5352</c:v>
                </c:pt>
                <c:pt idx="223">
                  <c:v>5353</c:v>
                </c:pt>
                <c:pt idx="224">
                  <c:v>5354</c:v>
                </c:pt>
                <c:pt idx="225">
                  <c:v>5355</c:v>
                </c:pt>
                <c:pt idx="226">
                  <c:v>5356</c:v>
                </c:pt>
                <c:pt idx="227">
                  <c:v>5357</c:v>
                </c:pt>
                <c:pt idx="228">
                  <c:v>5358</c:v>
                </c:pt>
                <c:pt idx="229">
                  <c:v>5359</c:v>
                </c:pt>
                <c:pt idx="230">
                  <c:v>5360</c:v>
                </c:pt>
                <c:pt idx="231">
                  <c:v>5361</c:v>
                </c:pt>
                <c:pt idx="232">
                  <c:v>5362</c:v>
                </c:pt>
                <c:pt idx="233">
                  <c:v>5363</c:v>
                </c:pt>
                <c:pt idx="234">
                  <c:v>5364</c:v>
                </c:pt>
                <c:pt idx="235">
                  <c:v>5365</c:v>
                </c:pt>
                <c:pt idx="236">
                  <c:v>5366</c:v>
                </c:pt>
                <c:pt idx="237">
                  <c:v>5367</c:v>
                </c:pt>
                <c:pt idx="238">
                  <c:v>5368</c:v>
                </c:pt>
                <c:pt idx="239">
                  <c:v>5369</c:v>
                </c:pt>
                <c:pt idx="240">
                  <c:v>5370</c:v>
                </c:pt>
                <c:pt idx="241">
                  <c:v>5371</c:v>
                </c:pt>
                <c:pt idx="242">
                  <c:v>5372</c:v>
                </c:pt>
                <c:pt idx="243">
                  <c:v>5373</c:v>
                </c:pt>
                <c:pt idx="244">
                  <c:v>5374</c:v>
                </c:pt>
                <c:pt idx="245">
                  <c:v>5375</c:v>
                </c:pt>
                <c:pt idx="246">
                  <c:v>5376</c:v>
                </c:pt>
                <c:pt idx="247">
                  <c:v>5377</c:v>
                </c:pt>
                <c:pt idx="248">
                  <c:v>5378</c:v>
                </c:pt>
                <c:pt idx="249">
                  <c:v>5379</c:v>
                </c:pt>
                <c:pt idx="250">
                  <c:v>5380</c:v>
                </c:pt>
                <c:pt idx="251">
                  <c:v>5381</c:v>
                </c:pt>
                <c:pt idx="252">
                  <c:v>5382</c:v>
                </c:pt>
                <c:pt idx="253">
                  <c:v>5383</c:v>
                </c:pt>
                <c:pt idx="254">
                  <c:v>5384</c:v>
                </c:pt>
                <c:pt idx="255">
                  <c:v>5385</c:v>
                </c:pt>
                <c:pt idx="256">
                  <c:v>5386</c:v>
                </c:pt>
                <c:pt idx="257">
                  <c:v>5387</c:v>
                </c:pt>
                <c:pt idx="258">
                  <c:v>5388</c:v>
                </c:pt>
                <c:pt idx="259">
                  <c:v>5389</c:v>
                </c:pt>
                <c:pt idx="260">
                  <c:v>5390</c:v>
                </c:pt>
                <c:pt idx="261">
                  <c:v>5391</c:v>
                </c:pt>
                <c:pt idx="262">
                  <c:v>5392</c:v>
                </c:pt>
                <c:pt idx="263">
                  <c:v>5393</c:v>
                </c:pt>
                <c:pt idx="264">
                  <c:v>5394</c:v>
                </c:pt>
                <c:pt idx="265">
                  <c:v>5395</c:v>
                </c:pt>
                <c:pt idx="266">
                  <c:v>5396</c:v>
                </c:pt>
                <c:pt idx="267">
                  <c:v>5397</c:v>
                </c:pt>
                <c:pt idx="268">
                  <c:v>5398</c:v>
                </c:pt>
                <c:pt idx="269">
                  <c:v>5399</c:v>
                </c:pt>
                <c:pt idx="270">
                  <c:v>5400</c:v>
                </c:pt>
                <c:pt idx="271">
                  <c:v>5401</c:v>
                </c:pt>
                <c:pt idx="272">
                  <c:v>5402</c:v>
                </c:pt>
                <c:pt idx="273">
                  <c:v>5403</c:v>
                </c:pt>
                <c:pt idx="274">
                  <c:v>5404</c:v>
                </c:pt>
                <c:pt idx="275">
                  <c:v>5405</c:v>
                </c:pt>
                <c:pt idx="276">
                  <c:v>5406</c:v>
                </c:pt>
                <c:pt idx="277">
                  <c:v>5407</c:v>
                </c:pt>
                <c:pt idx="278">
                  <c:v>5408</c:v>
                </c:pt>
                <c:pt idx="279">
                  <c:v>5409</c:v>
                </c:pt>
                <c:pt idx="280">
                  <c:v>5410</c:v>
                </c:pt>
                <c:pt idx="281">
                  <c:v>5411</c:v>
                </c:pt>
                <c:pt idx="282">
                  <c:v>5412</c:v>
                </c:pt>
                <c:pt idx="283">
                  <c:v>5413</c:v>
                </c:pt>
                <c:pt idx="284">
                  <c:v>5414</c:v>
                </c:pt>
                <c:pt idx="285">
                  <c:v>5415</c:v>
                </c:pt>
                <c:pt idx="286">
                  <c:v>5416</c:v>
                </c:pt>
                <c:pt idx="287">
                  <c:v>5417</c:v>
                </c:pt>
                <c:pt idx="288">
                  <c:v>5418</c:v>
                </c:pt>
                <c:pt idx="289">
                  <c:v>5419</c:v>
                </c:pt>
                <c:pt idx="290">
                  <c:v>5420</c:v>
                </c:pt>
                <c:pt idx="291">
                  <c:v>5421</c:v>
                </c:pt>
                <c:pt idx="292">
                  <c:v>5422</c:v>
                </c:pt>
                <c:pt idx="293">
                  <c:v>5423</c:v>
                </c:pt>
                <c:pt idx="294">
                  <c:v>5424</c:v>
                </c:pt>
                <c:pt idx="295">
                  <c:v>5425</c:v>
                </c:pt>
                <c:pt idx="296">
                  <c:v>5426</c:v>
                </c:pt>
                <c:pt idx="297">
                  <c:v>5427</c:v>
                </c:pt>
                <c:pt idx="298">
                  <c:v>5428</c:v>
                </c:pt>
                <c:pt idx="299">
                  <c:v>5429</c:v>
                </c:pt>
                <c:pt idx="300">
                  <c:v>5430</c:v>
                </c:pt>
                <c:pt idx="301">
                  <c:v>5431</c:v>
                </c:pt>
                <c:pt idx="302">
                  <c:v>5432</c:v>
                </c:pt>
                <c:pt idx="303">
                  <c:v>5433</c:v>
                </c:pt>
                <c:pt idx="304">
                  <c:v>5434</c:v>
                </c:pt>
                <c:pt idx="305">
                  <c:v>5435</c:v>
                </c:pt>
                <c:pt idx="306">
                  <c:v>5436</c:v>
                </c:pt>
                <c:pt idx="307">
                  <c:v>5437</c:v>
                </c:pt>
                <c:pt idx="308">
                  <c:v>5438</c:v>
                </c:pt>
                <c:pt idx="309">
                  <c:v>5439</c:v>
                </c:pt>
                <c:pt idx="310">
                  <c:v>5440</c:v>
                </c:pt>
                <c:pt idx="311">
                  <c:v>5441</c:v>
                </c:pt>
                <c:pt idx="312">
                  <c:v>5442</c:v>
                </c:pt>
                <c:pt idx="313">
                  <c:v>5443</c:v>
                </c:pt>
                <c:pt idx="314">
                  <c:v>5444</c:v>
                </c:pt>
                <c:pt idx="315">
                  <c:v>5445</c:v>
                </c:pt>
                <c:pt idx="316">
                  <c:v>5446</c:v>
                </c:pt>
                <c:pt idx="317">
                  <c:v>5447</c:v>
                </c:pt>
                <c:pt idx="318">
                  <c:v>5448</c:v>
                </c:pt>
                <c:pt idx="319">
                  <c:v>5449</c:v>
                </c:pt>
                <c:pt idx="320">
                  <c:v>5450</c:v>
                </c:pt>
                <c:pt idx="321">
                  <c:v>5451</c:v>
                </c:pt>
                <c:pt idx="322">
                  <c:v>5452</c:v>
                </c:pt>
                <c:pt idx="323">
                  <c:v>5453</c:v>
                </c:pt>
                <c:pt idx="324">
                  <c:v>5454</c:v>
                </c:pt>
                <c:pt idx="325">
                  <c:v>5455</c:v>
                </c:pt>
                <c:pt idx="326">
                  <c:v>5456</c:v>
                </c:pt>
                <c:pt idx="327">
                  <c:v>5457</c:v>
                </c:pt>
                <c:pt idx="328">
                  <c:v>5458</c:v>
                </c:pt>
                <c:pt idx="329">
                  <c:v>5459</c:v>
                </c:pt>
                <c:pt idx="330">
                  <c:v>5460</c:v>
                </c:pt>
                <c:pt idx="331">
                  <c:v>5461</c:v>
                </c:pt>
                <c:pt idx="332">
                  <c:v>5462</c:v>
                </c:pt>
                <c:pt idx="333">
                  <c:v>5463</c:v>
                </c:pt>
                <c:pt idx="334">
                  <c:v>5464</c:v>
                </c:pt>
                <c:pt idx="335">
                  <c:v>5465</c:v>
                </c:pt>
                <c:pt idx="336">
                  <c:v>5466</c:v>
                </c:pt>
                <c:pt idx="337">
                  <c:v>5467</c:v>
                </c:pt>
                <c:pt idx="338">
                  <c:v>5468</c:v>
                </c:pt>
                <c:pt idx="339">
                  <c:v>5469</c:v>
                </c:pt>
                <c:pt idx="340">
                  <c:v>5470</c:v>
                </c:pt>
                <c:pt idx="341">
                  <c:v>5471</c:v>
                </c:pt>
                <c:pt idx="342">
                  <c:v>5472</c:v>
                </c:pt>
                <c:pt idx="343">
                  <c:v>5473</c:v>
                </c:pt>
                <c:pt idx="344">
                  <c:v>5474</c:v>
                </c:pt>
                <c:pt idx="345">
                  <c:v>5475</c:v>
                </c:pt>
                <c:pt idx="346">
                  <c:v>5476</c:v>
                </c:pt>
                <c:pt idx="347">
                  <c:v>5477</c:v>
                </c:pt>
                <c:pt idx="348">
                  <c:v>5478</c:v>
                </c:pt>
                <c:pt idx="349">
                  <c:v>5479</c:v>
                </c:pt>
                <c:pt idx="350">
                  <c:v>5480</c:v>
                </c:pt>
                <c:pt idx="351">
                  <c:v>5481</c:v>
                </c:pt>
                <c:pt idx="352">
                  <c:v>5482</c:v>
                </c:pt>
                <c:pt idx="353">
                  <c:v>5483</c:v>
                </c:pt>
                <c:pt idx="354">
                  <c:v>5484</c:v>
                </c:pt>
                <c:pt idx="355">
                  <c:v>5485</c:v>
                </c:pt>
                <c:pt idx="356">
                  <c:v>5486</c:v>
                </c:pt>
                <c:pt idx="357">
                  <c:v>5487</c:v>
                </c:pt>
                <c:pt idx="358">
                  <c:v>5488</c:v>
                </c:pt>
                <c:pt idx="359">
                  <c:v>5489</c:v>
                </c:pt>
                <c:pt idx="360">
                  <c:v>5490</c:v>
                </c:pt>
                <c:pt idx="361">
                  <c:v>5491</c:v>
                </c:pt>
                <c:pt idx="362">
                  <c:v>5492</c:v>
                </c:pt>
                <c:pt idx="363">
                  <c:v>5493</c:v>
                </c:pt>
                <c:pt idx="364">
                  <c:v>5494</c:v>
                </c:pt>
                <c:pt idx="365">
                  <c:v>5495</c:v>
                </c:pt>
                <c:pt idx="366">
                  <c:v>5496</c:v>
                </c:pt>
                <c:pt idx="367">
                  <c:v>5497</c:v>
                </c:pt>
                <c:pt idx="368">
                  <c:v>5498</c:v>
                </c:pt>
                <c:pt idx="369">
                  <c:v>5499</c:v>
                </c:pt>
                <c:pt idx="370">
                  <c:v>5500</c:v>
                </c:pt>
                <c:pt idx="371">
                  <c:v>5501</c:v>
                </c:pt>
                <c:pt idx="372">
                  <c:v>5502</c:v>
                </c:pt>
                <c:pt idx="373">
                  <c:v>5503</c:v>
                </c:pt>
                <c:pt idx="374">
                  <c:v>5504</c:v>
                </c:pt>
                <c:pt idx="375">
                  <c:v>5505</c:v>
                </c:pt>
                <c:pt idx="376">
                  <c:v>5506</c:v>
                </c:pt>
                <c:pt idx="377">
                  <c:v>5507</c:v>
                </c:pt>
                <c:pt idx="378">
                  <c:v>5508</c:v>
                </c:pt>
                <c:pt idx="379">
                  <c:v>5509</c:v>
                </c:pt>
                <c:pt idx="380">
                  <c:v>5510</c:v>
                </c:pt>
                <c:pt idx="381">
                  <c:v>5511</c:v>
                </c:pt>
                <c:pt idx="382">
                  <c:v>5512</c:v>
                </c:pt>
                <c:pt idx="383">
                  <c:v>5513</c:v>
                </c:pt>
                <c:pt idx="384">
                  <c:v>5514</c:v>
                </c:pt>
                <c:pt idx="385">
                  <c:v>5515</c:v>
                </c:pt>
                <c:pt idx="386">
                  <c:v>5516</c:v>
                </c:pt>
                <c:pt idx="387">
                  <c:v>5517</c:v>
                </c:pt>
                <c:pt idx="388">
                  <c:v>5518</c:v>
                </c:pt>
                <c:pt idx="389">
                  <c:v>5519</c:v>
                </c:pt>
                <c:pt idx="390">
                  <c:v>5520</c:v>
                </c:pt>
                <c:pt idx="391">
                  <c:v>5521</c:v>
                </c:pt>
                <c:pt idx="392">
                  <c:v>5522</c:v>
                </c:pt>
                <c:pt idx="393">
                  <c:v>5523</c:v>
                </c:pt>
                <c:pt idx="394">
                  <c:v>5524</c:v>
                </c:pt>
                <c:pt idx="395">
                  <c:v>5525</c:v>
                </c:pt>
                <c:pt idx="396">
                  <c:v>5526</c:v>
                </c:pt>
                <c:pt idx="397">
                  <c:v>5527</c:v>
                </c:pt>
                <c:pt idx="398">
                  <c:v>5528</c:v>
                </c:pt>
                <c:pt idx="399">
                  <c:v>5529</c:v>
                </c:pt>
                <c:pt idx="400">
                  <c:v>5530</c:v>
                </c:pt>
                <c:pt idx="401">
                  <c:v>5531</c:v>
                </c:pt>
                <c:pt idx="402">
                  <c:v>5532</c:v>
                </c:pt>
                <c:pt idx="403">
                  <c:v>5533</c:v>
                </c:pt>
                <c:pt idx="404">
                  <c:v>5534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5538</c:v>
                </c:pt>
                <c:pt idx="409">
                  <c:v>5539</c:v>
                </c:pt>
                <c:pt idx="410">
                  <c:v>5540</c:v>
                </c:pt>
                <c:pt idx="411">
                  <c:v>5541</c:v>
                </c:pt>
                <c:pt idx="412">
                  <c:v>5542</c:v>
                </c:pt>
                <c:pt idx="413">
                  <c:v>5543</c:v>
                </c:pt>
                <c:pt idx="414">
                  <c:v>5544</c:v>
                </c:pt>
                <c:pt idx="415">
                  <c:v>5545</c:v>
                </c:pt>
                <c:pt idx="416">
                  <c:v>5546</c:v>
                </c:pt>
                <c:pt idx="417">
                  <c:v>5547</c:v>
                </c:pt>
                <c:pt idx="418">
                  <c:v>5548</c:v>
                </c:pt>
                <c:pt idx="419">
                  <c:v>5549</c:v>
                </c:pt>
                <c:pt idx="420">
                  <c:v>5550</c:v>
                </c:pt>
                <c:pt idx="421">
                  <c:v>5551</c:v>
                </c:pt>
                <c:pt idx="422">
                  <c:v>5552</c:v>
                </c:pt>
                <c:pt idx="423">
                  <c:v>5553</c:v>
                </c:pt>
                <c:pt idx="424">
                  <c:v>5554</c:v>
                </c:pt>
                <c:pt idx="425">
                  <c:v>5555</c:v>
                </c:pt>
                <c:pt idx="426">
                  <c:v>5556</c:v>
                </c:pt>
                <c:pt idx="427">
                  <c:v>5557</c:v>
                </c:pt>
                <c:pt idx="428">
                  <c:v>5558</c:v>
                </c:pt>
                <c:pt idx="429">
                  <c:v>5559</c:v>
                </c:pt>
                <c:pt idx="430">
                  <c:v>5560</c:v>
                </c:pt>
                <c:pt idx="431">
                  <c:v>5561</c:v>
                </c:pt>
                <c:pt idx="432">
                  <c:v>5562</c:v>
                </c:pt>
                <c:pt idx="433">
                  <c:v>5563</c:v>
                </c:pt>
                <c:pt idx="434">
                  <c:v>5564</c:v>
                </c:pt>
                <c:pt idx="435">
                  <c:v>5565</c:v>
                </c:pt>
                <c:pt idx="436">
                  <c:v>5566</c:v>
                </c:pt>
                <c:pt idx="437">
                  <c:v>5567</c:v>
                </c:pt>
                <c:pt idx="438">
                  <c:v>5568</c:v>
                </c:pt>
                <c:pt idx="439">
                  <c:v>5569</c:v>
                </c:pt>
                <c:pt idx="440">
                  <c:v>5570</c:v>
                </c:pt>
                <c:pt idx="441">
                  <c:v>5571</c:v>
                </c:pt>
                <c:pt idx="442">
                  <c:v>5572</c:v>
                </c:pt>
                <c:pt idx="443">
                  <c:v>5573</c:v>
                </c:pt>
                <c:pt idx="444">
                  <c:v>5574</c:v>
                </c:pt>
                <c:pt idx="445">
                  <c:v>5575</c:v>
                </c:pt>
                <c:pt idx="446">
                  <c:v>5576</c:v>
                </c:pt>
                <c:pt idx="447">
                  <c:v>5577</c:v>
                </c:pt>
                <c:pt idx="448">
                  <c:v>5578</c:v>
                </c:pt>
                <c:pt idx="449">
                  <c:v>5579</c:v>
                </c:pt>
                <c:pt idx="450">
                  <c:v>5580</c:v>
                </c:pt>
                <c:pt idx="451">
                  <c:v>5581</c:v>
                </c:pt>
                <c:pt idx="452">
                  <c:v>5582</c:v>
                </c:pt>
                <c:pt idx="453">
                  <c:v>5583</c:v>
                </c:pt>
                <c:pt idx="454">
                  <c:v>5584</c:v>
                </c:pt>
                <c:pt idx="455">
                  <c:v>5585</c:v>
                </c:pt>
                <c:pt idx="456">
                  <c:v>5586</c:v>
                </c:pt>
                <c:pt idx="457">
                  <c:v>5587</c:v>
                </c:pt>
                <c:pt idx="458">
                  <c:v>5588</c:v>
                </c:pt>
                <c:pt idx="459">
                  <c:v>5589</c:v>
                </c:pt>
                <c:pt idx="460">
                  <c:v>5590</c:v>
                </c:pt>
                <c:pt idx="461">
                  <c:v>5591</c:v>
                </c:pt>
                <c:pt idx="462">
                  <c:v>5592</c:v>
                </c:pt>
                <c:pt idx="463">
                  <c:v>5593</c:v>
                </c:pt>
                <c:pt idx="464">
                  <c:v>5594</c:v>
                </c:pt>
                <c:pt idx="465">
                  <c:v>5595</c:v>
                </c:pt>
                <c:pt idx="466">
                  <c:v>5596</c:v>
                </c:pt>
                <c:pt idx="467">
                  <c:v>5597</c:v>
                </c:pt>
                <c:pt idx="468">
                  <c:v>5598</c:v>
                </c:pt>
                <c:pt idx="469">
                  <c:v>5599</c:v>
                </c:pt>
                <c:pt idx="470">
                  <c:v>5600</c:v>
                </c:pt>
                <c:pt idx="471">
                  <c:v>5601</c:v>
                </c:pt>
                <c:pt idx="472">
                  <c:v>5602</c:v>
                </c:pt>
                <c:pt idx="473">
                  <c:v>5603</c:v>
                </c:pt>
                <c:pt idx="474">
                  <c:v>5604</c:v>
                </c:pt>
                <c:pt idx="475">
                  <c:v>5605</c:v>
                </c:pt>
                <c:pt idx="476">
                  <c:v>5606</c:v>
                </c:pt>
                <c:pt idx="477">
                  <c:v>5607</c:v>
                </c:pt>
                <c:pt idx="478">
                  <c:v>5608</c:v>
                </c:pt>
                <c:pt idx="479">
                  <c:v>5609</c:v>
                </c:pt>
                <c:pt idx="480">
                  <c:v>5610</c:v>
                </c:pt>
                <c:pt idx="481">
                  <c:v>5611</c:v>
                </c:pt>
                <c:pt idx="482">
                  <c:v>5612</c:v>
                </c:pt>
                <c:pt idx="483">
                  <c:v>5613</c:v>
                </c:pt>
                <c:pt idx="484">
                  <c:v>5614</c:v>
                </c:pt>
                <c:pt idx="485">
                  <c:v>5615</c:v>
                </c:pt>
                <c:pt idx="486">
                  <c:v>5616</c:v>
                </c:pt>
                <c:pt idx="487">
                  <c:v>5617</c:v>
                </c:pt>
                <c:pt idx="488">
                  <c:v>5618</c:v>
                </c:pt>
                <c:pt idx="489">
                  <c:v>5619</c:v>
                </c:pt>
                <c:pt idx="490">
                  <c:v>5620</c:v>
                </c:pt>
                <c:pt idx="491">
                  <c:v>5621</c:v>
                </c:pt>
                <c:pt idx="492">
                  <c:v>5622</c:v>
                </c:pt>
                <c:pt idx="493">
                  <c:v>5623</c:v>
                </c:pt>
                <c:pt idx="494">
                  <c:v>5624</c:v>
                </c:pt>
                <c:pt idx="495">
                  <c:v>5625</c:v>
                </c:pt>
                <c:pt idx="496">
                  <c:v>5626</c:v>
                </c:pt>
                <c:pt idx="497">
                  <c:v>5627</c:v>
                </c:pt>
                <c:pt idx="498">
                  <c:v>5628</c:v>
                </c:pt>
                <c:pt idx="499">
                  <c:v>5629</c:v>
                </c:pt>
                <c:pt idx="500">
                  <c:v>5630</c:v>
                </c:pt>
                <c:pt idx="501">
                  <c:v>5631</c:v>
                </c:pt>
                <c:pt idx="502">
                  <c:v>5632</c:v>
                </c:pt>
                <c:pt idx="503">
                  <c:v>5633</c:v>
                </c:pt>
                <c:pt idx="504">
                  <c:v>5634</c:v>
                </c:pt>
                <c:pt idx="505">
                  <c:v>5635</c:v>
                </c:pt>
                <c:pt idx="506">
                  <c:v>5636</c:v>
                </c:pt>
                <c:pt idx="507">
                  <c:v>5637</c:v>
                </c:pt>
                <c:pt idx="508">
                  <c:v>5638</c:v>
                </c:pt>
                <c:pt idx="509">
                  <c:v>5639</c:v>
                </c:pt>
                <c:pt idx="510">
                  <c:v>5640</c:v>
                </c:pt>
                <c:pt idx="511">
                  <c:v>5641</c:v>
                </c:pt>
                <c:pt idx="512">
                  <c:v>5642</c:v>
                </c:pt>
                <c:pt idx="513">
                  <c:v>5643</c:v>
                </c:pt>
                <c:pt idx="514">
                  <c:v>5644</c:v>
                </c:pt>
                <c:pt idx="515">
                  <c:v>5645</c:v>
                </c:pt>
                <c:pt idx="516">
                  <c:v>5646</c:v>
                </c:pt>
                <c:pt idx="517">
                  <c:v>5647</c:v>
                </c:pt>
                <c:pt idx="518">
                  <c:v>5648</c:v>
                </c:pt>
                <c:pt idx="519">
                  <c:v>5649</c:v>
                </c:pt>
                <c:pt idx="520">
                  <c:v>5650</c:v>
                </c:pt>
                <c:pt idx="521">
                  <c:v>5651</c:v>
                </c:pt>
                <c:pt idx="522">
                  <c:v>5652</c:v>
                </c:pt>
                <c:pt idx="523">
                  <c:v>5653</c:v>
                </c:pt>
                <c:pt idx="524">
                  <c:v>5654</c:v>
                </c:pt>
                <c:pt idx="525">
                  <c:v>5655</c:v>
                </c:pt>
                <c:pt idx="526">
                  <c:v>5656</c:v>
                </c:pt>
                <c:pt idx="527">
                  <c:v>5657</c:v>
                </c:pt>
                <c:pt idx="528">
                  <c:v>5658</c:v>
                </c:pt>
                <c:pt idx="529">
                  <c:v>5659</c:v>
                </c:pt>
                <c:pt idx="530">
                  <c:v>5660</c:v>
                </c:pt>
                <c:pt idx="531">
                  <c:v>5661</c:v>
                </c:pt>
                <c:pt idx="532">
                  <c:v>5662</c:v>
                </c:pt>
                <c:pt idx="533">
                  <c:v>5663</c:v>
                </c:pt>
                <c:pt idx="534">
                  <c:v>5664</c:v>
                </c:pt>
                <c:pt idx="535">
                  <c:v>5665</c:v>
                </c:pt>
                <c:pt idx="536">
                  <c:v>5666</c:v>
                </c:pt>
                <c:pt idx="537">
                  <c:v>5667</c:v>
                </c:pt>
                <c:pt idx="538">
                  <c:v>5668</c:v>
                </c:pt>
                <c:pt idx="539">
                  <c:v>5669</c:v>
                </c:pt>
                <c:pt idx="540">
                  <c:v>5670</c:v>
                </c:pt>
                <c:pt idx="541">
                  <c:v>5671</c:v>
                </c:pt>
                <c:pt idx="542">
                  <c:v>5672</c:v>
                </c:pt>
                <c:pt idx="543">
                  <c:v>5673</c:v>
                </c:pt>
                <c:pt idx="544">
                  <c:v>5674</c:v>
                </c:pt>
                <c:pt idx="545">
                  <c:v>5675</c:v>
                </c:pt>
                <c:pt idx="546">
                  <c:v>5676</c:v>
                </c:pt>
                <c:pt idx="547">
                  <c:v>5677</c:v>
                </c:pt>
                <c:pt idx="548">
                  <c:v>5678</c:v>
                </c:pt>
                <c:pt idx="549">
                  <c:v>5679</c:v>
                </c:pt>
                <c:pt idx="550">
                  <c:v>5680</c:v>
                </c:pt>
                <c:pt idx="551">
                  <c:v>5681</c:v>
                </c:pt>
                <c:pt idx="552">
                  <c:v>5682</c:v>
                </c:pt>
                <c:pt idx="553">
                  <c:v>5683</c:v>
                </c:pt>
                <c:pt idx="554">
                  <c:v>5684</c:v>
                </c:pt>
                <c:pt idx="555">
                  <c:v>5685</c:v>
                </c:pt>
                <c:pt idx="556">
                  <c:v>5686</c:v>
                </c:pt>
                <c:pt idx="557">
                  <c:v>5687</c:v>
                </c:pt>
                <c:pt idx="558">
                  <c:v>5688</c:v>
                </c:pt>
                <c:pt idx="559">
                  <c:v>5689</c:v>
                </c:pt>
                <c:pt idx="560">
                  <c:v>5690</c:v>
                </c:pt>
                <c:pt idx="561">
                  <c:v>5691</c:v>
                </c:pt>
                <c:pt idx="562">
                  <c:v>5692</c:v>
                </c:pt>
                <c:pt idx="563">
                  <c:v>5693</c:v>
                </c:pt>
                <c:pt idx="564">
                  <c:v>5694</c:v>
                </c:pt>
                <c:pt idx="565">
                  <c:v>5695</c:v>
                </c:pt>
                <c:pt idx="566">
                  <c:v>5696</c:v>
                </c:pt>
                <c:pt idx="567">
                  <c:v>5697</c:v>
                </c:pt>
                <c:pt idx="568">
                  <c:v>5698</c:v>
                </c:pt>
                <c:pt idx="569">
                  <c:v>5699</c:v>
                </c:pt>
                <c:pt idx="570">
                  <c:v>5700</c:v>
                </c:pt>
                <c:pt idx="571">
                  <c:v>5701</c:v>
                </c:pt>
                <c:pt idx="572">
                  <c:v>5702</c:v>
                </c:pt>
                <c:pt idx="573">
                  <c:v>5703</c:v>
                </c:pt>
                <c:pt idx="574">
                  <c:v>5704</c:v>
                </c:pt>
                <c:pt idx="575">
                  <c:v>5705</c:v>
                </c:pt>
                <c:pt idx="576">
                  <c:v>5706</c:v>
                </c:pt>
                <c:pt idx="577">
                  <c:v>5707</c:v>
                </c:pt>
                <c:pt idx="578">
                  <c:v>5708</c:v>
                </c:pt>
                <c:pt idx="579">
                  <c:v>5709</c:v>
                </c:pt>
                <c:pt idx="580">
                  <c:v>5710</c:v>
                </c:pt>
                <c:pt idx="581">
                  <c:v>5711</c:v>
                </c:pt>
                <c:pt idx="582">
                  <c:v>5712</c:v>
                </c:pt>
                <c:pt idx="583">
                  <c:v>5713</c:v>
                </c:pt>
                <c:pt idx="584">
                  <c:v>5714</c:v>
                </c:pt>
                <c:pt idx="585">
                  <c:v>5715</c:v>
                </c:pt>
                <c:pt idx="586">
                  <c:v>5716</c:v>
                </c:pt>
                <c:pt idx="587">
                  <c:v>5717</c:v>
                </c:pt>
                <c:pt idx="588">
                  <c:v>5718</c:v>
                </c:pt>
                <c:pt idx="589">
                  <c:v>5719</c:v>
                </c:pt>
                <c:pt idx="590">
                  <c:v>5720</c:v>
                </c:pt>
              </c:numCache>
            </c:numRef>
          </c:xVal>
          <c:yVal>
            <c:numRef>
              <c:f>Graph!$C$481:$C$1069</c:f>
              <c:numCache>
                <c:formatCode>General</c:formatCode>
                <c:ptCount val="5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Graph!$A$480:$A$1070</c:f>
              <c:numCache>
                <c:formatCode>General</c:formatCode>
                <c:ptCount val="591"/>
                <c:pt idx="0">
                  <c:v>5130</c:v>
                </c:pt>
                <c:pt idx="1">
                  <c:v>5131</c:v>
                </c:pt>
                <c:pt idx="2">
                  <c:v>5132</c:v>
                </c:pt>
                <c:pt idx="3">
                  <c:v>5133</c:v>
                </c:pt>
                <c:pt idx="4">
                  <c:v>5134</c:v>
                </c:pt>
                <c:pt idx="5">
                  <c:v>5135</c:v>
                </c:pt>
                <c:pt idx="6">
                  <c:v>5136</c:v>
                </c:pt>
                <c:pt idx="7">
                  <c:v>5137</c:v>
                </c:pt>
                <c:pt idx="8">
                  <c:v>5138</c:v>
                </c:pt>
                <c:pt idx="9">
                  <c:v>5139</c:v>
                </c:pt>
                <c:pt idx="10">
                  <c:v>5140</c:v>
                </c:pt>
                <c:pt idx="11">
                  <c:v>5141</c:v>
                </c:pt>
                <c:pt idx="12">
                  <c:v>5142</c:v>
                </c:pt>
                <c:pt idx="13">
                  <c:v>5143</c:v>
                </c:pt>
                <c:pt idx="14">
                  <c:v>5144</c:v>
                </c:pt>
                <c:pt idx="15">
                  <c:v>5145</c:v>
                </c:pt>
                <c:pt idx="16">
                  <c:v>5146</c:v>
                </c:pt>
                <c:pt idx="17">
                  <c:v>5147</c:v>
                </c:pt>
                <c:pt idx="18">
                  <c:v>5148</c:v>
                </c:pt>
                <c:pt idx="19">
                  <c:v>5149</c:v>
                </c:pt>
                <c:pt idx="20">
                  <c:v>5150</c:v>
                </c:pt>
                <c:pt idx="21">
                  <c:v>5151</c:v>
                </c:pt>
                <c:pt idx="22">
                  <c:v>5152</c:v>
                </c:pt>
                <c:pt idx="23">
                  <c:v>5153</c:v>
                </c:pt>
                <c:pt idx="24">
                  <c:v>5154</c:v>
                </c:pt>
                <c:pt idx="25">
                  <c:v>5155</c:v>
                </c:pt>
                <c:pt idx="26">
                  <c:v>5156</c:v>
                </c:pt>
                <c:pt idx="27">
                  <c:v>5157</c:v>
                </c:pt>
                <c:pt idx="28">
                  <c:v>5158</c:v>
                </c:pt>
                <c:pt idx="29">
                  <c:v>5159</c:v>
                </c:pt>
                <c:pt idx="30">
                  <c:v>5160</c:v>
                </c:pt>
                <c:pt idx="31">
                  <c:v>5161</c:v>
                </c:pt>
                <c:pt idx="32">
                  <c:v>5162</c:v>
                </c:pt>
                <c:pt idx="33">
                  <c:v>5163</c:v>
                </c:pt>
                <c:pt idx="34">
                  <c:v>5164</c:v>
                </c:pt>
                <c:pt idx="35">
                  <c:v>5165</c:v>
                </c:pt>
                <c:pt idx="36">
                  <c:v>5166</c:v>
                </c:pt>
                <c:pt idx="37">
                  <c:v>5167</c:v>
                </c:pt>
                <c:pt idx="38">
                  <c:v>5168</c:v>
                </c:pt>
                <c:pt idx="39">
                  <c:v>5169</c:v>
                </c:pt>
                <c:pt idx="40">
                  <c:v>5170</c:v>
                </c:pt>
                <c:pt idx="41">
                  <c:v>5171</c:v>
                </c:pt>
                <c:pt idx="42">
                  <c:v>5172</c:v>
                </c:pt>
                <c:pt idx="43">
                  <c:v>5173</c:v>
                </c:pt>
                <c:pt idx="44">
                  <c:v>5174</c:v>
                </c:pt>
                <c:pt idx="45">
                  <c:v>5175</c:v>
                </c:pt>
                <c:pt idx="46">
                  <c:v>5176</c:v>
                </c:pt>
                <c:pt idx="47">
                  <c:v>5177</c:v>
                </c:pt>
                <c:pt idx="48">
                  <c:v>5178</c:v>
                </c:pt>
                <c:pt idx="49">
                  <c:v>5179</c:v>
                </c:pt>
                <c:pt idx="50">
                  <c:v>5180</c:v>
                </c:pt>
                <c:pt idx="51">
                  <c:v>5181</c:v>
                </c:pt>
                <c:pt idx="52">
                  <c:v>5182</c:v>
                </c:pt>
                <c:pt idx="53">
                  <c:v>5183</c:v>
                </c:pt>
                <c:pt idx="54">
                  <c:v>5184</c:v>
                </c:pt>
                <c:pt idx="55">
                  <c:v>5185</c:v>
                </c:pt>
                <c:pt idx="56">
                  <c:v>5186</c:v>
                </c:pt>
                <c:pt idx="57">
                  <c:v>5187</c:v>
                </c:pt>
                <c:pt idx="58">
                  <c:v>5188</c:v>
                </c:pt>
                <c:pt idx="59">
                  <c:v>5189</c:v>
                </c:pt>
                <c:pt idx="60">
                  <c:v>5190</c:v>
                </c:pt>
                <c:pt idx="61">
                  <c:v>5191</c:v>
                </c:pt>
                <c:pt idx="62">
                  <c:v>5192</c:v>
                </c:pt>
                <c:pt idx="63">
                  <c:v>5193</c:v>
                </c:pt>
                <c:pt idx="64">
                  <c:v>5194</c:v>
                </c:pt>
                <c:pt idx="65">
                  <c:v>5195</c:v>
                </c:pt>
                <c:pt idx="66">
                  <c:v>5196</c:v>
                </c:pt>
                <c:pt idx="67">
                  <c:v>5197</c:v>
                </c:pt>
                <c:pt idx="68">
                  <c:v>5198</c:v>
                </c:pt>
                <c:pt idx="69">
                  <c:v>5199</c:v>
                </c:pt>
                <c:pt idx="70">
                  <c:v>5200</c:v>
                </c:pt>
                <c:pt idx="71">
                  <c:v>5201</c:v>
                </c:pt>
                <c:pt idx="72">
                  <c:v>5202</c:v>
                </c:pt>
                <c:pt idx="73">
                  <c:v>5203</c:v>
                </c:pt>
                <c:pt idx="74">
                  <c:v>5204</c:v>
                </c:pt>
                <c:pt idx="75">
                  <c:v>5205</c:v>
                </c:pt>
                <c:pt idx="76">
                  <c:v>5206</c:v>
                </c:pt>
                <c:pt idx="77">
                  <c:v>5207</c:v>
                </c:pt>
                <c:pt idx="78">
                  <c:v>5208</c:v>
                </c:pt>
                <c:pt idx="79">
                  <c:v>5209</c:v>
                </c:pt>
                <c:pt idx="80">
                  <c:v>5210</c:v>
                </c:pt>
                <c:pt idx="81">
                  <c:v>5211</c:v>
                </c:pt>
                <c:pt idx="82">
                  <c:v>5212</c:v>
                </c:pt>
                <c:pt idx="83">
                  <c:v>5213</c:v>
                </c:pt>
                <c:pt idx="84">
                  <c:v>5214</c:v>
                </c:pt>
                <c:pt idx="85">
                  <c:v>5215</c:v>
                </c:pt>
                <c:pt idx="86">
                  <c:v>5216</c:v>
                </c:pt>
                <c:pt idx="87">
                  <c:v>5217</c:v>
                </c:pt>
                <c:pt idx="88">
                  <c:v>5218</c:v>
                </c:pt>
                <c:pt idx="89">
                  <c:v>5219</c:v>
                </c:pt>
                <c:pt idx="90">
                  <c:v>5220</c:v>
                </c:pt>
                <c:pt idx="91">
                  <c:v>5221</c:v>
                </c:pt>
                <c:pt idx="92">
                  <c:v>5222</c:v>
                </c:pt>
                <c:pt idx="93">
                  <c:v>5223</c:v>
                </c:pt>
                <c:pt idx="94">
                  <c:v>5224</c:v>
                </c:pt>
                <c:pt idx="95">
                  <c:v>5225</c:v>
                </c:pt>
                <c:pt idx="96">
                  <c:v>5226</c:v>
                </c:pt>
                <c:pt idx="97">
                  <c:v>5227</c:v>
                </c:pt>
                <c:pt idx="98">
                  <c:v>5228</c:v>
                </c:pt>
                <c:pt idx="99">
                  <c:v>5229</c:v>
                </c:pt>
                <c:pt idx="100">
                  <c:v>5230</c:v>
                </c:pt>
                <c:pt idx="101">
                  <c:v>5231</c:v>
                </c:pt>
                <c:pt idx="102">
                  <c:v>5232</c:v>
                </c:pt>
                <c:pt idx="103">
                  <c:v>5233</c:v>
                </c:pt>
                <c:pt idx="104">
                  <c:v>5234</c:v>
                </c:pt>
                <c:pt idx="105">
                  <c:v>5235</c:v>
                </c:pt>
                <c:pt idx="106">
                  <c:v>5236</c:v>
                </c:pt>
                <c:pt idx="107">
                  <c:v>5237</c:v>
                </c:pt>
                <c:pt idx="108">
                  <c:v>5238</c:v>
                </c:pt>
                <c:pt idx="109">
                  <c:v>5239</c:v>
                </c:pt>
                <c:pt idx="110">
                  <c:v>5240</c:v>
                </c:pt>
                <c:pt idx="111">
                  <c:v>5241</c:v>
                </c:pt>
                <c:pt idx="112">
                  <c:v>5242</c:v>
                </c:pt>
                <c:pt idx="113">
                  <c:v>5243</c:v>
                </c:pt>
                <c:pt idx="114">
                  <c:v>5244</c:v>
                </c:pt>
                <c:pt idx="115">
                  <c:v>5245</c:v>
                </c:pt>
                <c:pt idx="116">
                  <c:v>5246</c:v>
                </c:pt>
                <c:pt idx="117">
                  <c:v>5247</c:v>
                </c:pt>
                <c:pt idx="118">
                  <c:v>5248</c:v>
                </c:pt>
                <c:pt idx="119">
                  <c:v>5249</c:v>
                </c:pt>
                <c:pt idx="120">
                  <c:v>5250</c:v>
                </c:pt>
                <c:pt idx="121">
                  <c:v>5251</c:v>
                </c:pt>
                <c:pt idx="122">
                  <c:v>5252</c:v>
                </c:pt>
                <c:pt idx="123">
                  <c:v>5253</c:v>
                </c:pt>
                <c:pt idx="124">
                  <c:v>5254</c:v>
                </c:pt>
                <c:pt idx="125">
                  <c:v>5255</c:v>
                </c:pt>
                <c:pt idx="126">
                  <c:v>5256</c:v>
                </c:pt>
                <c:pt idx="127">
                  <c:v>5257</c:v>
                </c:pt>
                <c:pt idx="128">
                  <c:v>5258</c:v>
                </c:pt>
                <c:pt idx="129">
                  <c:v>5259</c:v>
                </c:pt>
                <c:pt idx="130">
                  <c:v>5260</c:v>
                </c:pt>
                <c:pt idx="131">
                  <c:v>5261</c:v>
                </c:pt>
                <c:pt idx="132">
                  <c:v>5262</c:v>
                </c:pt>
                <c:pt idx="133">
                  <c:v>5263</c:v>
                </c:pt>
                <c:pt idx="134">
                  <c:v>5264</c:v>
                </c:pt>
                <c:pt idx="135">
                  <c:v>5265</c:v>
                </c:pt>
                <c:pt idx="136">
                  <c:v>5266</c:v>
                </c:pt>
                <c:pt idx="137">
                  <c:v>5267</c:v>
                </c:pt>
                <c:pt idx="138">
                  <c:v>5268</c:v>
                </c:pt>
                <c:pt idx="139">
                  <c:v>5269</c:v>
                </c:pt>
                <c:pt idx="140">
                  <c:v>5270</c:v>
                </c:pt>
                <c:pt idx="141">
                  <c:v>5271</c:v>
                </c:pt>
                <c:pt idx="142">
                  <c:v>5272</c:v>
                </c:pt>
                <c:pt idx="143">
                  <c:v>5273</c:v>
                </c:pt>
                <c:pt idx="144">
                  <c:v>5274</c:v>
                </c:pt>
                <c:pt idx="145">
                  <c:v>5275</c:v>
                </c:pt>
                <c:pt idx="146">
                  <c:v>5276</c:v>
                </c:pt>
                <c:pt idx="147">
                  <c:v>5277</c:v>
                </c:pt>
                <c:pt idx="148">
                  <c:v>5278</c:v>
                </c:pt>
                <c:pt idx="149">
                  <c:v>5279</c:v>
                </c:pt>
                <c:pt idx="150">
                  <c:v>5280</c:v>
                </c:pt>
                <c:pt idx="151">
                  <c:v>5281</c:v>
                </c:pt>
                <c:pt idx="152">
                  <c:v>5282</c:v>
                </c:pt>
                <c:pt idx="153">
                  <c:v>5283</c:v>
                </c:pt>
                <c:pt idx="154">
                  <c:v>5284</c:v>
                </c:pt>
                <c:pt idx="155">
                  <c:v>5285</c:v>
                </c:pt>
                <c:pt idx="156">
                  <c:v>5286</c:v>
                </c:pt>
                <c:pt idx="157">
                  <c:v>5287</c:v>
                </c:pt>
                <c:pt idx="158">
                  <c:v>5288</c:v>
                </c:pt>
                <c:pt idx="159">
                  <c:v>5289</c:v>
                </c:pt>
                <c:pt idx="160">
                  <c:v>5290</c:v>
                </c:pt>
                <c:pt idx="161">
                  <c:v>5291</c:v>
                </c:pt>
                <c:pt idx="162">
                  <c:v>5292</c:v>
                </c:pt>
                <c:pt idx="163">
                  <c:v>5293</c:v>
                </c:pt>
                <c:pt idx="164">
                  <c:v>5294</c:v>
                </c:pt>
                <c:pt idx="165">
                  <c:v>5295</c:v>
                </c:pt>
                <c:pt idx="166">
                  <c:v>5296</c:v>
                </c:pt>
                <c:pt idx="167">
                  <c:v>5297</c:v>
                </c:pt>
                <c:pt idx="168">
                  <c:v>5298</c:v>
                </c:pt>
                <c:pt idx="169">
                  <c:v>5299</c:v>
                </c:pt>
                <c:pt idx="170">
                  <c:v>5300</c:v>
                </c:pt>
                <c:pt idx="171">
                  <c:v>5301</c:v>
                </c:pt>
                <c:pt idx="172">
                  <c:v>5302</c:v>
                </c:pt>
                <c:pt idx="173">
                  <c:v>5303</c:v>
                </c:pt>
                <c:pt idx="174">
                  <c:v>5304</c:v>
                </c:pt>
                <c:pt idx="175">
                  <c:v>5305</c:v>
                </c:pt>
                <c:pt idx="176">
                  <c:v>5306</c:v>
                </c:pt>
                <c:pt idx="177">
                  <c:v>5307</c:v>
                </c:pt>
                <c:pt idx="178">
                  <c:v>5308</c:v>
                </c:pt>
                <c:pt idx="179">
                  <c:v>5309</c:v>
                </c:pt>
                <c:pt idx="180">
                  <c:v>5310</c:v>
                </c:pt>
                <c:pt idx="181">
                  <c:v>5311</c:v>
                </c:pt>
                <c:pt idx="182">
                  <c:v>5312</c:v>
                </c:pt>
                <c:pt idx="183">
                  <c:v>5313</c:v>
                </c:pt>
                <c:pt idx="184">
                  <c:v>5314</c:v>
                </c:pt>
                <c:pt idx="185">
                  <c:v>5315</c:v>
                </c:pt>
                <c:pt idx="186">
                  <c:v>5316</c:v>
                </c:pt>
                <c:pt idx="187">
                  <c:v>5317</c:v>
                </c:pt>
                <c:pt idx="188">
                  <c:v>5318</c:v>
                </c:pt>
                <c:pt idx="189">
                  <c:v>5319</c:v>
                </c:pt>
                <c:pt idx="190">
                  <c:v>5320</c:v>
                </c:pt>
                <c:pt idx="191">
                  <c:v>5321</c:v>
                </c:pt>
                <c:pt idx="192">
                  <c:v>5322</c:v>
                </c:pt>
                <c:pt idx="193">
                  <c:v>5323</c:v>
                </c:pt>
                <c:pt idx="194">
                  <c:v>5324</c:v>
                </c:pt>
                <c:pt idx="195">
                  <c:v>5325</c:v>
                </c:pt>
                <c:pt idx="196">
                  <c:v>5326</c:v>
                </c:pt>
                <c:pt idx="197">
                  <c:v>5327</c:v>
                </c:pt>
                <c:pt idx="198">
                  <c:v>5328</c:v>
                </c:pt>
                <c:pt idx="199">
                  <c:v>5329</c:v>
                </c:pt>
                <c:pt idx="200">
                  <c:v>5330</c:v>
                </c:pt>
                <c:pt idx="201">
                  <c:v>5331</c:v>
                </c:pt>
                <c:pt idx="202">
                  <c:v>5332</c:v>
                </c:pt>
                <c:pt idx="203">
                  <c:v>5333</c:v>
                </c:pt>
                <c:pt idx="204">
                  <c:v>5334</c:v>
                </c:pt>
                <c:pt idx="205">
                  <c:v>5335</c:v>
                </c:pt>
                <c:pt idx="206">
                  <c:v>5336</c:v>
                </c:pt>
                <c:pt idx="207">
                  <c:v>5337</c:v>
                </c:pt>
                <c:pt idx="208">
                  <c:v>5338</c:v>
                </c:pt>
                <c:pt idx="209">
                  <c:v>5339</c:v>
                </c:pt>
                <c:pt idx="210">
                  <c:v>5340</c:v>
                </c:pt>
                <c:pt idx="211">
                  <c:v>5341</c:v>
                </c:pt>
                <c:pt idx="212">
                  <c:v>5342</c:v>
                </c:pt>
                <c:pt idx="213">
                  <c:v>5343</c:v>
                </c:pt>
                <c:pt idx="214">
                  <c:v>5344</c:v>
                </c:pt>
                <c:pt idx="215">
                  <c:v>5345</c:v>
                </c:pt>
                <c:pt idx="216">
                  <c:v>5346</c:v>
                </c:pt>
                <c:pt idx="217">
                  <c:v>5347</c:v>
                </c:pt>
                <c:pt idx="218">
                  <c:v>5348</c:v>
                </c:pt>
                <c:pt idx="219">
                  <c:v>5349</c:v>
                </c:pt>
                <c:pt idx="220">
                  <c:v>5350</c:v>
                </c:pt>
                <c:pt idx="221">
                  <c:v>5351</c:v>
                </c:pt>
                <c:pt idx="222">
                  <c:v>5352</c:v>
                </c:pt>
                <c:pt idx="223">
                  <c:v>5353</c:v>
                </c:pt>
                <c:pt idx="224">
                  <c:v>5354</c:v>
                </c:pt>
                <c:pt idx="225">
                  <c:v>5355</c:v>
                </c:pt>
                <c:pt idx="226">
                  <c:v>5356</c:v>
                </c:pt>
                <c:pt idx="227">
                  <c:v>5357</c:v>
                </c:pt>
                <c:pt idx="228">
                  <c:v>5358</c:v>
                </c:pt>
                <c:pt idx="229">
                  <c:v>5359</c:v>
                </c:pt>
                <c:pt idx="230">
                  <c:v>5360</c:v>
                </c:pt>
                <c:pt idx="231">
                  <c:v>5361</c:v>
                </c:pt>
                <c:pt idx="232">
                  <c:v>5362</c:v>
                </c:pt>
                <c:pt idx="233">
                  <c:v>5363</c:v>
                </c:pt>
                <c:pt idx="234">
                  <c:v>5364</c:v>
                </c:pt>
                <c:pt idx="235">
                  <c:v>5365</c:v>
                </c:pt>
                <c:pt idx="236">
                  <c:v>5366</c:v>
                </c:pt>
                <c:pt idx="237">
                  <c:v>5367</c:v>
                </c:pt>
                <c:pt idx="238">
                  <c:v>5368</c:v>
                </c:pt>
                <c:pt idx="239">
                  <c:v>5369</c:v>
                </c:pt>
                <c:pt idx="240">
                  <c:v>5370</c:v>
                </c:pt>
                <c:pt idx="241">
                  <c:v>5371</c:v>
                </c:pt>
                <c:pt idx="242">
                  <c:v>5372</c:v>
                </c:pt>
                <c:pt idx="243">
                  <c:v>5373</c:v>
                </c:pt>
                <c:pt idx="244">
                  <c:v>5374</c:v>
                </c:pt>
                <c:pt idx="245">
                  <c:v>5375</c:v>
                </c:pt>
                <c:pt idx="246">
                  <c:v>5376</c:v>
                </c:pt>
                <c:pt idx="247">
                  <c:v>5377</c:v>
                </c:pt>
                <c:pt idx="248">
                  <c:v>5378</c:v>
                </c:pt>
                <c:pt idx="249">
                  <c:v>5379</c:v>
                </c:pt>
                <c:pt idx="250">
                  <c:v>5380</c:v>
                </c:pt>
                <c:pt idx="251">
                  <c:v>5381</c:v>
                </c:pt>
                <c:pt idx="252">
                  <c:v>5382</c:v>
                </c:pt>
                <c:pt idx="253">
                  <c:v>5383</c:v>
                </c:pt>
                <c:pt idx="254">
                  <c:v>5384</c:v>
                </c:pt>
                <c:pt idx="255">
                  <c:v>5385</c:v>
                </c:pt>
                <c:pt idx="256">
                  <c:v>5386</c:v>
                </c:pt>
                <c:pt idx="257">
                  <c:v>5387</c:v>
                </c:pt>
                <c:pt idx="258">
                  <c:v>5388</c:v>
                </c:pt>
                <c:pt idx="259">
                  <c:v>5389</c:v>
                </c:pt>
                <c:pt idx="260">
                  <c:v>5390</c:v>
                </c:pt>
                <c:pt idx="261">
                  <c:v>5391</c:v>
                </c:pt>
                <c:pt idx="262">
                  <c:v>5392</c:v>
                </c:pt>
                <c:pt idx="263">
                  <c:v>5393</c:v>
                </c:pt>
                <c:pt idx="264">
                  <c:v>5394</c:v>
                </c:pt>
                <c:pt idx="265">
                  <c:v>5395</c:v>
                </c:pt>
                <c:pt idx="266">
                  <c:v>5396</c:v>
                </c:pt>
                <c:pt idx="267">
                  <c:v>5397</c:v>
                </c:pt>
                <c:pt idx="268">
                  <c:v>5398</c:v>
                </c:pt>
                <c:pt idx="269">
                  <c:v>5399</c:v>
                </c:pt>
                <c:pt idx="270">
                  <c:v>5400</c:v>
                </c:pt>
                <c:pt idx="271">
                  <c:v>5401</c:v>
                </c:pt>
                <c:pt idx="272">
                  <c:v>5402</c:v>
                </c:pt>
                <c:pt idx="273">
                  <c:v>5403</c:v>
                </c:pt>
                <c:pt idx="274">
                  <c:v>5404</c:v>
                </c:pt>
                <c:pt idx="275">
                  <c:v>5405</c:v>
                </c:pt>
                <c:pt idx="276">
                  <c:v>5406</c:v>
                </c:pt>
                <c:pt idx="277">
                  <c:v>5407</c:v>
                </c:pt>
                <c:pt idx="278">
                  <c:v>5408</c:v>
                </c:pt>
                <c:pt idx="279">
                  <c:v>5409</c:v>
                </c:pt>
                <c:pt idx="280">
                  <c:v>5410</c:v>
                </c:pt>
                <c:pt idx="281">
                  <c:v>5411</c:v>
                </c:pt>
                <c:pt idx="282">
                  <c:v>5412</c:v>
                </c:pt>
                <c:pt idx="283">
                  <c:v>5413</c:v>
                </c:pt>
                <c:pt idx="284">
                  <c:v>5414</c:v>
                </c:pt>
                <c:pt idx="285">
                  <c:v>5415</c:v>
                </c:pt>
                <c:pt idx="286">
                  <c:v>5416</c:v>
                </c:pt>
                <c:pt idx="287">
                  <c:v>5417</c:v>
                </c:pt>
                <c:pt idx="288">
                  <c:v>5418</c:v>
                </c:pt>
                <c:pt idx="289">
                  <c:v>5419</c:v>
                </c:pt>
                <c:pt idx="290">
                  <c:v>5420</c:v>
                </c:pt>
                <c:pt idx="291">
                  <c:v>5421</c:v>
                </c:pt>
                <c:pt idx="292">
                  <c:v>5422</c:v>
                </c:pt>
                <c:pt idx="293">
                  <c:v>5423</c:v>
                </c:pt>
                <c:pt idx="294">
                  <c:v>5424</c:v>
                </c:pt>
                <c:pt idx="295">
                  <c:v>5425</c:v>
                </c:pt>
                <c:pt idx="296">
                  <c:v>5426</c:v>
                </c:pt>
                <c:pt idx="297">
                  <c:v>5427</c:v>
                </c:pt>
                <c:pt idx="298">
                  <c:v>5428</c:v>
                </c:pt>
                <c:pt idx="299">
                  <c:v>5429</c:v>
                </c:pt>
                <c:pt idx="300">
                  <c:v>5430</c:v>
                </c:pt>
                <c:pt idx="301">
                  <c:v>5431</c:v>
                </c:pt>
                <c:pt idx="302">
                  <c:v>5432</c:v>
                </c:pt>
                <c:pt idx="303">
                  <c:v>5433</c:v>
                </c:pt>
                <c:pt idx="304">
                  <c:v>5434</c:v>
                </c:pt>
                <c:pt idx="305">
                  <c:v>5435</c:v>
                </c:pt>
                <c:pt idx="306">
                  <c:v>5436</c:v>
                </c:pt>
                <c:pt idx="307">
                  <c:v>5437</c:v>
                </c:pt>
                <c:pt idx="308">
                  <c:v>5438</c:v>
                </c:pt>
                <c:pt idx="309">
                  <c:v>5439</c:v>
                </c:pt>
                <c:pt idx="310">
                  <c:v>5440</c:v>
                </c:pt>
                <c:pt idx="311">
                  <c:v>5441</c:v>
                </c:pt>
                <c:pt idx="312">
                  <c:v>5442</c:v>
                </c:pt>
                <c:pt idx="313">
                  <c:v>5443</c:v>
                </c:pt>
                <c:pt idx="314">
                  <c:v>5444</c:v>
                </c:pt>
                <c:pt idx="315">
                  <c:v>5445</c:v>
                </c:pt>
                <c:pt idx="316">
                  <c:v>5446</c:v>
                </c:pt>
                <c:pt idx="317">
                  <c:v>5447</c:v>
                </c:pt>
                <c:pt idx="318">
                  <c:v>5448</c:v>
                </c:pt>
                <c:pt idx="319">
                  <c:v>5449</c:v>
                </c:pt>
                <c:pt idx="320">
                  <c:v>5450</c:v>
                </c:pt>
                <c:pt idx="321">
                  <c:v>5451</c:v>
                </c:pt>
                <c:pt idx="322">
                  <c:v>5452</c:v>
                </c:pt>
                <c:pt idx="323">
                  <c:v>5453</c:v>
                </c:pt>
                <c:pt idx="324">
                  <c:v>5454</c:v>
                </c:pt>
                <c:pt idx="325">
                  <c:v>5455</c:v>
                </c:pt>
                <c:pt idx="326">
                  <c:v>5456</c:v>
                </c:pt>
                <c:pt idx="327">
                  <c:v>5457</c:v>
                </c:pt>
                <c:pt idx="328">
                  <c:v>5458</c:v>
                </c:pt>
                <c:pt idx="329">
                  <c:v>5459</c:v>
                </c:pt>
                <c:pt idx="330">
                  <c:v>5460</c:v>
                </c:pt>
                <c:pt idx="331">
                  <c:v>5461</c:v>
                </c:pt>
                <c:pt idx="332">
                  <c:v>5462</c:v>
                </c:pt>
                <c:pt idx="333">
                  <c:v>5463</c:v>
                </c:pt>
                <c:pt idx="334">
                  <c:v>5464</c:v>
                </c:pt>
                <c:pt idx="335">
                  <c:v>5465</c:v>
                </c:pt>
                <c:pt idx="336">
                  <c:v>5466</c:v>
                </c:pt>
                <c:pt idx="337">
                  <c:v>5467</c:v>
                </c:pt>
                <c:pt idx="338">
                  <c:v>5468</c:v>
                </c:pt>
                <c:pt idx="339">
                  <c:v>5469</c:v>
                </c:pt>
                <c:pt idx="340">
                  <c:v>5470</c:v>
                </c:pt>
                <c:pt idx="341">
                  <c:v>5471</c:v>
                </c:pt>
                <c:pt idx="342">
                  <c:v>5472</c:v>
                </c:pt>
                <c:pt idx="343">
                  <c:v>5473</c:v>
                </c:pt>
                <c:pt idx="344">
                  <c:v>5474</c:v>
                </c:pt>
                <c:pt idx="345">
                  <c:v>5475</c:v>
                </c:pt>
                <c:pt idx="346">
                  <c:v>5476</c:v>
                </c:pt>
                <c:pt idx="347">
                  <c:v>5477</c:v>
                </c:pt>
                <c:pt idx="348">
                  <c:v>5478</c:v>
                </c:pt>
                <c:pt idx="349">
                  <c:v>5479</c:v>
                </c:pt>
                <c:pt idx="350">
                  <c:v>5480</c:v>
                </c:pt>
                <c:pt idx="351">
                  <c:v>5481</c:v>
                </c:pt>
                <c:pt idx="352">
                  <c:v>5482</c:v>
                </c:pt>
                <c:pt idx="353">
                  <c:v>5483</c:v>
                </c:pt>
                <c:pt idx="354">
                  <c:v>5484</c:v>
                </c:pt>
                <c:pt idx="355">
                  <c:v>5485</c:v>
                </c:pt>
                <c:pt idx="356">
                  <c:v>5486</c:v>
                </c:pt>
                <c:pt idx="357">
                  <c:v>5487</c:v>
                </c:pt>
                <c:pt idx="358">
                  <c:v>5488</c:v>
                </c:pt>
                <c:pt idx="359">
                  <c:v>5489</c:v>
                </c:pt>
                <c:pt idx="360">
                  <c:v>5490</c:v>
                </c:pt>
                <c:pt idx="361">
                  <c:v>5491</c:v>
                </c:pt>
                <c:pt idx="362">
                  <c:v>5492</c:v>
                </c:pt>
                <c:pt idx="363">
                  <c:v>5493</c:v>
                </c:pt>
                <c:pt idx="364">
                  <c:v>5494</c:v>
                </c:pt>
                <c:pt idx="365">
                  <c:v>5495</c:v>
                </c:pt>
                <c:pt idx="366">
                  <c:v>5496</c:v>
                </c:pt>
                <c:pt idx="367">
                  <c:v>5497</c:v>
                </c:pt>
                <c:pt idx="368">
                  <c:v>5498</c:v>
                </c:pt>
                <c:pt idx="369">
                  <c:v>5499</c:v>
                </c:pt>
                <c:pt idx="370">
                  <c:v>5500</c:v>
                </c:pt>
                <c:pt idx="371">
                  <c:v>5501</c:v>
                </c:pt>
                <c:pt idx="372">
                  <c:v>5502</c:v>
                </c:pt>
                <c:pt idx="373">
                  <c:v>5503</c:v>
                </c:pt>
                <c:pt idx="374">
                  <c:v>5504</c:v>
                </c:pt>
                <c:pt idx="375">
                  <c:v>5505</c:v>
                </c:pt>
                <c:pt idx="376">
                  <c:v>5506</c:v>
                </c:pt>
                <c:pt idx="377">
                  <c:v>5507</c:v>
                </c:pt>
                <c:pt idx="378">
                  <c:v>5508</c:v>
                </c:pt>
                <c:pt idx="379">
                  <c:v>5509</c:v>
                </c:pt>
                <c:pt idx="380">
                  <c:v>5510</c:v>
                </c:pt>
                <c:pt idx="381">
                  <c:v>5511</c:v>
                </c:pt>
                <c:pt idx="382">
                  <c:v>5512</c:v>
                </c:pt>
                <c:pt idx="383">
                  <c:v>5513</c:v>
                </c:pt>
                <c:pt idx="384">
                  <c:v>5514</c:v>
                </c:pt>
                <c:pt idx="385">
                  <c:v>5515</c:v>
                </c:pt>
                <c:pt idx="386">
                  <c:v>5516</c:v>
                </c:pt>
                <c:pt idx="387">
                  <c:v>5517</c:v>
                </c:pt>
                <c:pt idx="388">
                  <c:v>5518</c:v>
                </c:pt>
                <c:pt idx="389">
                  <c:v>5519</c:v>
                </c:pt>
                <c:pt idx="390">
                  <c:v>5520</c:v>
                </c:pt>
                <c:pt idx="391">
                  <c:v>5521</c:v>
                </c:pt>
                <c:pt idx="392">
                  <c:v>5522</c:v>
                </c:pt>
                <c:pt idx="393">
                  <c:v>5523</c:v>
                </c:pt>
                <c:pt idx="394">
                  <c:v>5524</c:v>
                </c:pt>
                <c:pt idx="395">
                  <c:v>5525</c:v>
                </c:pt>
                <c:pt idx="396">
                  <c:v>5526</c:v>
                </c:pt>
                <c:pt idx="397">
                  <c:v>5527</c:v>
                </c:pt>
                <c:pt idx="398">
                  <c:v>5528</c:v>
                </c:pt>
                <c:pt idx="399">
                  <c:v>5529</c:v>
                </c:pt>
                <c:pt idx="400">
                  <c:v>5530</c:v>
                </c:pt>
                <c:pt idx="401">
                  <c:v>5531</c:v>
                </c:pt>
                <c:pt idx="402">
                  <c:v>5532</c:v>
                </c:pt>
                <c:pt idx="403">
                  <c:v>5533</c:v>
                </c:pt>
                <c:pt idx="404">
                  <c:v>5534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5538</c:v>
                </c:pt>
                <c:pt idx="409">
                  <c:v>5539</c:v>
                </c:pt>
                <c:pt idx="410">
                  <c:v>5540</c:v>
                </c:pt>
                <c:pt idx="411">
                  <c:v>5541</c:v>
                </c:pt>
                <c:pt idx="412">
                  <c:v>5542</c:v>
                </c:pt>
                <c:pt idx="413">
                  <c:v>5543</c:v>
                </c:pt>
                <c:pt idx="414">
                  <c:v>5544</c:v>
                </c:pt>
                <c:pt idx="415">
                  <c:v>5545</c:v>
                </c:pt>
                <c:pt idx="416">
                  <c:v>5546</c:v>
                </c:pt>
                <c:pt idx="417">
                  <c:v>5547</c:v>
                </c:pt>
                <c:pt idx="418">
                  <c:v>5548</c:v>
                </c:pt>
                <c:pt idx="419">
                  <c:v>5549</c:v>
                </c:pt>
                <c:pt idx="420">
                  <c:v>5550</c:v>
                </c:pt>
                <c:pt idx="421">
                  <c:v>5551</c:v>
                </c:pt>
                <c:pt idx="422">
                  <c:v>5552</c:v>
                </c:pt>
                <c:pt idx="423">
                  <c:v>5553</c:v>
                </c:pt>
                <c:pt idx="424">
                  <c:v>5554</c:v>
                </c:pt>
                <c:pt idx="425">
                  <c:v>5555</c:v>
                </c:pt>
                <c:pt idx="426">
                  <c:v>5556</c:v>
                </c:pt>
                <c:pt idx="427">
                  <c:v>5557</c:v>
                </c:pt>
                <c:pt idx="428">
                  <c:v>5558</c:v>
                </c:pt>
                <c:pt idx="429">
                  <c:v>5559</c:v>
                </c:pt>
                <c:pt idx="430">
                  <c:v>5560</c:v>
                </c:pt>
                <c:pt idx="431">
                  <c:v>5561</c:v>
                </c:pt>
                <c:pt idx="432">
                  <c:v>5562</c:v>
                </c:pt>
                <c:pt idx="433">
                  <c:v>5563</c:v>
                </c:pt>
                <c:pt idx="434">
                  <c:v>5564</c:v>
                </c:pt>
                <c:pt idx="435">
                  <c:v>5565</c:v>
                </c:pt>
                <c:pt idx="436">
                  <c:v>5566</c:v>
                </c:pt>
                <c:pt idx="437">
                  <c:v>5567</c:v>
                </c:pt>
                <c:pt idx="438">
                  <c:v>5568</c:v>
                </c:pt>
                <c:pt idx="439">
                  <c:v>5569</c:v>
                </c:pt>
                <c:pt idx="440">
                  <c:v>5570</c:v>
                </c:pt>
                <c:pt idx="441">
                  <c:v>5571</c:v>
                </c:pt>
                <c:pt idx="442">
                  <c:v>5572</c:v>
                </c:pt>
                <c:pt idx="443">
                  <c:v>5573</c:v>
                </c:pt>
                <c:pt idx="444">
                  <c:v>5574</c:v>
                </c:pt>
                <c:pt idx="445">
                  <c:v>5575</c:v>
                </c:pt>
                <c:pt idx="446">
                  <c:v>5576</c:v>
                </c:pt>
                <c:pt idx="447">
                  <c:v>5577</c:v>
                </c:pt>
                <c:pt idx="448">
                  <c:v>5578</c:v>
                </c:pt>
                <c:pt idx="449">
                  <c:v>5579</c:v>
                </c:pt>
                <c:pt idx="450">
                  <c:v>5580</c:v>
                </c:pt>
                <c:pt idx="451">
                  <c:v>5581</c:v>
                </c:pt>
                <c:pt idx="452">
                  <c:v>5582</c:v>
                </c:pt>
                <c:pt idx="453">
                  <c:v>5583</c:v>
                </c:pt>
                <c:pt idx="454">
                  <c:v>5584</c:v>
                </c:pt>
                <c:pt idx="455">
                  <c:v>5585</c:v>
                </c:pt>
                <c:pt idx="456">
                  <c:v>5586</c:v>
                </c:pt>
                <c:pt idx="457">
                  <c:v>5587</c:v>
                </c:pt>
                <c:pt idx="458">
                  <c:v>5588</c:v>
                </c:pt>
                <c:pt idx="459">
                  <c:v>5589</c:v>
                </c:pt>
                <c:pt idx="460">
                  <c:v>5590</c:v>
                </c:pt>
                <c:pt idx="461">
                  <c:v>5591</c:v>
                </c:pt>
                <c:pt idx="462">
                  <c:v>5592</c:v>
                </c:pt>
                <c:pt idx="463">
                  <c:v>5593</c:v>
                </c:pt>
                <c:pt idx="464">
                  <c:v>5594</c:v>
                </c:pt>
                <c:pt idx="465">
                  <c:v>5595</c:v>
                </c:pt>
                <c:pt idx="466">
                  <c:v>5596</c:v>
                </c:pt>
                <c:pt idx="467">
                  <c:v>5597</c:v>
                </c:pt>
                <c:pt idx="468">
                  <c:v>5598</c:v>
                </c:pt>
                <c:pt idx="469">
                  <c:v>5599</c:v>
                </c:pt>
                <c:pt idx="470">
                  <c:v>5600</c:v>
                </c:pt>
                <c:pt idx="471">
                  <c:v>5601</c:v>
                </c:pt>
                <c:pt idx="472">
                  <c:v>5602</c:v>
                </c:pt>
                <c:pt idx="473">
                  <c:v>5603</c:v>
                </c:pt>
                <c:pt idx="474">
                  <c:v>5604</c:v>
                </c:pt>
                <c:pt idx="475">
                  <c:v>5605</c:v>
                </c:pt>
                <c:pt idx="476">
                  <c:v>5606</c:v>
                </c:pt>
                <c:pt idx="477">
                  <c:v>5607</c:v>
                </c:pt>
                <c:pt idx="478">
                  <c:v>5608</c:v>
                </c:pt>
                <c:pt idx="479">
                  <c:v>5609</c:v>
                </c:pt>
                <c:pt idx="480">
                  <c:v>5610</c:v>
                </c:pt>
                <c:pt idx="481">
                  <c:v>5611</c:v>
                </c:pt>
                <c:pt idx="482">
                  <c:v>5612</c:v>
                </c:pt>
                <c:pt idx="483">
                  <c:v>5613</c:v>
                </c:pt>
                <c:pt idx="484">
                  <c:v>5614</c:v>
                </c:pt>
                <c:pt idx="485">
                  <c:v>5615</c:v>
                </c:pt>
                <c:pt idx="486">
                  <c:v>5616</c:v>
                </c:pt>
                <c:pt idx="487">
                  <c:v>5617</c:v>
                </c:pt>
                <c:pt idx="488">
                  <c:v>5618</c:v>
                </c:pt>
                <c:pt idx="489">
                  <c:v>5619</c:v>
                </c:pt>
                <c:pt idx="490">
                  <c:v>5620</c:v>
                </c:pt>
                <c:pt idx="491">
                  <c:v>5621</c:v>
                </c:pt>
                <c:pt idx="492">
                  <c:v>5622</c:v>
                </c:pt>
                <c:pt idx="493">
                  <c:v>5623</c:v>
                </c:pt>
                <c:pt idx="494">
                  <c:v>5624</c:v>
                </c:pt>
                <c:pt idx="495">
                  <c:v>5625</c:v>
                </c:pt>
                <c:pt idx="496">
                  <c:v>5626</c:v>
                </c:pt>
                <c:pt idx="497">
                  <c:v>5627</c:v>
                </c:pt>
                <c:pt idx="498">
                  <c:v>5628</c:v>
                </c:pt>
                <c:pt idx="499">
                  <c:v>5629</c:v>
                </c:pt>
                <c:pt idx="500">
                  <c:v>5630</c:v>
                </c:pt>
                <c:pt idx="501">
                  <c:v>5631</c:v>
                </c:pt>
                <c:pt idx="502">
                  <c:v>5632</c:v>
                </c:pt>
                <c:pt idx="503">
                  <c:v>5633</c:v>
                </c:pt>
                <c:pt idx="504">
                  <c:v>5634</c:v>
                </c:pt>
                <c:pt idx="505">
                  <c:v>5635</c:v>
                </c:pt>
                <c:pt idx="506">
                  <c:v>5636</c:v>
                </c:pt>
                <c:pt idx="507">
                  <c:v>5637</c:v>
                </c:pt>
                <c:pt idx="508">
                  <c:v>5638</c:v>
                </c:pt>
                <c:pt idx="509">
                  <c:v>5639</c:v>
                </c:pt>
                <c:pt idx="510">
                  <c:v>5640</c:v>
                </c:pt>
                <c:pt idx="511">
                  <c:v>5641</c:v>
                </c:pt>
                <c:pt idx="512">
                  <c:v>5642</c:v>
                </c:pt>
                <c:pt idx="513">
                  <c:v>5643</c:v>
                </c:pt>
                <c:pt idx="514">
                  <c:v>5644</c:v>
                </c:pt>
                <c:pt idx="515">
                  <c:v>5645</c:v>
                </c:pt>
                <c:pt idx="516">
                  <c:v>5646</c:v>
                </c:pt>
                <c:pt idx="517">
                  <c:v>5647</c:v>
                </c:pt>
                <c:pt idx="518">
                  <c:v>5648</c:v>
                </c:pt>
                <c:pt idx="519">
                  <c:v>5649</c:v>
                </c:pt>
                <c:pt idx="520">
                  <c:v>5650</c:v>
                </c:pt>
                <c:pt idx="521">
                  <c:v>5651</c:v>
                </c:pt>
                <c:pt idx="522">
                  <c:v>5652</c:v>
                </c:pt>
                <c:pt idx="523">
                  <c:v>5653</c:v>
                </c:pt>
                <c:pt idx="524">
                  <c:v>5654</c:v>
                </c:pt>
                <c:pt idx="525">
                  <c:v>5655</c:v>
                </c:pt>
                <c:pt idx="526">
                  <c:v>5656</c:v>
                </c:pt>
                <c:pt idx="527">
                  <c:v>5657</c:v>
                </c:pt>
                <c:pt idx="528">
                  <c:v>5658</c:v>
                </c:pt>
                <c:pt idx="529">
                  <c:v>5659</c:v>
                </c:pt>
                <c:pt idx="530">
                  <c:v>5660</c:v>
                </c:pt>
                <c:pt idx="531">
                  <c:v>5661</c:v>
                </c:pt>
                <c:pt idx="532">
                  <c:v>5662</c:v>
                </c:pt>
                <c:pt idx="533">
                  <c:v>5663</c:v>
                </c:pt>
                <c:pt idx="534">
                  <c:v>5664</c:v>
                </c:pt>
                <c:pt idx="535">
                  <c:v>5665</c:v>
                </c:pt>
                <c:pt idx="536">
                  <c:v>5666</c:v>
                </c:pt>
                <c:pt idx="537">
                  <c:v>5667</c:v>
                </c:pt>
                <c:pt idx="538">
                  <c:v>5668</c:v>
                </c:pt>
                <c:pt idx="539">
                  <c:v>5669</c:v>
                </c:pt>
                <c:pt idx="540">
                  <c:v>5670</c:v>
                </c:pt>
                <c:pt idx="541">
                  <c:v>5671</c:v>
                </c:pt>
                <c:pt idx="542">
                  <c:v>5672</c:v>
                </c:pt>
                <c:pt idx="543">
                  <c:v>5673</c:v>
                </c:pt>
                <c:pt idx="544">
                  <c:v>5674</c:v>
                </c:pt>
                <c:pt idx="545">
                  <c:v>5675</c:v>
                </c:pt>
                <c:pt idx="546">
                  <c:v>5676</c:v>
                </c:pt>
                <c:pt idx="547">
                  <c:v>5677</c:v>
                </c:pt>
                <c:pt idx="548">
                  <c:v>5678</c:v>
                </c:pt>
                <c:pt idx="549">
                  <c:v>5679</c:v>
                </c:pt>
                <c:pt idx="550">
                  <c:v>5680</c:v>
                </c:pt>
                <c:pt idx="551">
                  <c:v>5681</c:v>
                </c:pt>
                <c:pt idx="552">
                  <c:v>5682</c:v>
                </c:pt>
                <c:pt idx="553">
                  <c:v>5683</c:v>
                </c:pt>
                <c:pt idx="554">
                  <c:v>5684</c:v>
                </c:pt>
                <c:pt idx="555">
                  <c:v>5685</c:v>
                </c:pt>
                <c:pt idx="556">
                  <c:v>5686</c:v>
                </c:pt>
                <c:pt idx="557">
                  <c:v>5687</c:v>
                </c:pt>
                <c:pt idx="558">
                  <c:v>5688</c:v>
                </c:pt>
                <c:pt idx="559">
                  <c:v>5689</c:v>
                </c:pt>
                <c:pt idx="560">
                  <c:v>5690</c:v>
                </c:pt>
                <c:pt idx="561">
                  <c:v>5691</c:v>
                </c:pt>
                <c:pt idx="562">
                  <c:v>5692</c:v>
                </c:pt>
                <c:pt idx="563">
                  <c:v>5693</c:v>
                </c:pt>
                <c:pt idx="564">
                  <c:v>5694</c:v>
                </c:pt>
                <c:pt idx="565">
                  <c:v>5695</c:v>
                </c:pt>
                <c:pt idx="566">
                  <c:v>5696</c:v>
                </c:pt>
                <c:pt idx="567">
                  <c:v>5697</c:v>
                </c:pt>
                <c:pt idx="568">
                  <c:v>5698</c:v>
                </c:pt>
                <c:pt idx="569">
                  <c:v>5699</c:v>
                </c:pt>
                <c:pt idx="570">
                  <c:v>5700</c:v>
                </c:pt>
                <c:pt idx="571">
                  <c:v>5701</c:v>
                </c:pt>
                <c:pt idx="572">
                  <c:v>5702</c:v>
                </c:pt>
                <c:pt idx="573">
                  <c:v>5703</c:v>
                </c:pt>
                <c:pt idx="574">
                  <c:v>5704</c:v>
                </c:pt>
                <c:pt idx="575">
                  <c:v>5705</c:v>
                </c:pt>
                <c:pt idx="576">
                  <c:v>5706</c:v>
                </c:pt>
                <c:pt idx="577">
                  <c:v>5707</c:v>
                </c:pt>
                <c:pt idx="578">
                  <c:v>5708</c:v>
                </c:pt>
                <c:pt idx="579">
                  <c:v>5709</c:v>
                </c:pt>
                <c:pt idx="580">
                  <c:v>5710</c:v>
                </c:pt>
                <c:pt idx="581">
                  <c:v>5711</c:v>
                </c:pt>
                <c:pt idx="582">
                  <c:v>5712</c:v>
                </c:pt>
                <c:pt idx="583">
                  <c:v>5713</c:v>
                </c:pt>
                <c:pt idx="584">
                  <c:v>5714</c:v>
                </c:pt>
                <c:pt idx="585">
                  <c:v>5715</c:v>
                </c:pt>
                <c:pt idx="586">
                  <c:v>5716</c:v>
                </c:pt>
                <c:pt idx="587">
                  <c:v>5717</c:v>
                </c:pt>
                <c:pt idx="588">
                  <c:v>5718</c:v>
                </c:pt>
                <c:pt idx="589">
                  <c:v>5719</c:v>
                </c:pt>
                <c:pt idx="590">
                  <c:v>5720</c:v>
                </c:pt>
              </c:numCache>
            </c:numRef>
          </c:xVal>
          <c:yVal>
            <c:numRef>
              <c:f>Graph!$E$481:$E$1069</c:f>
              <c:numCache>
                <c:formatCode>General</c:formatCode>
                <c:ptCount val="589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85840"/>
        <c:axId val="492083600"/>
      </c:scatterChart>
      <c:valAx>
        <c:axId val="492085840"/>
        <c:scaling>
          <c:orientation val="minMax"/>
          <c:max val="5720"/>
          <c:min val="5130"/>
        </c:scaling>
        <c:delete val="0"/>
        <c:axPos val="b"/>
        <c:numFmt formatCode="General" sourceLinked="1"/>
        <c:majorTickMark val="out"/>
        <c:minorTickMark val="none"/>
        <c:tickLblPos val="nextTo"/>
        <c:crossAx val="492083600"/>
        <c:crosses val="autoZero"/>
        <c:crossBetween val="midCat"/>
      </c:valAx>
      <c:valAx>
        <c:axId val="492083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208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Graph!$A$1073:$A$1541</c:f>
              <c:numCache>
                <c:formatCode>General</c:formatCode>
                <c:ptCount val="469"/>
                <c:pt idx="0">
                  <c:v>5836</c:v>
                </c:pt>
                <c:pt idx="1">
                  <c:v>5837</c:v>
                </c:pt>
                <c:pt idx="2">
                  <c:v>5838</c:v>
                </c:pt>
                <c:pt idx="3">
                  <c:v>5839</c:v>
                </c:pt>
                <c:pt idx="4">
                  <c:v>5840</c:v>
                </c:pt>
                <c:pt idx="5">
                  <c:v>5841</c:v>
                </c:pt>
                <c:pt idx="6">
                  <c:v>5842</c:v>
                </c:pt>
                <c:pt idx="7">
                  <c:v>5843</c:v>
                </c:pt>
                <c:pt idx="8">
                  <c:v>5844</c:v>
                </c:pt>
                <c:pt idx="9">
                  <c:v>5845</c:v>
                </c:pt>
                <c:pt idx="10">
                  <c:v>5846</c:v>
                </c:pt>
                <c:pt idx="11">
                  <c:v>5847</c:v>
                </c:pt>
                <c:pt idx="12">
                  <c:v>5848</c:v>
                </c:pt>
                <c:pt idx="13">
                  <c:v>5849</c:v>
                </c:pt>
                <c:pt idx="14">
                  <c:v>5850</c:v>
                </c:pt>
                <c:pt idx="15">
                  <c:v>5851</c:v>
                </c:pt>
                <c:pt idx="16">
                  <c:v>5852</c:v>
                </c:pt>
                <c:pt idx="17">
                  <c:v>5853</c:v>
                </c:pt>
                <c:pt idx="18">
                  <c:v>5854</c:v>
                </c:pt>
                <c:pt idx="19">
                  <c:v>5855</c:v>
                </c:pt>
                <c:pt idx="20">
                  <c:v>5856</c:v>
                </c:pt>
                <c:pt idx="21">
                  <c:v>5857</c:v>
                </c:pt>
                <c:pt idx="22">
                  <c:v>5858</c:v>
                </c:pt>
                <c:pt idx="23">
                  <c:v>5859</c:v>
                </c:pt>
                <c:pt idx="24">
                  <c:v>5860</c:v>
                </c:pt>
                <c:pt idx="25">
                  <c:v>5861</c:v>
                </c:pt>
                <c:pt idx="26">
                  <c:v>5862</c:v>
                </c:pt>
                <c:pt idx="27">
                  <c:v>5863</c:v>
                </c:pt>
                <c:pt idx="28">
                  <c:v>5864</c:v>
                </c:pt>
                <c:pt idx="29">
                  <c:v>5865</c:v>
                </c:pt>
                <c:pt idx="30">
                  <c:v>5866</c:v>
                </c:pt>
                <c:pt idx="31">
                  <c:v>5867</c:v>
                </c:pt>
                <c:pt idx="32">
                  <c:v>5868</c:v>
                </c:pt>
                <c:pt idx="33">
                  <c:v>5869</c:v>
                </c:pt>
                <c:pt idx="34">
                  <c:v>5870</c:v>
                </c:pt>
                <c:pt idx="35">
                  <c:v>5871</c:v>
                </c:pt>
                <c:pt idx="36">
                  <c:v>5872</c:v>
                </c:pt>
                <c:pt idx="37">
                  <c:v>5873</c:v>
                </c:pt>
                <c:pt idx="38">
                  <c:v>5874</c:v>
                </c:pt>
                <c:pt idx="39">
                  <c:v>5875</c:v>
                </c:pt>
                <c:pt idx="40">
                  <c:v>5876</c:v>
                </c:pt>
                <c:pt idx="41">
                  <c:v>5877</c:v>
                </c:pt>
                <c:pt idx="42">
                  <c:v>5878</c:v>
                </c:pt>
                <c:pt idx="43">
                  <c:v>5879</c:v>
                </c:pt>
                <c:pt idx="44">
                  <c:v>5880</c:v>
                </c:pt>
                <c:pt idx="45">
                  <c:v>5881</c:v>
                </c:pt>
                <c:pt idx="46">
                  <c:v>5882</c:v>
                </c:pt>
                <c:pt idx="47">
                  <c:v>5883</c:v>
                </c:pt>
                <c:pt idx="48">
                  <c:v>5884</c:v>
                </c:pt>
                <c:pt idx="49">
                  <c:v>5885</c:v>
                </c:pt>
                <c:pt idx="50">
                  <c:v>5886</c:v>
                </c:pt>
                <c:pt idx="51">
                  <c:v>5887</c:v>
                </c:pt>
                <c:pt idx="52">
                  <c:v>5888</c:v>
                </c:pt>
                <c:pt idx="53">
                  <c:v>5889</c:v>
                </c:pt>
                <c:pt idx="54">
                  <c:v>5890</c:v>
                </c:pt>
                <c:pt idx="55">
                  <c:v>5891</c:v>
                </c:pt>
                <c:pt idx="56">
                  <c:v>5892</c:v>
                </c:pt>
                <c:pt idx="57">
                  <c:v>5893</c:v>
                </c:pt>
                <c:pt idx="58">
                  <c:v>5894</c:v>
                </c:pt>
                <c:pt idx="59">
                  <c:v>5895</c:v>
                </c:pt>
                <c:pt idx="60">
                  <c:v>5896</c:v>
                </c:pt>
                <c:pt idx="61">
                  <c:v>5897</c:v>
                </c:pt>
                <c:pt idx="62">
                  <c:v>5898</c:v>
                </c:pt>
                <c:pt idx="63">
                  <c:v>5899</c:v>
                </c:pt>
                <c:pt idx="64">
                  <c:v>5900</c:v>
                </c:pt>
                <c:pt idx="65">
                  <c:v>5901</c:v>
                </c:pt>
                <c:pt idx="66">
                  <c:v>5902</c:v>
                </c:pt>
                <c:pt idx="67">
                  <c:v>5903</c:v>
                </c:pt>
                <c:pt idx="68">
                  <c:v>5904</c:v>
                </c:pt>
                <c:pt idx="69">
                  <c:v>5905</c:v>
                </c:pt>
                <c:pt idx="70">
                  <c:v>5906</c:v>
                </c:pt>
                <c:pt idx="71">
                  <c:v>5907</c:v>
                </c:pt>
                <c:pt idx="72">
                  <c:v>5908</c:v>
                </c:pt>
                <c:pt idx="73">
                  <c:v>5909</c:v>
                </c:pt>
                <c:pt idx="74">
                  <c:v>5910</c:v>
                </c:pt>
                <c:pt idx="75">
                  <c:v>5911</c:v>
                </c:pt>
                <c:pt idx="76">
                  <c:v>5912</c:v>
                </c:pt>
                <c:pt idx="77">
                  <c:v>5913</c:v>
                </c:pt>
                <c:pt idx="78">
                  <c:v>5914</c:v>
                </c:pt>
                <c:pt idx="79">
                  <c:v>5915</c:v>
                </c:pt>
                <c:pt idx="80">
                  <c:v>5916</c:v>
                </c:pt>
                <c:pt idx="81">
                  <c:v>5917</c:v>
                </c:pt>
                <c:pt idx="82">
                  <c:v>5918</c:v>
                </c:pt>
                <c:pt idx="83">
                  <c:v>5919</c:v>
                </c:pt>
                <c:pt idx="84">
                  <c:v>5920</c:v>
                </c:pt>
                <c:pt idx="85">
                  <c:v>5921</c:v>
                </c:pt>
                <c:pt idx="86">
                  <c:v>5922</c:v>
                </c:pt>
                <c:pt idx="87">
                  <c:v>5923</c:v>
                </c:pt>
                <c:pt idx="88">
                  <c:v>5924</c:v>
                </c:pt>
                <c:pt idx="89">
                  <c:v>5925</c:v>
                </c:pt>
                <c:pt idx="90">
                  <c:v>5926</c:v>
                </c:pt>
                <c:pt idx="91">
                  <c:v>5927</c:v>
                </c:pt>
                <c:pt idx="92">
                  <c:v>5928</c:v>
                </c:pt>
                <c:pt idx="93">
                  <c:v>5929</c:v>
                </c:pt>
                <c:pt idx="94">
                  <c:v>5930</c:v>
                </c:pt>
                <c:pt idx="95">
                  <c:v>5931</c:v>
                </c:pt>
                <c:pt idx="96">
                  <c:v>5932</c:v>
                </c:pt>
                <c:pt idx="97">
                  <c:v>5933</c:v>
                </c:pt>
                <c:pt idx="98">
                  <c:v>5934</c:v>
                </c:pt>
                <c:pt idx="99">
                  <c:v>5935</c:v>
                </c:pt>
                <c:pt idx="100">
                  <c:v>5936</c:v>
                </c:pt>
                <c:pt idx="101">
                  <c:v>5937</c:v>
                </c:pt>
                <c:pt idx="102">
                  <c:v>5938</c:v>
                </c:pt>
                <c:pt idx="103">
                  <c:v>5939</c:v>
                </c:pt>
                <c:pt idx="104">
                  <c:v>5940</c:v>
                </c:pt>
                <c:pt idx="105">
                  <c:v>5941</c:v>
                </c:pt>
                <c:pt idx="106">
                  <c:v>5942</c:v>
                </c:pt>
                <c:pt idx="107">
                  <c:v>5943</c:v>
                </c:pt>
                <c:pt idx="108">
                  <c:v>5944</c:v>
                </c:pt>
                <c:pt idx="109">
                  <c:v>5945</c:v>
                </c:pt>
                <c:pt idx="110">
                  <c:v>5946</c:v>
                </c:pt>
                <c:pt idx="111">
                  <c:v>5947</c:v>
                </c:pt>
                <c:pt idx="112">
                  <c:v>5948</c:v>
                </c:pt>
                <c:pt idx="113">
                  <c:v>5949</c:v>
                </c:pt>
                <c:pt idx="114">
                  <c:v>5950</c:v>
                </c:pt>
                <c:pt idx="115">
                  <c:v>5951</c:v>
                </c:pt>
                <c:pt idx="116">
                  <c:v>5952</c:v>
                </c:pt>
                <c:pt idx="117">
                  <c:v>5953</c:v>
                </c:pt>
                <c:pt idx="118">
                  <c:v>5954</c:v>
                </c:pt>
                <c:pt idx="119">
                  <c:v>5955</c:v>
                </c:pt>
                <c:pt idx="120">
                  <c:v>5956</c:v>
                </c:pt>
                <c:pt idx="121">
                  <c:v>5957</c:v>
                </c:pt>
                <c:pt idx="122">
                  <c:v>5958</c:v>
                </c:pt>
                <c:pt idx="123">
                  <c:v>5959</c:v>
                </c:pt>
                <c:pt idx="124">
                  <c:v>5960</c:v>
                </c:pt>
                <c:pt idx="125">
                  <c:v>5961</c:v>
                </c:pt>
                <c:pt idx="126">
                  <c:v>5962</c:v>
                </c:pt>
                <c:pt idx="127">
                  <c:v>5963</c:v>
                </c:pt>
                <c:pt idx="128">
                  <c:v>5964</c:v>
                </c:pt>
                <c:pt idx="129">
                  <c:v>5965</c:v>
                </c:pt>
                <c:pt idx="130">
                  <c:v>5966</c:v>
                </c:pt>
                <c:pt idx="131">
                  <c:v>5967</c:v>
                </c:pt>
                <c:pt idx="132">
                  <c:v>5968</c:v>
                </c:pt>
                <c:pt idx="133">
                  <c:v>5969</c:v>
                </c:pt>
                <c:pt idx="134">
                  <c:v>5970</c:v>
                </c:pt>
                <c:pt idx="135">
                  <c:v>5971</c:v>
                </c:pt>
                <c:pt idx="136">
                  <c:v>5972</c:v>
                </c:pt>
                <c:pt idx="137">
                  <c:v>5973</c:v>
                </c:pt>
                <c:pt idx="138">
                  <c:v>5974</c:v>
                </c:pt>
                <c:pt idx="139">
                  <c:v>5975</c:v>
                </c:pt>
                <c:pt idx="140">
                  <c:v>5976</c:v>
                </c:pt>
                <c:pt idx="141">
                  <c:v>5977</c:v>
                </c:pt>
                <c:pt idx="142">
                  <c:v>5978</c:v>
                </c:pt>
                <c:pt idx="143">
                  <c:v>5979</c:v>
                </c:pt>
                <c:pt idx="144">
                  <c:v>5980</c:v>
                </c:pt>
                <c:pt idx="145">
                  <c:v>5981</c:v>
                </c:pt>
                <c:pt idx="146">
                  <c:v>5982</c:v>
                </c:pt>
                <c:pt idx="147">
                  <c:v>5983</c:v>
                </c:pt>
                <c:pt idx="148">
                  <c:v>5984</c:v>
                </c:pt>
                <c:pt idx="149">
                  <c:v>5985</c:v>
                </c:pt>
                <c:pt idx="150">
                  <c:v>5986</c:v>
                </c:pt>
                <c:pt idx="151">
                  <c:v>5987</c:v>
                </c:pt>
                <c:pt idx="152">
                  <c:v>5988</c:v>
                </c:pt>
                <c:pt idx="153">
                  <c:v>5989</c:v>
                </c:pt>
                <c:pt idx="154">
                  <c:v>5990</c:v>
                </c:pt>
                <c:pt idx="155">
                  <c:v>5991</c:v>
                </c:pt>
                <c:pt idx="156">
                  <c:v>5992</c:v>
                </c:pt>
                <c:pt idx="157">
                  <c:v>5993</c:v>
                </c:pt>
                <c:pt idx="158">
                  <c:v>5994</c:v>
                </c:pt>
                <c:pt idx="159">
                  <c:v>5995</c:v>
                </c:pt>
                <c:pt idx="160">
                  <c:v>5996</c:v>
                </c:pt>
                <c:pt idx="161">
                  <c:v>5997</c:v>
                </c:pt>
                <c:pt idx="162">
                  <c:v>5998</c:v>
                </c:pt>
                <c:pt idx="163">
                  <c:v>5999</c:v>
                </c:pt>
                <c:pt idx="164">
                  <c:v>6000</c:v>
                </c:pt>
                <c:pt idx="165">
                  <c:v>6001</c:v>
                </c:pt>
                <c:pt idx="166">
                  <c:v>6002</c:v>
                </c:pt>
                <c:pt idx="167">
                  <c:v>6003</c:v>
                </c:pt>
                <c:pt idx="168">
                  <c:v>6004</c:v>
                </c:pt>
                <c:pt idx="169">
                  <c:v>6005</c:v>
                </c:pt>
                <c:pt idx="170">
                  <c:v>6006</c:v>
                </c:pt>
                <c:pt idx="171">
                  <c:v>6007</c:v>
                </c:pt>
                <c:pt idx="172">
                  <c:v>6008</c:v>
                </c:pt>
                <c:pt idx="173">
                  <c:v>6009</c:v>
                </c:pt>
                <c:pt idx="174">
                  <c:v>6010</c:v>
                </c:pt>
                <c:pt idx="175">
                  <c:v>6011</c:v>
                </c:pt>
                <c:pt idx="176">
                  <c:v>6012</c:v>
                </c:pt>
                <c:pt idx="177">
                  <c:v>6013</c:v>
                </c:pt>
                <c:pt idx="178">
                  <c:v>6014</c:v>
                </c:pt>
                <c:pt idx="179">
                  <c:v>6015</c:v>
                </c:pt>
                <c:pt idx="180">
                  <c:v>6016</c:v>
                </c:pt>
                <c:pt idx="181">
                  <c:v>6017</c:v>
                </c:pt>
                <c:pt idx="182">
                  <c:v>6018</c:v>
                </c:pt>
                <c:pt idx="183">
                  <c:v>6019</c:v>
                </c:pt>
                <c:pt idx="184">
                  <c:v>6020</c:v>
                </c:pt>
                <c:pt idx="185">
                  <c:v>6021</c:v>
                </c:pt>
                <c:pt idx="186">
                  <c:v>6022</c:v>
                </c:pt>
                <c:pt idx="187">
                  <c:v>6023</c:v>
                </c:pt>
                <c:pt idx="188">
                  <c:v>6024</c:v>
                </c:pt>
                <c:pt idx="189">
                  <c:v>6025</c:v>
                </c:pt>
                <c:pt idx="190">
                  <c:v>6026</c:v>
                </c:pt>
                <c:pt idx="191">
                  <c:v>6027</c:v>
                </c:pt>
                <c:pt idx="192">
                  <c:v>6028</c:v>
                </c:pt>
                <c:pt idx="193">
                  <c:v>6029</c:v>
                </c:pt>
                <c:pt idx="194">
                  <c:v>6030</c:v>
                </c:pt>
                <c:pt idx="195">
                  <c:v>6031</c:v>
                </c:pt>
                <c:pt idx="196">
                  <c:v>6032</c:v>
                </c:pt>
                <c:pt idx="197">
                  <c:v>6033</c:v>
                </c:pt>
                <c:pt idx="198">
                  <c:v>6034</c:v>
                </c:pt>
                <c:pt idx="199">
                  <c:v>6035</c:v>
                </c:pt>
                <c:pt idx="200">
                  <c:v>6036</c:v>
                </c:pt>
                <c:pt idx="201">
                  <c:v>6037</c:v>
                </c:pt>
                <c:pt idx="202">
                  <c:v>6038</c:v>
                </c:pt>
                <c:pt idx="203">
                  <c:v>6039</c:v>
                </c:pt>
                <c:pt idx="204">
                  <c:v>6040</c:v>
                </c:pt>
                <c:pt idx="205">
                  <c:v>6041</c:v>
                </c:pt>
                <c:pt idx="206">
                  <c:v>6042</c:v>
                </c:pt>
                <c:pt idx="207">
                  <c:v>6043</c:v>
                </c:pt>
                <c:pt idx="208">
                  <c:v>6044</c:v>
                </c:pt>
                <c:pt idx="209">
                  <c:v>6045</c:v>
                </c:pt>
                <c:pt idx="210">
                  <c:v>6046</c:v>
                </c:pt>
                <c:pt idx="211">
                  <c:v>6047</c:v>
                </c:pt>
                <c:pt idx="212">
                  <c:v>6048</c:v>
                </c:pt>
                <c:pt idx="213">
                  <c:v>6049</c:v>
                </c:pt>
                <c:pt idx="214">
                  <c:v>6050</c:v>
                </c:pt>
                <c:pt idx="215">
                  <c:v>6051</c:v>
                </c:pt>
                <c:pt idx="216">
                  <c:v>6052</c:v>
                </c:pt>
                <c:pt idx="217">
                  <c:v>6053</c:v>
                </c:pt>
                <c:pt idx="218">
                  <c:v>6054</c:v>
                </c:pt>
                <c:pt idx="219">
                  <c:v>6055</c:v>
                </c:pt>
                <c:pt idx="220">
                  <c:v>6056</c:v>
                </c:pt>
                <c:pt idx="221">
                  <c:v>6057</c:v>
                </c:pt>
                <c:pt idx="222">
                  <c:v>6058</c:v>
                </c:pt>
                <c:pt idx="223">
                  <c:v>6059</c:v>
                </c:pt>
                <c:pt idx="224">
                  <c:v>6060</c:v>
                </c:pt>
                <c:pt idx="225">
                  <c:v>6061</c:v>
                </c:pt>
                <c:pt idx="226">
                  <c:v>6062</c:v>
                </c:pt>
                <c:pt idx="227">
                  <c:v>6063</c:v>
                </c:pt>
                <c:pt idx="228">
                  <c:v>6064</c:v>
                </c:pt>
                <c:pt idx="229">
                  <c:v>6065</c:v>
                </c:pt>
                <c:pt idx="230">
                  <c:v>6066</c:v>
                </c:pt>
                <c:pt idx="231">
                  <c:v>6067</c:v>
                </c:pt>
                <c:pt idx="232">
                  <c:v>6068</c:v>
                </c:pt>
                <c:pt idx="233">
                  <c:v>6069</c:v>
                </c:pt>
                <c:pt idx="234">
                  <c:v>6070</c:v>
                </c:pt>
                <c:pt idx="235">
                  <c:v>6071</c:v>
                </c:pt>
                <c:pt idx="236">
                  <c:v>6072</c:v>
                </c:pt>
                <c:pt idx="237">
                  <c:v>6073</c:v>
                </c:pt>
                <c:pt idx="238">
                  <c:v>6074</c:v>
                </c:pt>
                <c:pt idx="239">
                  <c:v>6075</c:v>
                </c:pt>
                <c:pt idx="240">
                  <c:v>6076</c:v>
                </c:pt>
                <c:pt idx="241">
                  <c:v>6077</c:v>
                </c:pt>
                <c:pt idx="242">
                  <c:v>6078</c:v>
                </c:pt>
                <c:pt idx="243">
                  <c:v>6079</c:v>
                </c:pt>
                <c:pt idx="244">
                  <c:v>6080</c:v>
                </c:pt>
                <c:pt idx="245">
                  <c:v>6081</c:v>
                </c:pt>
                <c:pt idx="246">
                  <c:v>6082</c:v>
                </c:pt>
                <c:pt idx="247">
                  <c:v>6083</c:v>
                </c:pt>
                <c:pt idx="248">
                  <c:v>6084</c:v>
                </c:pt>
                <c:pt idx="249">
                  <c:v>6085</c:v>
                </c:pt>
                <c:pt idx="250">
                  <c:v>6086</c:v>
                </c:pt>
                <c:pt idx="251">
                  <c:v>6087</c:v>
                </c:pt>
                <c:pt idx="252">
                  <c:v>6088</c:v>
                </c:pt>
                <c:pt idx="253">
                  <c:v>6089</c:v>
                </c:pt>
                <c:pt idx="254">
                  <c:v>6090</c:v>
                </c:pt>
                <c:pt idx="255">
                  <c:v>6091</c:v>
                </c:pt>
                <c:pt idx="256">
                  <c:v>6092</c:v>
                </c:pt>
                <c:pt idx="257">
                  <c:v>6093</c:v>
                </c:pt>
                <c:pt idx="258">
                  <c:v>6094</c:v>
                </c:pt>
                <c:pt idx="259">
                  <c:v>6095</c:v>
                </c:pt>
                <c:pt idx="260">
                  <c:v>6096</c:v>
                </c:pt>
                <c:pt idx="261">
                  <c:v>6097</c:v>
                </c:pt>
                <c:pt idx="262">
                  <c:v>6098</c:v>
                </c:pt>
                <c:pt idx="263">
                  <c:v>6099</c:v>
                </c:pt>
                <c:pt idx="264">
                  <c:v>6100</c:v>
                </c:pt>
                <c:pt idx="265">
                  <c:v>6101</c:v>
                </c:pt>
                <c:pt idx="266">
                  <c:v>6102</c:v>
                </c:pt>
                <c:pt idx="267">
                  <c:v>6103</c:v>
                </c:pt>
                <c:pt idx="268">
                  <c:v>6104</c:v>
                </c:pt>
                <c:pt idx="269">
                  <c:v>6105</c:v>
                </c:pt>
                <c:pt idx="270">
                  <c:v>6106</c:v>
                </c:pt>
                <c:pt idx="271">
                  <c:v>6107</c:v>
                </c:pt>
                <c:pt idx="272">
                  <c:v>6108</c:v>
                </c:pt>
                <c:pt idx="273">
                  <c:v>6109</c:v>
                </c:pt>
                <c:pt idx="274">
                  <c:v>6110</c:v>
                </c:pt>
                <c:pt idx="275">
                  <c:v>6111</c:v>
                </c:pt>
                <c:pt idx="276">
                  <c:v>6112</c:v>
                </c:pt>
                <c:pt idx="277">
                  <c:v>6113</c:v>
                </c:pt>
                <c:pt idx="278">
                  <c:v>6114</c:v>
                </c:pt>
                <c:pt idx="279">
                  <c:v>6115</c:v>
                </c:pt>
                <c:pt idx="280">
                  <c:v>6116</c:v>
                </c:pt>
                <c:pt idx="281">
                  <c:v>6117</c:v>
                </c:pt>
                <c:pt idx="282">
                  <c:v>6118</c:v>
                </c:pt>
                <c:pt idx="283">
                  <c:v>6119</c:v>
                </c:pt>
                <c:pt idx="284">
                  <c:v>6120</c:v>
                </c:pt>
                <c:pt idx="285">
                  <c:v>6121</c:v>
                </c:pt>
                <c:pt idx="286">
                  <c:v>6122</c:v>
                </c:pt>
                <c:pt idx="287">
                  <c:v>6123</c:v>
                </c:pt>
                <c:pt idx="288">
                  <c:v>6124</c:v>
                </c:pt>
                <c:pt idx="289">
                  <c:v>6125</c:v>
                </c:pt>
                <c:pt idx="290">
                  <c:v>6126</c:v>
                </c:pt>
                <c:pt idx="291">
                  <c:v>6127</c:v>
                </c:pt>
                <c:pt idx="292">
                  <c:v>6128</c:v>
                </c:pt>
                <c:pt idx="293">
                  <c:v>6129</c:v>
                </c:pt>
                <c:pt idx="294">
                  <c:v>6130</c:v>
                </c:pt>
                <c:pt idx="295">
                  <c:v>6131</c:v>
                </c:pt>
                <c:pt idx="296">
                  <c:v>6132</c:v>
                </c:pt>
                <c:pt idx="297">
                  <c:v>6133</c:v>
                </c:pt>
                <c:pt idx="298">
                  <c:v>6134</c:v>
                </c:pt>
                <c:pt idx="299">
                  <c:v>6135</c:v>
                </c:pt>
                <c:pt idx="300">
                  <c:v>6136</c:v>
                </c:pt>
                <c:pt idx="301">
                  <c:v>6137</c:v>
                </c:pt>
                <c:pt idx="302">
                  <c:v>6138</c:v>
                </c:pt>
                <c:pt idx="303">
                  <c:v>6139</c:v>
                </c:pt>
                <c:pt idx="304">
                  <c:v>6140</c:v>
                </c:pt>
                <c:pt idx="305">
                  <c:v>6141</c:v>
                </c:pt>
                <c:pt idx="306">
                  <c:v>6142</c:v>
                </c:pt>
                <c:pt idx="307">
                  <c:v>6143</c:v>
                </c:pt>
                <c:pt idx="308">
                  <c:v>6144</c:v>
                </c:pt>
                <c:pt idx="309">
                  <c:v>6145</c:v>
                </c:pt>
                <c:pt idx="310">
                  <c:v>6146</c:v>
                </c:pt>
                <c:pt idx="311">
                  <c:v>6147</c:v>
                </c:pt>
                <c:pt idx="312">
                  <c:v>6148</c:v>
                </c:pt>
                <c:pt idx="313">
                  <c:v>6149</c:v>
                </c:pt>
                <c:pt idx="314">
                  <c:v>6150</c:v>
                </c:pt>
                <c:pt idx="315">
                  <c:v>6151</c:v>
                </c:pt>
                <c:pt idx="316">
                  <c:v>6152</c:v>
                </c:pt>
                <c:pt idx="317">
                  <c:v>6153</c:v>
                </c:pt>
                <c:pt idx="318">
                  <c:v>6154</c:v>
                </c:pt>
                <c:pt idx="319">
                  <c:v>6155</c:v>
                </c:pt>
                <c:pt idx="320">
                  <c:v>6156</c:v>
                </c:pt>
                <c:pt idx="321">
                  <c:v>6157</c:v>
                </c:pt>
                <c:pt idx="322">
                  <c:v>6158</c:v>
                </c:pt>
                <c:pt idx="323">
                  <c:v>6159</c:v>
                </c:pt>
                <c:pt idx="324">
                  <c:v>6160</c:v>
                </c:pt>
                <c:pt idx="325">
                  <c:v>6161</c:v>
                </c:pt>
                <c:pt idx="326">
                  <c:v>6162</c:v>
                </c:pt>
                <c:pt idx="327">
                  <c:v>6163</c:v>
                </c:pt>
                <c:pt idx="328">
                  <c:v>6164</c:v>
                </c:pt>
                <c:pt idx="329">
                  <c:v>6165</c:v>
                </c:pt>
                <c:pt idx="330">
                  <c:v>6166</c:v>
                </c:pt>
                <c:pt idx="331">
                  <c:v>6167</c:v>
                </c:pt>
                <c:pt idx="332">
                  <c:v>6168</c:v>
                </c:pt>
                <c:pt idx="333">
                  <c:v>6169</c:v>
                </c:pt>
                <c:pt idx="334">
                  <c:v>6170</c:v>
                </c:pt>
                <c:pt idx="335">
                  <c:v>6171</c:v>
                </c:pt>
                <c:pt idx="336">
                  <c:v>6172</c:v>
                </c:pt>
                <c:pt idx="337">
                  <c:v>6173</c:v>
                </c:pt>
                <c:pt idx="338">
                  <c:v>6174</c:v>
                </c:pt>
                <c:pt idx="339">
                  <c:v>6175</c:v>
                </c:pt>
                <c:pt idx="340">
                  <c:v>6176</c:v>
                </c:pt>
                <c:pt idx="341">
                  <c:v>6177</c:v>
                </c:pt>
                <c:pt idx="342">
                  <c:v>6178</c:v>
                </c:pt>
                <c:pt idx="343">
                  <c:v>6179</c:v>
                </c:pt>
                <c:pt idx="344">
                  <c:v>6180</c:v>
                </c:pt>
                <c:pt idx="345">
                  <c:v>6181</c:v>
                </c:pt>
                <c:pt idx="346">
                  <c:v>6182</c:v>
                </c:pt>
                <c:pt idx="347">
                  <c:v>6183</c:v>
                </c:pt>
                <c:pt idx="348">
                  <c:v>6184</c:v>
                </c:pt>
                <c:pt idx="349">
                  <c:v>6185</c:v>
                </c:pt>
                <c:pt idx="350">
                  <c:v>6186</c:v>
                </c:pt>
                <c:pt idx="351">
                  <c:v>6187</c:v>
                </c:pt>
                <c:pt idx="352">
                  <c:v>6188</c:v>
                </c:pt>
                <c:pt idx="353">
                  <c:v>6189</c:v>
                </c:pt>
                <c:pt idx="354">
                  <c:v>6190</c:v>
                </c:pt>
                <c:pt idx="355">
                  <c:v>6191</c:v>
                </c:pt>
                <c:pt idx="356">
                  <c:v>6192</c:v>
                </c:pt>
                <c:pt idx="357">
                  <c:v>6193</c:v>
                </c:pt>
                <c:pt idx="358">
                  <c:v>6194</c:v>
                </c:pt>
                <c:pt idx="359">
                  <c:v>6195</c:v>
                </c:pt>
                <c:pt idx="360">
                  <c:v>6196</c:v>
                </c:pt>
                <c:pt idx="361">
                  <c:v>6197</c:v>
                </c:pt>
                <c:pt idx="362">
                  <c:v>6198</c:v>
                </c:pt>
                <c:pt idx="363">
                  <c:v>6199</c:v>
                </c:pt>
                <c:pt idx="364">
                  <c:v>6200</c:v>
                </c:pt>
                <c:pt idx="365">
                  <c:v>6201</c:v>
                </c:pt>
                <c:pt idx="366">
                  <c:v>6202</c:v>
                </c:pt>
                <c:pt idx="367">
                  <c:v>6203</c:v>
                </c:pt>
                <c:pt idx="368">
                  <c:v>6204</c:v>
                </c:pt>
                <c:pt idx="369">
                  <c:v>6205</c:v>
                </c:pt>
                <c:pt idx="370">
                  <c:v>6206</c:v>
                </c:pt>
                <c:pt idx="371">
                  <c:v>6207</c:v>
                </c:pt>
                <c:pt idx="372">
                  <c:v>6208</c:v>
                </c:pt>
                <c:pt idx="373">
                  <c:v>6209</c:v>
                </c:pt>
                <c:pt idx="374">
                  <c:v>6210</c:v>
                </c:pt>
                <c:pt idx="375">
                  <c:v>6211</c:v>
                </c:pt>
                <c:pt idx="376">
                  <c:v>6212</c:v>
                </c:pt>
                <c:pt idx="377">
                  <c:v>6213</c:v>
                </c:pt>
                <c:pt idx="378">
                  <c:v>6214</c:v>
                </c:pt>
                <c:pt idx="379">
                  <c:v>6215</c:v>
                </c:pt>
                <c:pt idx="380">
                  <c:v>6216</c:v>
                </c:pt>
                <c:pt idx="381">
                  <c:v>6217</c:v>
                </c:pt>
                <c:pt idx="382">
                  <c:v>6218</c:v>
                </c:pt>
                <c:pt idx="383">
                  <c:v>6219</c:v>
                </c:pt>
                <c:pt idx="384">
                  <c:v>6220</c:v>
                </c:pt>
                <c:pt idx="385">
                  <c:v>6221</c:v>
                </c:pt>
                <c:pt idx="386">
                  <c:v>6222</c:v>
                </c:pt>
                <c:pt idx="387">
                  <c:v>6223</c:v>
                </c:pt>
                <c:pt idx="388">
                  <c:v>6224</c:v>
                </c:pt>
                <c:pt idx="389">
                  <c:v>6225</c:v>
                </c:pt>
                <c:pt idx="390">
                  <c:v>6226</c:v>
                </c:pt>
                <c:pt idx="391">
                  <c:v>6227</c:v>
                </c:pt>
                <c:pt idx="392">
                  <c:v>6228</c:v>
                </c:pt>
                <c:pt idx="393">
                  <c:v>6229</c:v>
                </c:pt>
                <c:pt idx="394">
                  <c:v>6230</c:v>
                </c:pt>
                <c:pt idx="395">
                  <c:v>6231</c:v>
                </c:pt>
                <c:pt idx="396">
                  <c:v>6232</c:v>
                </c:pt>
                <c:pt idx="397">
                  <c:v>6233</c:v>
                </c:pt>
                <c:pt idx="398">
                  <c:v>6234</c:v>
                </c:pt>
                <c:pt idx="399">
                  <c:v>6235</c:v>
                </c:pt>
                <c:pt idx="400">
                  <c:v>6236</c:v>
                </c:pt>
                <c:pt idx="401">
                  <c:v>6237</c:v>
                </c:pt>
                <c:pt idx="402">
                  <c:v>6238</c:v>
                </c:pt>
                <c:pt idx="403">
                  <c:v>6239</c:v>
                </c:pt>
                <c:pt idx="404">
                  <c:v>6240</c:v>
                </c:pt>
                <c:pt idx="405">
                  <c:v>6241</c:v>
                </c:pt>
                <c:pt idx="406">
                  <c:v>6242</c:v>
                </c:pt>
                <c:pt idx="407">
                  <c:v>6243</c:v>
                </c:pt>
                <c:pt idx="408">
                  <c:v>6244</c:v>
                </c:pt>
                <c:pt idx="409">
                  <c:v>6245</c:v>
                </c:pt>
                <c:pt idx="410">
                  <c:v>6246</c:v>
                </c:pt>
                <c:pt idx="411">
                  <c:v>6247</c:v>
                </c:pt>
                <c:pt idx="412">
                  <c:v>6248</c:v>
                </c:pt>
                <c:pt idx="413">
                  <c:v>6249</c:v>
                </c:pt>
                <c:pt idx="414">
                  <c:v>6250</c:v>
                </c:pt>
                <c:pt idx="415">
                  <c:v>6251</c:v>
                </c:pt>
                <c:pt idx="416">
                  <c:v>6252</c:v>
                </c:pt>
                <c:pt idx="417">
                  <c:v>6253</c:v>
                </c:pt>
                <c:pt idx="418">
                  <c:v>6254</c:v>
                </c:pt>
                <c:pt idx="419">
                  <c:v>6255</c:v>
                </c:pt>
                <c:pt idx="420">
                  <c:v>6256</c:v>
                </c:pt>
                <c:pt idx="421">
                  <c:v>6257</c:v>
                </c:pt>
                <c:pt idx="422">
                  <c:v>6258</c:v>
                </c:pt>
                <c:pt idx="423">
                  <c:v>6259</c:v>
                </c:pt>
                <c:pt idx="424">
                  <c:v>6260</c:v>
                </c:pt>
                <c:pt idx="425">
                  <c:v>6261</c:v>
                </c:pt>
                <c:pt idx="426">
                  <c:v>6262</c:v>
                </c:pt>
                <c:pt idx="427">
                  <c:v>6263</c:v>
                </c:pt>
                <c:pt idx="428">
                  <c:v>6264</c:v>
                </c:pt>
                <c:pt idx="429">
                  <c:v>6265</c:v>
                </c:pt>
                <c:pt idx="430">
                  <c:v>6266</c:v>
                </c:pt>
                <c:pt idx="431">
                  <c:v>6267</c:v>
                </c:pt>
                <c:pt idx="432">
                  <c:v>6268</c:v>
                </c:pt>
                <c:pt idx="433">
                  <c:v>6269</c:v>
                </c:pt>
                <c:pt idx="434">
                  <c:v>6270</c:v>
                </c:pt>
                <c:pt idx="435">
                  <c:v>6271</c:v>
                </c:pt>
                <c:pt idx="436">
                  <c:v>6272</c:v>
                </c:pt>
                <c:pt idx="437">
                  <c:v>6273</c:v>
                </c:pt>
                <c:pt idx="438">
                  <c:v>6274</c:v>
                </c:pt>
                <c:pt idx="439">
                  <c:v>6275</c:v>
                </c:pt>
                <c:pt idx="440">
                  <c:v>6276</c:v>
                </c:pt>
                <c:pt idx="441">
                  <c:v>6277</c:v>
                </c:pt>
                <c:pt idx="442">
                  <c:v>6278</c:v>
                </c:pt>
                <c:pt idx="443">
                  <c:v>6279</c:v>
                </c:pt>
                <c:pt idx="444">
                  <c:v>6280</c:v>
                </c:pt>
                <c:pt idx="445">
                  <c:v>6281</c:v>
                </c:pt>
                <c:pt idx="446">
                  <c:v>6282</c:v>
                </c:pt>
                <c:pt idx="447">
                  <c:v>6283</c:v>
                </c:pt>
                <c:pt idx="448">
                  <c:v>6284</c:v>
                </c:pt>
                <c:pt idx="449">
                  <c:v>6285</c:v>
                </c:pt>
                <c:pt idx="450">
                  <c:v>6286</c:v>
                </c:pt>
                <c:pt idx="451">
                  <c:v>6287</c:v>
                </c:pt>
                <c:pt idx="452">
                  <c:v>6288</c:v>
                </c:pt>
                <c:pt idx="453">
                  <c:v>6289</c:v>
                </c:pt>
                <c:pt idx="454">
                  <c:v>6290</c:v>
                </c:pt>
                <c:pt idx="455">
                  <c:v>6291</c:v>
                </c:pt>
                <c:pt idx="456">
                  <c:v>6292</c:v>
                </c:pt>
                <c:pt idx="457">
                  <c:v>6293</c:v>
                </c:pt>
                <c:pt idx="458">
                  <c:v>6294</c:v>
                </c:pt>
                <c:pt idx="459">
                  <c:v>6295</c:v>
                </c:pt>
                <c:pt idx="460">
                  <c:v>6296</c:v>
                </c:pt>
                <c:pt idx="461">
                  <c:v>6297</c:v>
                </c:pt>
                <c:pt idx="462">
                  <c:v>6298</c:v>
                </c:pt>
                <c:pt idx="463">
                  <c:v>6299</c:v>
                </c:pt>
                <c:pt idx="464">
                  <c:v>6300</c:v>
                </c:pt>
                <c:pt idx="465">
                  <c:v>6301</c:v>
                </c:pt>
                <c:pt idx="466">
                  <c:v>6302</c:v>
                </c:pt>
                <c:pt idx="467">
                  <c:v>6303</c:v>
                </c:pt>
                <c:pt idx="468">
                  <c:v>6304</c:v>
                </c:pt>
              </c:numCache>
            </c:numRef>
          </c:xVal>
          <c:yVal>
            <c:numRef>
              <c:f>Graph!$D$1074:$D$1540</c:f>
              <c:numCache>
                <c:formatCode>General</c:formatCode>
                <c:ptCount val="467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Graph!$A$1073:$A$1541</c:f>
              <c:numCache>
                <c:formatCode>General</c:formatCode>
                <c:ptCount val="469"/>
                <c:pt idx="0">
                  <c:v>5836</c:v>
                </c:pt>
                <c:pt idx="1">
                  <c:v>5837</c:v>
                </c:pt>
                <c:pt idx="2">
                  <c:v>5838</c:v>
                </c:pt>
                <c:pt idx="3">
                  <c:v>5839</c:v>
                </c:pt>
                <c:pt idx="4">
                  <c:v>5840</c:v>
                </c:pt>
                <c:pt idx="5">
                  <c:v>5841</c:v>
                </c:pt>
                <c:pt idx="6">
                  <c:v>5842</c:v>
                </c:pt>
                <c:pt idx="7">
                  <c:v>5843</c:v>
                </c:pt>
                <c:pt idx="8">
                  <c:v>5844</c:v>
                </c:pt>
                <c:pt idx="9">
                  <c:v>5845</c:v>
                </c:pt>
                <c:pt idx="10">
                  <c:v>5846</c:v>
                </c:pt>
                <c:pt idx="11">
                  <c:v>5847</c:v>
                </c:pt>
                <c:pt idx="12">
                  <c:v>5848</c:v>
                </c:pt>
                <c:pt idx="13">
                  <c:v>5849</c:v>
                </c:pt>
                <c:pt idx="14">
                  <c:v>5850</c:v>
                </c:pt>
                <c:pt idx="15">
                  <c:v>5851</c:v>
                </c:pt>
                <c:pt idx="16">
                  <c:v>5852</c:v>
                </c:pt>
                <c:pt idx="17">
                  <c:v>5853</c:v>
                </c:pt>
                <c:pt idx="18">
                  <c:v>5854</c:v>
                </c:pt>
                <c:pt idx="19">
                  <c:v>5855</c:v>
                </c:pt>
                <c:pt idx="20">
                  <c:v>5856</c:v>
                </c:pt>
                <c:pt idx="21">
                  <c:v>5857</c:v>
                </c:pt>
                <c:pt idx="22">
                  <c:v>5858</c:v>
                </c:pt>
                <c:pt idx="23">
                  <c:v>5859</c:v>
                </c:pt>
                <c:pt idx="24">
                  <c:v>5860</c:v>
                </c:pt>
                <c:pt idx="25">
                  <c:v>5861</c:v>
                </c:pt>
                <c:pt idx="26">
                  <c:v>5862</c:v>
                </c:pt>
                <c:pt idx="27">
                  <c:v>5863</c:v>
                </c:pt>
                <c:pt idx="28">
                  <c:v>5864</c:v>
                </c:pt>
                <c:pt idx="29">
                  <c:v>5865</c:v>
                </c:pt>
                <c:pt idx="30">
                  <c:v>5866</c:v>
                </c:pt>
                <c:pt idx="31">
                  <c:v>5867</c:v>
                </c:pt>
                <c:pt idx="32">
                  <c:v>5868</c:v>
                </c:pt>
                <c:pt idx="33">
                  <c:v>5869</c:v>
                </c:pt>
                <c:pt idx="34">
                  <c:v>5870</c:v>
                </c:pt>
                <c:pt idx="35">
                  <c:v>5871</c:v>
                </c:pt>
                <c:pt idx="36">
                  <c:v>5872</c:v>
                </c:pt>
                <c:pt idx="37">
                  <c:v>5873</c:v>
                </c:pt>
                <c:pt idx="38">
                  <c:v>5874</c:v>
                </c:pt>
                <c:pt idx="39">
                  <c:v>5875</c:v>
                </c:pt>
                <c:pt idx="40">
                  <c:v>5876</c:v>
                </c:pt>
                <c:pt idx="41">
                  <c:v>5877</c:v>
                </c:pt>
                <c:pt idx="42">
                  <c:v>5878</c:v>
                </c:pt>
                <c:pt idx="43">
                  <c:v>5879</c:v>
                </c:pt>
                <c:pt idx="44">
                  <c:v>5880</c:v>
                </c:pt>
                <c:pt idx="45">
                  <c:v>5881</c:v>
                </c:pt>
                <c:pt idx="46">
                  <c:v>5882</c:v>
                </c:pt>
                <c:pt idx="47">
                  <c:v>5883</c:v>
                </c:pt>
                <c:pt idx="48">
                  <c:v>5884</c:v>
                </c:pt>
                <c:pt idx="49">
                  <c:v>5885</c:v>
                </c:pt>
                <c:pt idx="50">
                  <c:v>5886</c:v>
                </c:pt>
                <c:pt idx="51">
                  <c:v>5887</c:v>
                </c:pt>
                <c:pt idx="52">
                  <c:v>5888</c:v>
                </c:pt>
                <c:pt idx="53">
                  <c:v>5889</c:v>
                </c:pt>
                <c:pt idx="54">
                  <c:v>5890</c:v>
                </c:pt>
                <c:pt idx="55">
                  <c:v>5891</c:v>
                </c:pt>
                <c:pt idx="56">
                  <c:v>5892</c:v>
                </c:pt>
                <c:pt idx="57">
                  <c:v>5893</c:v>
                </c:pt>
                <c:pt idx="58">
                  <c:v>5894</c:v>
                </c:pt>
                <c:pt idx="59">
                  <c:v>5895</c:v>
                </c:pt>
                <c:pt idx="60">
                  <c:v>5896</c:v>
                </c:pt>
                <c:pt idx="61">
                  <c:v>5897</c:v>
                </c:pt>
                <c:pt idx="62">
                  <c:v>5898</c:v>
                </c:pt>
                <c:pt idx="63">
                  <c:v>5899</c:v>
                </c:pt>
                <c:pt idx="64">
                  <c:v>5900</c:v>
                </c:pt>
                <c:pt idx="65">
                  <c:v>5901</c:v>
                </c:pt>
                <c:pt idx="66">
                  <c:v>5902</c:v>
                </c:pt>
                <c:pt idx="67">
                  <c:v>5903</c:v>
                </c:pt>
                <c:pt idx="68">
                  <c:v>5904</c:v>
                </c:pt>
                <c:pt idx="69">
                  <c:v>5905</c:v>
                </c:pt>
                <c:pt idx="70">
                  <c:v>5906</c:v>
                </c:pt>
                <c:pt idx="71">
                  <c:v>5907</c:v>
                </c:pt>
                <c:pt idx="72">
                  <c:v>5908</c:v>
                </c:pt>
                <c:pt idx="73">
                  <c:v>5909</c:v>
                </c:pt>
                <c:pt idx="74">
                  <c:v>5910</c:v>
                </c:pt>
                <c:pt idx="75">
                  <c:v>5911</c:v>
                </c:pt>
                <c:pt idx="76">
                  <c:v>5912</c:v>
                </c:pt>
                <c:pt idx="77">
                  <c:v>5913</c:v>
                </c:pt>
                <c:pt idx="78">
                  <c:v>5914</c:v>
                </c:pt>
                <c:pt idx="79">
                  <c:v>5915</c:v>
                </c:pt>
                <c:pt idx="80">
                  <c:v>5916</c:v>
                </c:pt>
                <c:pt idx="81">
                  <c:v>5917</c:v>
                </c:pt>
                <c:pt idx="82">
                  <c:v>5918</c:v>
                </c:pt>
                <c:pt idx="83">
                  <c:v>5919</c:v>
                </c:pt>
                <c:pt idx="84">
                  <c:v>5920</c:v>
                </c:pt>
                <c:pt idx="85">
                  <c:v>5921</c:v>
                </c:pt>
                <c:pt idx="86">
                  <c:v>5922</c:v>
                </c:pt>
                <c:pt idx="87">
                  <c:v>5923</c:v>
                </c:pt>
                <c:pt idx="88">
                  <c:v>5924</c:v>
                </c:pt>
                <c:pt idx="89">
                  <c:v>5925</c:v>
                </c:pt>
                <c:pt idx="90">
                  <c:v>5926</c:v>
                </c:pt>
                <c:pt idx="91">
                  <c:v>5927</c:v>
                </c:pt>
                <c:pt idx="92">
                  <c:v>5928</c:v>
                </c:pt>
                <c:pt idx="93">
                  <c:v>5929</c:v>
                </c:pt>
                <c:pt idx="94">
                  <c:v>5930</c:v>
                </c:pt>
                <c:pt idx="95">
                  <c:v>5931</c:v>
                </c:pt>
                <c:pt idx="96">
                  <c:v>5932</c:v>
                </c:pt>
                <c:pt idx="97">
                  <c:v>5933</c:v>
                </c:pt>
                <c:pt idx="98">
                  <c:v>5934</c:v>
                </c:pt>
                <c:pt idx="99">
                  <c:v>5935</c:v>
                </c:pt>
                <c:pt idx="100">
                  <c:v>5936</c:v>
                </c:pt>
                <c:pt idx="101">
                  <c:v>5937</c:v>
                </c:pt>
                <c:pt idx="102">
                  <c:v>5938</c:v>
                </c:pt>
                <c:pt idx="103">
                  <c:v>5939</c:v>
                </c:pt>
                <c:pt idx="104">
                  <c:v>5940</c:v>
                </c:pt>
                <c:pt idx="105">
                  <c:v>5941</c:v>
                </c:pt>
                <c:pt idx="106">
                  <c:v>5942</c:v>
                </c:pt>
                <c:pt idx="107">
                  <c:v>5943</c:v>
                </c:pt>
                <c:pt idx="108">
                  <c:v>5944</c:v>
                </c:pt>
                <c:pt idx="109">
                  <c:v>5945</c:v>
                </c:pt>
                <c:pt idx="110">
                  <c:v>5946</c:v>
                </c:pt>
                <c:pt idx="111">
                  <c:v>5947</c:v>
                </c:pt>
                <c:pt idx="112">
                  <c:v>5948</c:v>
                </c:pt>
                <c:pt idx="113">
                  <c:v>5949</c:v>
                </c:pt>
                <c:pt idx="114">
                  <c:v>5950</c:v>
                </c:pt>
                <c:pt idx="115">
                  <c:v>5951</c:v>
                </c:pt>
                <c:pt idx="116">
                  <c:v>5952</c:v>
                </c:pt>
                <c:pt idx="117">
                  <c:v>5953</c:v>
                </c:pt>
                <c:pt idx="118">
                  <c:v>5954</c:v>
                </c:pt>
                <c:pt idx="119">
                  <c:v>5955</c:v>
                </c:pt>
                <c:pt idx="120">
                  <c:v>5956</c:v>
                </c:pt>
                <c:pt idx="121">
                  <c:v>5957</c:v>
                </c:pt>
                <c:pt idx="122">
                  <c:v>5958</c:v>
                </c:pt>
                <c:pt idx="123">
                  <c:v>5959</c:v>
                </c:pt>
                <c:pt idx="124">
                  <c:v>5960</c:v>
                </c:pt>
                <c:pt idx="125">
                  <c:v>5961</c:v>
                </c:pt>
                <c:pt idx="126">
                  <c:v>5962</c:v>
                </c:pt>
                <c:pt idx="127">
                  <c:v>5963</c:v>
                </c:pt>
                <c:pt idx="128">
                  <c:v>5964</c:v>
                </c:pt>
                <c:pt idx="129">
                  <c:v>5965</c:v>
                </c:pt>
                <c:pt idx="130">
                  <c:v>5966</c:v>
                </c:pt>
                <c:pt idx="131">
                  <c:v>5967</c:v>
                </c:pt>
                <c:pt idx="132">
                  <c:v>5968</c:v>
                </c:pt>
                <c:pt idx="133">
                  <c:v>5969</c:v>
                </c:pt>
                <c:pt idx="134">
                  <c:v>5970</c:v>
                </c:pt>
                <c:pt idx="135">
                  <c:v>5971</c:v>
                </c:pt>
                <c:pt idx="136">
                  <c:v>5972</c:v>
                </c:pt>
                <c:pt idx="137">
                  <c:v>5973</c:v>
                </c:pt>
                <c:pt idx="138">
                  <c:v>5974</c:v>
                </c:pt>
                <c:pt idx="139">
                  <c:v>5975</c:v>
                </c:pt>
                <c:pt idx="140">
                  <c:v>5976</c:v>
                </c:pt>
                <c:pt idx="141">
                  <c:v>5977</c:v>
                </c:pt>
                <c:pt idx="142">
                  <c:v>5978</c:v>
                </c:pt>
                <c:pt idx="143">
                  <c:v>5979</c:v>
                </c:pt>
                <c:pt idx="144">
                  <c:v>5980</c:v>
                </c:pt>
                <c:pt idx="145">
                  <c:v>5981</c:v>
                </c:pt>
                <c:pt idx="146">
                  <c:v>5982</c:v>
                </c:pt>
                <c:pt idx="147">
                  <c:v>5983</c:v>
                </c:pt>
                <c:pt idx="148">
                  <c:v>5984</c:v>
                </c:pt>
                <c:pt idx="149">
                  <c:v>5985</c:v>
                </c:pt>
                <c:pt idx="150">
                  <c:v>5986</c:v>
                </c:pt>
                <c:pt idx="151">
                  <c:v>5987</c:v>
                </c:pt>
                <c:pt idx="152">
                  <c:v>5988</c:v>
                </c:pt>
                <c:pt idx="153">
                  <c:v>5989</c:v>
                </c:pt>
                <c:pt idx="154">
                  <c:v>5990</c:v>
                </c:pt>
                <c:pt idx="155">
                  <c:v>5991</c:v>
                </c:pt>
                <c:pt idx="156">
                  <c:v>5992</c:v>
                </c:pt>
                <c:pt idx="157">
                  <c:v>5993</c:v>
                </c:pt>
                <c:pt idx="158">
                  <c:v>5994</c:v>
                </c:pt>
                <c:pt idx="159">
                  <c:v>5995</c:v>
                </c:pt>
                <c:pt idx="160">
                  <c:v>5996</c:v>
                </c:pt>
                <c:pt idx="161">
                  <c:v>5997</c:v>
                </c:pt>
                <c:pt idx="162">
                  <c:v>5998</c:v>
                </c:pt>
                <c:pt idx="163">
                  <c:v>5999</c:v>
                </c:pt>
                <c:pt idx="164">
                  <c:v>6000</c:v>
                </c:pt>
                <c:pt idx="165">
                  <c:v>6001</c:v>
                </c:pt>
                <c:pt idx="166">
                  <c:v>6002</c:v>
                </c:pt>
                <c:pt idx="167">
                  <c:v>6003</c:v>
                </c:pt>
                <c:pt idx="168">
                  <c:v>6004</c:v>
                </c:pt>
                <c:pt idx="169">
                  <c:v>6005</c:v>
                </c:pt>
                <c:pt idx="170">
                  <c:v>6006</c:v>
                </c:pt>
                <c:pt idx="171">
                  <c:v>6007</c:v>
                </c:pt>
                <c:pt idx="172">
                  <c:v>6008</c:v>
                </c:pt>
                <c:pt idx="173">
                  <c:v>6009</c:v>
                </c:pt>
                <c:pt idx="174">
                  <c:v>6010</c:v>
                </c:pt>
                <c:pt idx="175">
                  <c:v>6011</c:v>
                </c:pt>
                <c:pt idx="176">
                  <c:v>6012</c:v>
                </c:pt>
                <c:pt idx="177">
                  <c:v>6013</c:v>
                </c:pt>
                <c:pt idx="178">
                  <c:v>6014</c:v>
                </c:pt>
                <c:pt idx="179">
                  <c:v>6015</c:v>
                </c:pt>
                <c:pt idx="180">
                  <c:v>6016</c:v>
                </c:pt>
                <c:pt idx="181">
                  <c:v>6017</c:v>
                </c:pt>
                <c:pt idx="182">
                  <c:v>6018</c:v>
                </c:pt>
                <c:pt idx="183">
                  <c:v>6019</c:v>
                </c:pt>
                <c:pt idx="184">
                  <c:v>6020</c:v>
                </c:pt>
                <c:pt idx="185">
                  <c:v>6021</c:v>
                </c:pt>
                <c:pt idx="186">
                  <c:v>6022</c:v>
                </c:pt>
                <c:pt idx="187">
                  <c:v>6023</c:v>
                </c:pt>
                <c:pt idx="188">
                  <c:v>6024</c:v>
                </c:pt>
                <c:pt idx="189">
                  <c:v>6025</c:v>
                </c:pt>
                <c:pt idx="190">
                  <c:v>6026</c:v>
                </c:pt>
                <c:pt idx="191">
                  <c:v>6027</c:v>
                </c:pt>
                <c:pt idx="192">
                  <c:v>6028</c:v>
                </c:pt>
                <c:pt idx="193">
                  <c:v>6029</c:v>
                </c:pt>
                <c:pt idx="194">
                  <c:v>6030</c:v>
                </c:pt>
                <c:pt idx="195">
                  <c:v>6031</c:v>
                </c:pt>
                <c:pt idx="196">
                  <c:v>6032</c:v>
                </c:pt>
                <c:pt idx="197">
                  <c:v>6033</c:v>
                </c:pt>
                <c:pt idx="198">
                  <c:v>6034</c:v>
                </c:pt>
                <c:pt idx="199">
                  <c:v>6035</c:v>
                </c:pt>
                <c:pt idx="200">
                  <c:v>6036</c:v>
                </c:pt>
                <c:pt idx="201">
                  <c:v>6037</c:v>
                </c:pt>
                <c:pt idx="202">
                  <c:v>6038</c:v>
                </c:pt>
                <c:pt idx="203">
                  <c:v>6039</c:v>
                </c:pt>
                <c:pt idx="204">
                  <c:v>6040</c:v>
                </c:pt>
                <c:pt idx="205">
                  <c:v>6041</c:v>
                </c:pt>
                <c:pt idx="206">
                  <c:v>6042</c:v>
                </c:pt>
                <c:pt idx="207">
                  <c:v>6043</c:v>
                </c:pt>
                <c:pt idx="208">
                  <c:v>6044</c:v>
                </c:pt>
                <c:pt idx="209">
                  <c:v>6045</c:v>
                </c:pt>
                <c:pt idx="210">
                  <c:v>6046</c:v>
                </c:pt>
                <c:pt idx="211">
                  <c:v>6047</c:v>
                </c:pt>
                <c:pt idx="212">
                  <c:v>6048</c:v>
                </c:pt>
                <c:pt idx="213">
                  <c:v>6049</c:v>
                </c:pt>
                <c:pt idx="214">
                  <c:v>6050</c:v>
                </c:pt>
                <c:pt idx="215">
                  <c:v>6051</c:v>
                </c:pt>
                <c:pt idx="216">
                  <c:v>6052</c:v>
                </c:pt>
                <c:pt idx="217">
                  <c:v>6053</c:v>
                </c:pt>
                <c:pt idx="218">
                  <c:v>6054</c:v>
                </c:pt>
                <c:pt idx="219">
                  <c:v>6055</c:v>
                </c:pt>
                <c:pt idx="220">
                  <c:v>6056</c:v>
                </c:pt>
                <c:pt idx="221">
                  <c:v>6057</c:v>
                </c:pt>
                <c:pt idx="222">
                  <c:v>6058</c:v>
                </c:pt>
                <c:pt idx="223">
                  <c:v>6059</c:v>
                </c:pt>
                <c:pt idx="224">
                  <c:v>6060</c:v>
                </c:pt>
                <c:pt idx="225">
                  <c:v>6061</c:v>
                </c:pt>
                <c:pt idx="226">
                  <c:v>6062</c:v>
                </c:pt>
                <c:pt idx="227">
                  <c:v>6063</c:v>
                </c:pt>
                <c:pt idx="228">
                  <c:v>6064</c:v>
                </c:pt>
                <c:pt idx="229">
                  <c:v>6065</c:v>
                </c:pt>
                <c:pt idx="230">
                  <c:v>6066</c:v>
                </c:pt>
                <c:pt idx="231">
                  <c:v>6067</c:v>
                </c:pt>
                <c:pt idx="232">
                  <c:v>6068</c:v>
                </c:pt>
                <c:pt idx="233">
                  <c:v>6069</c:v>
                </c:pt>
                <c:pt idx="234">
                  <c:v>6070</c:v>
                </c:pt>
                <c:pt idx="235">
                  <c:v>6071</c:v>
                </c:pt>
                <c:pt idx="236">
                  <c:v>6072</c:v>
                </c:pt>
                <c:pt idx="237">
                  <c:v>6073</c:v>
                </c:pt>
                <c:pt idx="238">
                  <c:v>6074</c:v>
                </c:pt>
                <c:pt idx="239">
                  <c:v>6075</c:v>
                </c:pt>
                <c:pt idx="240">
                  <c:v>6076</c:v>
                </c:pt>
                <c:pt idx="241">
                  <c:v>6077</c:v>
                </c:pt>
                <c:pt idx="242">
                  <c:v>6078</c:v>
                </c:pt>
                <c:pt idx="243">
                  <c:v>6079</c:v>
                </c:pt>
                <c:pt idx="244">
                  <c:v>6080</c:v>
                </c:pt>
                <c:pt idx="245">
                  <c:v>6081</c:v>
                </c:pt>
                <c:pt idx="246">
                  <c:v>6082</c:v>
                </c:pt>
                <c:pt idx="247">
                  <c:v>6083</c:v>
                </c:pt>
                <c:pt idx="248">
                  <c:v>6084</c:v>
                </c:pt>
                <c:pt idx="249">
                  <c:v>6085</c:v>
                </c:pt>
                <c:pt idx="250">
                  <c:v>6086</c:v>
                </c:pt>
                <c:pt idx="251">
                  <c:v>6087</c:v>
                </c:pt>
                <c:pt idx="252">
                  <c:v>6088</c:v>
                </c:pt>
                <c:pt idx="253">
                  <c:v>6089</c:v>
                </c:pt>
                <c:pt idx="254">
                  <c:v>6090</c:v>
                </c:pt>
                <c:pt idx="255">
                  <c:v>6091</c:v>
                </c:pt>
                <c:pt idx="256">
                  <c:v>6092</c:v>
                </c:pt>
                <c:pt idx="257">
                  <c:v>6093</c:v>
                </c:pt>
                <c:pt idx="258">
                  <c:v>6094</c:v>
                </c:pt>
                <c:pt idx="259">
                  <c:v>6095</c:v>
                </c:pt>
                <c:pt idx="260">
                  <c:v>6096</c:v>
                </c:pt>
                <c:pt idx="261">
                  <c:v>6097</c:v>
                </c:pt>
                <c:pt idx="262">
                  <c:v>6098</c:v>
                </c:pt>
                <c:pt idx="263">
                  <c:v>6099</c:v>
                </c:pt>
                <c:pt idx="264">
                  <c:v>6100</c:v>
                </c:pt>
                <c:pt idx="265">
                  <c:v>6101</c:v>
                </c:pt>
                <c:pt idx="266">
                  <c:v>6102</c:v>
                </c:pt>
                <c:pt idx="267">
                  <c:v>6103</c:v>
                </c:pt>
                <c:pt idx="268">
                  <c:v>6104</c:v>
                </c:pt>
                <c:pt idx="269">
                  <c:v>6105</c:v>
                </c:pt>
                <c:pt idx="270">
                  <c:v>6106</c:v>
                </c:pt>
                <c:pt idx="271">
                  <c:v>6107</c:v>
                </c:pt>
                <c:pt idx="272">
                  <c:v>6108</c:v>
                </c:pt>
                <c:pt idx="273">
                  <c:v>6109</c:v>
                </c:pt>
                <c:pt idx="274">
                  <c:v>6110</c:v>
                </c:pt>
                <c:pt idx="275">
                  <c:v>6111</c:v>
                </c:pt>
                <c:pt idx="276">
                  <c:v>6112</c:v>
                </c:pt>
                <c:pt idx="277">
                  <c:v>6113</c:v>
                </c:pt>
                <c:pt idx="278">
                  <c:v>6114</c:v>
                </c:pt>
                <c:pt idx="279">
                  <c:v>6115</c:v>
                </c:pt>
                <c:pt idx="280">
                  <c:v>6116</c:v>
                </c:pt>
                <c:pt idx="281">
                  <c:v>6117</c:v>
                </c:pt>
                <c:pt idx="282">
                  <c:v>6118</c:v>
                </c:pt>
                <c:pt idx="283">
                  <c:v>6119</c:v>
                </c:pt>
                <c:pt idx="284">
                  <c:v>6120</c:v>
                </c:pt>
                <c:pt idx="285">
                  <c:v>6121</c:v>
                </c:pt>
                <c:pt idx="286">
                  <c:v>6122</c:v>
                </c:pt>
                <c:pt idx="287">
                  <c:v>6123</c:v>
                </c:pt>
                <c:pt idx="288">
                  <c:v>6124</c:v>
                </c:pt>
                <c:pt idx="289">
                  <c:v>6125</c:v>
                </c:pt>
                <c:pt idx="290">
                  <c:v>6126</c:v>
                </c:pt>
                <c:pt idx="291">
                  <c:v>6127</c:v>
                </c:pt>
                <c:pt idx="292">
                  <c:v>6128</c:v>
                </c:pt>
                <c:pt idx="293">
                  <c:v>6129</c:v>
                </c:pt>
                <c:pt idx="294">
                  <c:v>6130</c:v>
                </c:pt>
                <c:pt idx="295">
                  <c:v>6131</c:v>
                </c:pt>
                <c:pt idx="296">
                  <c:v>6132</c:v>
                </c:pt>
                <c:pt idx="297">
                  <c:v>6133</c:v>
                </c:pt>
                <c:pt idx="298">
                  <c:v>6134</c:v>
                </c:pt>
                <c:pt idx="299">
                  <c:v>6135</c:v>
                </c:pt>
                <c:pt idx="300">
                  <c:v>6136</c:v>
                </c:pt>
                <c:pt idx="301">
                  <c:v>6137</c:v>
                </c:pt>
                <c:pt idx="302">
                  <c:v>6138</c:v>
                </c:pt>
                <c:pt idx="303">
                  <c:v>6139</c:v>
                </c:pt>
                <c:pt idx="304">
                  <c:v>6140</c:v>
                </c:pt>
                <c:pt idx="305">
                  <c:v>6141</c:v>
                </c:pt>
                <c:pt idx="306">
                  <c:v>6142</c:v>
                </c:pt>
                <c:pt idx="307">
                  <c:v>6143</c:v>
                </c:pt>
                <c:pt idx="308">
                  <c:v>6144</c:v>
                </c:pt>
                <c:pt idx="309">
                  <c:v>6145</c:v>
                </c:pt>
                <c:pt idx="310">
                  <c:v>6146</c:v>
                </c:pt>
                <c:pt idx="311">
                  <c:v>6147</c:v>
                </c:pt>
                <c:pt idx="312">
                  <c:v>6148</c:v>
                </c:pt>
                <c:pt idx="313">
                  <c:v>6149</c:v>
                </c:pt>
                <c:pt idx="314">
                  <c:v>6150</c:v>
                </c:pt>
                <c:pt idx="315">
                  <c:v>6151</c:v>
                </c:pt>
                <c:pt idx="316">
                  <c:v>6152</c:v>
                </c:pt>
                <c:pt idx="317">
                  <c:v>6153</c:v>
                </c:pt>
                <c:pt idx="318">
                  <c:v>6154</c:v>
                </c:pt>
                <c:pt idx="319">
                  <c:v>6155</c:v>
                </c:pt>
                <c:pt idx="320">
                  <c:v>6156</c:v>
                </c:pt>
                <c:pt idx="321">
                  <c:v>6157</c:v>
                </c:pt>
                <c:pt idx="322">
                  <c:v>6158</c:v>
                </c:pt>
                <c:pt idx="323">
                  <c:v>6159</c:v>
                </c:pt>
                <c:pt idx="324">
                  <c:v>6160</c:v>
                </c:pt>
                <c:pt idx="325">
                  <c:v>6161</c:v>
                </c:pt>
                <c:pt idx="326">
                  <c:v>6162</c:v>
                </c:pt>
                <c:pt idx="327">
                  <c:v>6163</c:v>
                </c:pt>
                <c:pt idx="328">
                  <c:v>6164</c:v>
                </c:pt>
                <c:pt idx="329">
                  <c:v>6165</c:v>
                </c:pt>
                <c:pt idx="330">
                  <c:v>6166</c:v>
                </c:pt>
                <c:pt idx="331">
                  <c:v>6167</c:v>
                </c:pt>
                <c:pt idx="332">
                  <c:v>6168</c:v>
                </c:pt>
                <c:pt idx="333">
                  <c:v>6169</c:v>
                </c:pt>
                <c:pt idx="334">
                  <c:v>6170</c:v>
                </c:pt>
                <c:pt idx="335">
                  <c:v>6171</c:v>
                </c:pt>
                <c:pt idx="336">
                  <c:v>6172</c:v>
                </c:pt>
                <c:pt idx="337">
                  <c:v>6173</c:v>
                </c:pt>
                <c:pt idx="338">
                  <c:v>6174</c:v>
                </c:pt>
                <c:pt idx="339">
                  <c:v>6175</c:v>
                </c:pt>
                <c:pt idx="340">
                  <c:v>6176</c:v>
                </c:pt>
                <c:pt idx="341">
                  <c:v>6177</c:v>
                </c:pt>
                <c:pt idx="342">
                  <c:v>6178</c:v>
                </c:pt>
                <c:pt idx="343">
                  <c:v>6179</c:v>
                </c:pt>
                <c:pt idx="344">
                  <c:v>6180</c:v>
                </c:pt>
                <c:pt idx="345">
                  <c:v>6181</c:v>
                </c:pt>
                <c:pt idx="346">
                  <c:v>6182</c:v>
                </c:pt>
                <c:pt idx="347">
                  <c:v>6183</c:v>
                </c:pt>
                <c:pt idx="348">
                  <c:v>6184</c:v>
                </c:pt>
                <c:pt idx="349">
                  <c:v>6185</c:v>
                </c:pt>
                <c:pt idx="350">
                  <c:v>6186</c:v>
                </c:pt>
                <c:pt idx="351">
                  <c:v>6187</c:v>
                </c:pt>
                <c:pt idx="352">
                  <c:v>6188</c:v>
                </c:pt>
                <c:pt idx="353">
                  <c:v>6189</c:v>
                </c:pt>
                <c:pt idx="354">
                  <c:v>6190</c:v>
                </c:pt>
                <c:pt idx="355">
                  <c:v>6191</c:v>
                </c:pt>
                <c:pt idx="356">
                  <c:v>6192</c:v>
                </c:pt>
                <c:pt idx="357">
                  <c:v>6193</c:v>
                </c:pt>
                <c:pt idx="358">
                  <c:v>6194</c:v>
                </c:pt>
                <c:pt idx="359">
                  <c:v>6195</c:v>
                </c:pt>
                <c:pt idx="360">
                  <c:v>6196</c:v>
                </c:pt>
                <c:pt idx="361">
                  <c:v>6197</c:v>
                </c:pt>
                <c:pt idx="362">
                  <c:v>6198</c:v>
                </c:pt>
                <c:pt idx="363">
                  <c:v>6199</c:v>
                </c:pt>
                <c:pt idx="364">
                  <c:v>6200</c:v>
                </c:pt>
                <c:pt idx="365">
                  <c:v>6201</c:v>
                </c:pt>
                <c:pt idx="366">
                  <c:v>6202</c:v>
                </c:pt>
                <c:pt idx="367">
                  <c:v>6203</c:v>
                </c:pt>
                <c:pt idx="368">
                  <c:v>6204</c:v>
                </c:pt>
                <c:pt idx="369">
                  <c:v>6205</c:v>
                </c:pt>
                <c:pt idx="370">
                  <c:v>6206</c:v>
                </c:pt>
                <c:pt idx="371">
                  <c:v>6207</c:v>
                </c:pt>
                <c:pt idx="372">
                  <c:v>6208</c:v>
                </c:pt>
                <c:pt idx="373">
                  <c:v>6209</c:v>
                </c:pt>
                <c:pt idx="374">
                  <c:v>6210</c:v>
                </c:pt>
                <c:pt idx="375">
                  <c:v>6211</c:v>
                </c:pt>
                <c:pt idx="376">
                  <c:v>6212</c:v>
                </c:pt>
                <c:pt idx="377">
                  <c:v>6213</c:v>
                </c:pt>
                <c:pt idx="378">
                  <c:v>6214</c:v>
                </c:pt>
                <c:pt idx="379">
                  <c:v>6215</c:v>
                </c:pt>
                <c:pt idx="380">
                  <c:v>6216</c:v>
                </c:pt>
                <c:pt idx="381">
                  <c:v>6217</c:v>
                </c:pt>
                <c:pt idx="382">
                  <c:v>6218</c:v>
                </c:pt>
                <c:pt idx="383">
                  <c:v>6219</c:v>
                </c:pt>
                <c:pt idx="384">
                  <c:v>6220</c:v>
                </c:pt>
                <c:pt idx="385">
                  <c:v>6221</c:v>
                </c:pt>
                <c:pt idx="386">
                  <c:v>6222</c:v>
                </c:pt>
                <c:pt idx="387">
                  <c:v>6223</c:v>
                </c:pt>
                <c:pt idx="388">
                  <c:v>6224</c:v>
                </c:pt>
                <c:pt idx="389">
                  <c:v>6225</c:v>
                </c:pt>
                <c:pt idx="390">
                  <c:v>6226</c:v>
                </c:pt>
                <c:pt idx="391">
                  <c:v>6227</c:v>
                </c:pt>
                <c:pt idx="392">
                  <c:v>6228</c:v>
                </c:pt>
                <c:pt idx="393">
                  <c:v>6229</c:v>
                </c:pt>
                <c:pt idx="394">
                  <c:v>6230</c:v>
                </c:pt>
                <c:pt idx="395">
                  <c:v>6231</c:v>
                </c:pt>
                <c:pt idx="396">
                  <c:v>6232</c:v>
                </c:pt>
                <c:pt idx="397">
                  <c:v>6233</c:v>
                </c:pt>
                <c:pt idx="398">
                  <c:v>6234</c:v>
                </c:pt>
                <c:pt idx="399">
                  <c:v>6235</c:v>
                </c:pt>
                <c:pt idx="400">
                  <c:v>6236</c:v>
                </c:pt>
                <c:pt idx="401">
                  <c:v>6237</c:v>
                </c:pt>
                <c:pt idx="402">
                  <c:v>6238</c:v>
                </c:pt>
                <c:pt idx="403">
                  <c:v>6239</c:v>
                </c:pt>
                <c:pt idx="404">
                  <c:v>6240</c:v>
                </c:pt>
                <c:pt idx="405">
                  <c:v>6241</c:v>
                </c:pt>
                <c:pt idx="406">
                  <c:v>6242</c:v>
                </c:pt>
                <c:pt idx="407">
                  <c:v>6243</c:v>
                </c:pt>
                <c:pt idx="408">
                  <c:v>6244</c:v>
                </c:pt>
                <c:pt idx="409">
                  <c:v>6245</c:v>
                </c:pt>
                <c:pt idx="410">
                  <c:v>6246</c:v>
                </c:pt>
                <c:pt idx="411">
                  <c:v>6247</c:v>
                </c:pt>
                <c:pt idx="412">
                  <c:v>6248</c:v>
                </c:pt>
                <c:pt idx="413">
                  <c:v>6249</c:v>
                </c:pt>
                <c:pt idx="414">
                  <c:v>6250</c:v>
                </c:pt>
                <c:pt idx="415">
                  <c:v>6251</c:v>
                </c:pt>
                <c:pt idx="416">
                  <c:v>6252</c:v>
                </c:pt>
                <c:pt idx="417">
                  <c:v>6253</c:v>
                </c:pt>
                <c:pt idx="418">
                  <c:v>6254</c:v>
                </c:pt>
                <c:pt idx="419">
                  <c:v>6255</c:v>
                </c:pt>
                <c:pt idx="420">
                  <c:v>6256</c:v>
                </c:pt>
                <c:pt idx="421">
                  <c:v>6257</c:v>
                </c:pt>
                <c:pt idx="422">
                  <c:v>6258</c:v>
                </c:pt>
                <c:pt idx="423">
                  <c:v>6259</c:v>
                </c:pt>
                <c:pt idx="424">
                  <c:v>6260</c:v>
                </c:pt>
                <c:pt idx="425">
                  <c:v>6261</c:v>
                </c:pt>
                <c:pt idx="426">
                  <c:v>6262</c:v>
                </c:pt>
                <c:pt idx="427">
                  <c:v>6263</c:v>
                </c:pt>
                <c:pt idx="428">
                  <c:v>6264</c:v>
                </c:pt>
                <c:pt idx="429">
                  <c:v>6265</c:v>
                </c:pt>
                <c:pt idx="430">
                  <c:v>6266</c:v>
                </c:pt>
                <c:pt idx="431">
                  <c:v>6267</c:v>
                </c:pt>
                <c:pt idx="432">
                  <c:v>6268</c:v>
                </c:pt>
                <c:pt idx="433">
                  <c:v>6269</c:v>
                </c:pt>
                <c:pt idx="434">
                  <c:v>6270</c:v>
                </c:pt>
                <c:pt idx="435">
                  <c:v>6271</c:v>
                </c:pt>
                <c:pt idx="436">
                  <c:v>6272</c:v>
                </c:pt>
                <c:pt idx="437">
                  <c:v>6273</c:v>
                </c:pt>
                <c:pt idx="438">
                  <c:v>6274</c:v>
                </c:pt>
                <c:pt idx="439">
                  <c:v>6275</c:v>
                </c:pt>
                <c:pt idx="440">
                  <c:v>6276</c:v>
                </c:pt>
                <c:pt idx="441">
                  <c:v>6277</c:v>
                </c:pt>
                <c:pt idx="442">
                  <c:v>6278</c:v>
                </c:pt>
                <c:pt idx="443">
                  <c:v>6279</c:v>
                </c:pt>
                <c:pt idx="444">
                  <c:v>6280</c:v>
                </c:pt>
                <c:pt idx="445">
                  <c:v>6281</c:v>
                </c:pt>
                <c:pt idx="446">
                  <c:v>6282</c:v>
                </c:pt>
                <c:pt idx="447">
                  <c:v>6283</c:v>
                </c:pt>
                <c:pt idx="448">
                  <c:v>6284</c:v>
                </c:pt>
                <c:pt idx="449">
                  <c:v>6285</c:v>
                </c:pt>
                <c:pt idx="450">
                  <c:v>6286</c:v>
                </c:pt>
                <c:pt idx="451">
                  <c:v>6287</c:v>
                </c:pt>
                <c:pt idx="452">
                  <c:v>6288</c:v>
                </c:pt>
                <c:pt idx="453">
                  <c:v>6289</c:v>
                </c:pt>
                <c:pt idx="454">
                  <c:v>6290</c:v>
                </c:pt>
                <c:pt idx="455">
                  <c:v>6291</c:v>
                </c:pt>
                <c:pt idx="456">
                  <c:v>6292</c:v>
                </c:pt>
                <c:pt idx="457">
                  <c:v>6293</c:v>
                </c:pt>
                <c:pt idx="458">
                  <c:v>6294</c:v>
                </c:pt>
                <c:pt idx="459">
                  <c:v>6295</c:v>
                </c:pt>
                <c:pt idx="460">
                  <c:v>6296</c:v>
                </c:pt>
                <c:pt idx="461">
                  <c:v>6297</c:v>
                </c:pt>
                <c:pt idx="462">
                  <c:v>6298</c:v>
                </c:pt>
                <c:pt idx="463">
                  <c:v>6299</c:v>
                </c:pt>
                <c:pt idx="464">
                  <c:v>6300</c:v>
                </c:pt>
                <c:pt idx="465">
                  <c:v>6301</c:v>
                </c:pt>
                <c:pt idx="466">
                  <c:v>6302</c:v>
                </c:pt>
                <c:pt idx="467">
                  <c:v>6303</c:v>
                </c:pt>
                <c:pt idx="468">
                  <c:v>6304</c:v>
                </c:pt>
              </c:numCache>
            </c:numRef>
          </c:xVal>
          <c:yVal>
            <c:numRef>
              <c:f>Graph!$B$1074:$B$1540</c:f>
              <c:numCache>
                <c:formatCode>General</c:formatCode>
                <c:ptCount val="467"/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Graph!$A$1073:$A$1541</c:f>
              <c:numCache>
                <c:formatCode>General</c:formatCode>
                <c:ptCount val="469"/>
                <c:pt idx="0">
                  <c:v>5836</c:v>
                </c:pt>
                <c:pt idx="1">
                  <c:v>5837</c:v>
                </c:pt>
                <c:pt idx="2">
                  <c:v>5838</c:v>
                </c:pt>
                <c:pt idx="3">
                  <c:v>5839</c:v>
                </c:pt>
                <c:pt idx="4">
                  <c:v>5840</c:v>
                </c:pt>
                <c:pt idx="5">
                  <c:v>5841</c:v>
                </c:pt>
                <c:pt idx="6">
                  <c:v>5842</c:v>
                </c:pt>
                <c:pt idx="7">
                  <c:v>5843</c:v>
                </c:pt>
                <c:pt idx="8">
                  <c:v>5844</c:v>
                </c:pt>
                <c:pt idx="9">
                  <c:v>5845</c:v>
                </c:pt>
                <c:pt idx="10">
                  <c:v>5846</c:v>
                </c:pt>
                <c:pt idx="11">
                  <c:v>5847</c:v>
                </c:pt>
                <c:pt idx="12">
                  <c:v>5848</c:v>
                </c:pt>
                <c:pt idx="13">
                  <c:v>5849</c:v>
                </c:pt>
                <c:pt idx="14">
                  <c:v>5850</c:v>
                </c:pt>
                <c:pt idx="15">
                  <c:v>5851</c:v>
                </c:pt>
                <c:pt idx="16">
                  <c:v>5852</c:v>
                </c:pt>
                <c:pt idx="17">
                  <c:v>5853</c:v>
                </c:pt>
                <c:pt idx="18">
                  <c:v>5854</c:v>
                </c:pt>
                <c:pt idx="19">
                  <c:v>5855</c:v>
                </c:pt>
                <c:pt idx="20">
                  <c:v>5856</c:v>
                </c:pt>
                <c:pt idx="21">
                  <c:v>5857</c:v>
                </c:pt>
                <c:pt idx="22">
                  <c:v>5858</c:v>
                </c:pt>
                <c:pt idx="23">
                  <c:v>5859</c:v>
                </c:pt>
                <c:pt idx="24">
                  <c:v>5860</c:v>
                </c:pt>
                <c:pt idx="25">
                  <c:v>5861</c:v>
                </c:pt>
                <c:pt idx="26">
                  <c:v>5862</c:v>
                </c:pt>
                <c:pt idx="27">
                  <c:v>5863</c:v>
                </c:pt>
                <c:pt idx="28">
                  <c:v>5864</c:v>
                </c:pt>
                <c:pt idx="29">
                  <c:v>5865</c:v>
                </c:pt>
                <c:pt idx="30">
                  <c:v>5866</c:v>
                </c:pt>
                <c:pt idx="31">
                  <c:v>5867</c:v>
                </c:pt>
                <c:pt idx="32">
                  <c:v>5868</c:v>
                </c:pt>
                <c:pt idx="33">
                  <c:v>5869</c:v>
                </c:pt>
                <c:pt idx="34">
                  <c:v>5870</c:v>
                </c:pt>
                <c:pt idx="35">
                  <c:v>5871</c:v>
                </c:pt>
                <c:pt idx="36">
                  <c:v>5872</c:v>
                </c:pt>
                <c:pt idx="37">
                  <c:v>5873</c:v>
                </c:pt>
                <c:pt idx="38">
                  <c:v>5874</c:v>
                </c:pt>
                <c:pt idx="39">
                  <c:v>5875</c:v>
                </c:pt>
                <c:pt idx="40">
                  <c:v>5876</c:v>
                </c:pt>
                <c:pt idx="41">
                  <c:v>5877</c:v>
                </c:pt>
                <c:pt idx="42">
                  <c:v>5878</c:v>
                </c:pt>
                <c:pt idx="43">
                  <c:v>5879</c:v>
                </c:pt>
                <c:pt idx="44">
                  <c:v>5880</c:v>
                </c:pt>
                <c:pt idx="45">
                  <c:v>5881</c:v>
                </c:pt>
                <c:pt idx="46">
                  <c:v>5882</c:v>
                </c:pt>
                <c:pt idx="47">
                  <c:v>5883</c:v>
                </c:pt>
                <c:pt idx="48">
                  <c:v>5884</c:v>
                </c:pt>
                <c:pt idx="49">
                  <c:v>5885</c:v>
                </c:pt>
                <c:pt idx="50">
                  <c:v>5886</c:v>
                </c:pt>
                <c:pt idx="51">
                  <c:v>5887</c:v>
                </c:pt>
                <c:pt idx="52">
                  <c:v>5888</c:v>
                </c:pt>
                <c:pt idx="53">
                  <c:v>5889</c:v>
                </c:pt>
                <c:pt idx="54">
                  <c:v>5890</c:v>
                </c:pt>
                <c:pt idx="55">
                  <c:v>5891</c:v>
                </c:pt>
                <c:pt idx="56">
                  <c:v>5892</c:v>
                </c:pt>
                <c:pt idx="57">
                  <c:v>5893</c:v>
                </c:pt>
                <c:pt idx="58">
                  <c:v>5894</c:v>
                </c:pt>
                <c:pt idx="59">
                  <c:v>5895</c:v>
                </c:pt>
                <c:pt idx="60">
                  <c:v>5896</c:v>
                </c:pt>
                <c:pt idx="61">
                  <c:v>5897</c:v>
                </c:pt>
                <c:pt idx="62">
                  <c:v>5898</c:v>
                </c:pt>
                <c:pt idx="63">
                  <c:v>5899</c:v>
                </c:pt>
                <c:pt idx="64">
                  <c:v>5900</c:v>
                </c:pt>
                <c:pt idx="65">
                  <c:v>5901</c:v>
                </c:pt>
                <c:pt idx="66">
                  <c:v>5902</c:v>
                </c:pt>
                <c:pt idx="67">
                  <c:v>5903</c:v>
                </c:pt>
                <c:pt idx="68">
                  <c:v>5904</c:v>
                </c:pt>
                <c:pt idx="69">
                  <c:v>5905</c:v>
                </c:pt>
                <c:pt idx="70">
                  <c:v>5906</c:v>
                </c:pt>
                <c:pt idx="71">
                  <c:v>5907</c:v>
                </c:pt>
                <c:pt idx="72">
                  <c:v>5908</c:v>
                </c:pt>
                <c:pt idx="73">
                  <c:v>5909</c:v>
                </c:pt>
                <c:pt idx="74">
                  <c:v>5910</c:v>
                </c:pt>
                <c:pt idx="75">
                  <c:v>5911</c:v>
                </c:pt>
                <c:pt idx="76">
                  <c:v>5912</c:v>
                </c:pt>
                <c:pt idx="77">
                  <c:v>5913</c:v>
                </c:pt>
                <c:pt idx="78">
                  <c:v>5914</c:v>
                </c:pt>
                <c:pt idx="79">
                  <c:v>5915</c:v>
                </c:pt>
                <c:pt idx="80">
                  <c:v>5916</c:v>
                </c:pt>
                <c:pt idx="81">
                  <c:v>5917</c:v>
                </c:pt>
                <c:pt idx="82">
                  <c:v>5918</c:v>
                </c:pt>
                <c:pt idx="83">
                  <c:v>5919</c:v>
                </c:pt>
                <c:pt idx="84">
                  <c:v>5920</c:v>
                </c:pt>
                <c:pt idx="85">
                  <c:v>5921</c:v>
                </c:pt>
                <c:pt idx="86">
                  <c:v>5922</c:v>
                </c:pt>
                <c:pt idx="87">
                  <c:v>5923</c:v>
                </c:pt>
                <c:pt idx="88">
                  <c:v>5924</c:v>
                </c:pt>
                <c:pt idx="89">
                  <c:v>5925</c:v>
                </c:pt>
                <c:pt idx="90">
                  <c:v>5926</c:v>
                </c:pt>
                <c:pt idx="91">
                  <c:v>5927</c:v>
                </c:pt>
                <c:pt idx="92">
                  <c:v>5928</c:v>
                </c:pt>
                <c:pt idx="93">
                  <c:v>5929</c:v>
                </c:pt>
                <c:pt idx="94">
                  <c:v>5930</c:v>
                </c:pt>
                <c:pt idx="95">
                  <c:v>5931</c:v>
                </c:pt>
                <c:pt idx="96">
                  <c:v>5932</c:v>
                </c:pt>
                <c:pt idx="97">
                  <c:v>5933</c:v>
                </c:pt>
                <c:pt idx="98">
                  <c:v>5934</c:v>
                </c:pt>
                <c:pt idx="99">
                  <c:v>5935</c:v>
                </c:pt>
                <c:pt idx="100">
                  <c:v>5936</c:v>
                </c:pt>
                <c:pt idx="101">
                  <c:v>5937</c:v>
                </c:pt>
                <c:pt idx="102">
                  <c:v>5938</c:v>
                </c:pt>
                <c:pt idx="103">
                  <c:v>5939</c:v>
                </c:pt>
                <c:pt idx="104">
                  <c:v>5940</c:v>
                </c:pt>
                <c:pt idx="105">
                  <c:v>5941</c:v>
                </c:pt>
                <c:pt idx="106">
                  <c:v>5942</c:v>
                </c:pt>
                <c:pt idx="107">
                  <c:v>5943</c:v>
                </c:pt>
                <c:pt idx="108">
                  <c:v>5944</c:v>
                </c:pt>
                <c:pt idx="109">
                  <c:v>5945</c:v>
                </c:pt>
                <c:pt idx="110">
                  <c:v>5946</c:v>
                </c:pt>
                <c:pt idx="111">
                  <c:v>5947</c:v>
                </c:pt>
                <c:pt idx="112">
                  <c:v>5948</c:v>
                </c:pt>
                <c:pt idx="113">
                  <c:v>5949</c:v>
                </c:pt>
                <c:pt idx="114">
                  <c:v>5950</c:v>
                </c:pt>
                <c:pt idx="115">
                  <c:v>5951</c:v>
                </c:pt>
                <c:pt idx="116">
                  <c:v>5952</c:v>
                </c:pt>
                <c:pt idx="117">
                  <c:v>5953</c:v>
                </c:pt>
                <c:pt idx="118">
                  <c:v>5954</c:v>
                </c:pt>
                <c:pt idx="119">
                  <c:v>5955</c:v>
                </c:pt>
                <c:pt idx="120">
                  <c:v>5956</c:v>
                </c:pt>
                <c:pt idx="121">
                  <c:v>5957</c:v>
                </c:pt>
                <c:pt idx="122">
                  <c:v>5958</c:v>
                </c:pt>
                <c:pt idx="123">
                  <c:v>5959</c:v>
                </c:pt>
                <c:pt idx="124">
                  <c:v>5960</c:v>
                </c:pt>
                <c:pt idx="125">
                  <c:v>5961</c:v>
                </c:pt>
                <c:pt idx="126">
                  <c:v>5962</c:v>
                </c:pt>
                <c:pt idx="127">
                  <c:v>5963</c:v>
                </c:pt>
                <c:pt idx="128">
                  <c:v>5964</c:v>
                </c:pt>
                <c:pt idx="129">
                  <c:v>5965</c:v>
                </c:pt>
                <c:pt idx="130">
                  <c:v>5966</c:v>
                </c:pt>
                <c:pt idx="131">
                  <c:v>5967</c:v>
                </c:pt>
                <c:pt idx="132">
                  <c:v>5968</c:v>
                </c:pt>
                <c:pt idx="133">
                  <c:v>5969</c:v>
                </c:pt>
                <c:pt idx="134">
                  <c:v>5970</c:v>
                </c:pt>
                <c:pt idx="135">
                  <c:v>5971</c:v>
                </c:pt>
                <c:pt idx="136">
                  <c:v>5972</c:v>
                </c:pt>
                <c:pt idx="137">
                  <c:v>5973</c:v>
                </c:pt>
                <c:pt idx="138">
                  <c:v>5974</c:v>
                </c:pt>
                <c:pt idx="139">
                  <c:v>5975</c:v>
                </c:pt>
                <c:pt idx="140">
                  <c:v>5976</c:v>
                </c:pt>
                <c:pt idx="141">
                  <c:v>5977</c:v>
                </c:pt>
                <c:pt idx="142">
                  <c:v>5978</c:v>
                </c:pt>
                <c:pt idx="143">
                  <c:v>5979</c:v>
                </c:pt>
                <c:pt idx="144">
                  <c:v>5980</c:v>
                </c:pt>
                <c:pt idx="145">
                  <c:v>5981</c:v>
                </c:pt>
                <c:pt idx="146">
                  <c:v>5982</c:v>
                </c:pt>
                <c:pt idx="147">
                  <c:v>5983</c:v>
                </c:pt>
                <c:pt idx="148">
                  <c:v>5984</c:v>
                </c:pt>
                <c:pt idx="149">
                  <c:v>5985</c:v>
                </c:pt>
                <c:pt idx="150">
                  <c:v>5986</c:v>
                </c:pt>
                <c:pt idx="151">
                  <c:v>5987</c:v>
                </c:pt>
                <c:pt idx="152">
                  <c:v>5988</c:v>
                </c:pt>
                <c:pt idx="153">
                  <c:v>5989</c:v>
                </c:pt>
                <c:pt idx="154">
                  <c:v>5990</c:v>
                </c:pt>
                <c:pt idx="155">
                  <c:v>5991</c:v>
                </c:pt>
                <c:pt idx="156">
                  <c:v>5992</c:v>
                </c:pt>
                <c:pt idx="157">
                  <c:v>5993</c:v>
                </c:pt>
                <c:pt idx="158">
                  <c:v>5994</c:v>
                </c:pt>
                <c:pt idx="159">
                  <c:v>5995</c:v>
                </c:pt>
                <c:pt idx="160">
                  <c:v>5996</c:v>
                </c:pt>
                <c:pt idx="161">
                  <c:v>5997</c:v>
                </c:pt>
                <c:pt idx="162">
                  <c:v>5998</c:v>
                </c:pt>
                <c:pt idx="163">
                  <c:v>5999</c:v>
                </c:pt>
                <c:pt idx="164">
                  <c:v>6000</c:v>
                </c:pt>
                <c:pt idx="165">
                  <c:v>6001</c:v>
                </c:pt>
                <c:pt idx="166">
                  <c:v>6002</c:v>
                </c:pt>
                <c:pt idx="167">
                  <c:v>6003</c:v>
                </c:pt>
                <c:pt idx="168">
                  <c:v>6004</c:v>
                </c:pt>
                <c:pt idx="169">
                  <c:v>6005</c:v>
                </c:pt>
                <c:pt idx="170">
                  <c:v>6006</c:v>
                </c:pt>
                <c:pt idx="171">
                  <c:v>6007</c:v>
                </c:pt>
                <c:pt idx="172">
                  <c:v>6008</c:v>
                </c:pt>
                <c:pt idx="173">
                  <c:v>6009</c:v>
                </c:pt>
                <c:pt idx="174">
                  <c:v>6010</c:v>
                </c:pt>
                <c:pt idx="175">
                  <c:v>6011</c:v>
                </c:pt>
                <c:pt idx="176">
                  <c:v>6012</c:v>
                </c:pt>
                <c:pt idx="177">
                  <c:v>6013</c:v>
                </c:pt>
                <c:pt idx="178">
                  <c:v>6014</c:v>
                </c:pt>
                <c:pt idx="179">
                  <c:v>6015</c:v>
                </c:pt>
                <c:pt idx="180">
                  <c:v>6016</c:v>
                </c:pt>
                <c:pt idx="181">
                  <c:v>6017</c:v>
                </c:pt>
                <c:pt idx="182">
                  <c:v>6018</c:v>
                </c:pt>
                <c:pt idx="183">
                  <c:v>6019</c:v>
                </c:pt>
                <c:pt idx="184">
                  <c:v>6020</c:v>
                </c:pt>
                <c:pt idx="185">
                  <c:v>6021</c:v>
                </c:pt>
                <c:pt idx="186">
                  <c:v>6022</c:v>
                </c:pt>
                <c:pt idx="187">
                  <c:v>6023</c:v>
                </c:pt>
                <c:pt idx="188">
                  <c:v>6024</c:v>
                </c:pt>
                <c:pt idx="189">
                  <c:v>6025</c:v>
                </c:pt>
                <c:pt idx="190">
                  <c:v>6026</c:v>
                </c:pt>
                <c:pt idx="191">
                  <c:v>6027</c:v>
                </c:pt>
                <c:pt idx="192">
                  <c:v>6028</c:v>
                </c:pt>
                <c:pt idx="193">
                  <c:v>6029</c:v>
                </c:pt>
                <c:pt idx="194">
                  <c:v>6030</c:v>
                </c:pt>
                <c:pt idx="195">
                  <c:v>6031</c:v>
                </c:pt>
                <c:pt idx="196">
                  <c:v>6032</c:v>
                </c:pt>
                <c:pt idx="197">
                  <c:v>6033</c:v>
                </c:pt>
                <c:pt idx="198">
                  <c:v>6034</c:v>
                </c:pt>
                <c:pt idx="199">
                  <c:v>6035</c:v>
                </c:pt>
                <c:pt idx="200">
                  <c:v>6036</c:v>
                </c:pt>
                <c:pt idx="201">
                  <c:v>6037</c:v>
                </c:pt>
                <c:pt idx="202">
                  <c:v>6038</c:v>
                </c:pt>
                <c:pt idx="203">
                  <c:v>6039</c:v>
                </c:pt>
                <c:pt idx="204">
                  <c:v>6040</c:v>
                </c:pt>
                <c:pt idx="205">
                  <c:v>6041</c:v>
                </c:pt>
                <c:pt idx="206">
                  <c:v>6042</c:v>
                </c:pt>
                <c:pt idx="207">
                  <c:v>6043</c:v>
                </c:pt>
                <c:pt idx="208">
                  <c:v>6044</c:v>
                </c:pt>
                <c:pt idx="209">
                  <c:v>6045</c:v>
                </c:pt>
                <c:pt idx="210">
                  <c:v>6046</c:v>
                </c:pt>
                <c:pt idx="211">
                  <c:v>6047</c:v>
                </c:pt>
                <c:pt idx="212">
                  <c:v>6048</c:v>
                </c:pt>
                <c:pt idx="213">
                  <c:v>6049</c:v>
                </c:pt>
                <c:pt idx="214">
                  <c:v>6050</c:v>
                </c:pt>
                <c:pt idx="215">
                  <c:v>6051</c:v>
                </c:pt>
                <c:pt idx="216">
                  <c:v>6052</c:v>
                </c:pt>
                <c:pt idx="217">
                  <c:v>6053</c:v>
                </c:pt>
                <c:pt idx="218">
                  <c:v>6054</c:v>
                </c:pt>
                <c:pt idx="219">
                  <c:v>6055</c:v>
                </c:pt>
                <c:pt idx="220">
                  <c:v>6056</c:v>
                </c:pt>
                <c:pt idx="221">
                  <c:v>6057</c:v>
                </c:pt>
                <c:pt idx="222">
                  <c:v>6058</c:v>
                </c:pt>
                <c:pt idx="223">
                  <c:v>6059</c:v>
                </c:pt>
                <c:pt idx="224">
                  <c:v>6060</c:v>
                </c:pt>
                <c:pt idx="225">
                  <c:v>6061</c:v>
                </c:pt>
                <c:pt idx="226">
                  <c:v>6062</c:v>
                </c:pt>
                <c:pt idx="227">
                  <c:v>6063</c:v>
                </c:pt>
                <c:pt idx="228">
                  <c:v>6064</c:v>
                </c:pt>
                <c:pt idx="229">
                  <c:v>6065</c:v>
                </c:pt>
                <c:pt idx="230">
                  <c:v>6066</c:v>
                </c:pt>
                <c:pt idx="231">
                  <c:v>6067</c:v>
                </c:pt>
                <c:pt idx="232">
                  <c:v>6068</c:v>
                </c:pt>
                <c:pt idx="233">
                  <c:v>6069</c:v>
                </c:pt>
                <c:pt idx="234">
                  <c:v>6070</c:v>
                </c:pt>
                <c:pt idx="235">
                  <c:v>6071</c:v>
                </c:pt>
                <c:pt idx="236">
                  <c:v>6072</c:v>
                </c:pt>
                <c:pt idx="237">
                  <c:v>6073</c:v>
                </c:pt>
                <c:pt idx="238">
                  <c:v>6074</c:v>
                </c:pt>
                <c:pt idx="239">
                  <c:v>6075</c:v>
                </c:pt>
                <c:pt idx="240">
                  <c:v>6076</c:v>
                </c:pt>
                <c:pt idx="241">
                  <c:v>6077</c:v>
                </c:pt>
                <c:pt idx="242">
                  <c:v>6078</c:v>
                </c:pt>
                <c:pt idx="243">
                  <c:v>6079</c:v>
                </c:pt>
                <c:pt idx="244">
                  <c:v>6080</c:v>
                </c:pt>
                <c:pt idx="245">
                  <c:v>6081</c:v>
                </c:pt>
                <c:pt idx="246">
                  <c:v>6082</c:v>
                </c:pt>
                <c:pt idx="247">
                  <c:v>6083</c:v>
                </c:pt>
                <c:pt idx="248">
                  <c:v>6084</c:v>
                </c:pt>
                <c:pt idx="249">
                  <c:v>6085</c:v>
                </c:pt>
                <c:pt idx="250">
                  <c:v>6086</c:v>
                </c:pt>
                <c:pt idx="251">
                  <c:v>6087</c:v>
                </c:pt>
                <c:pt idx="252">
                  <c:v>6088</c:v>
                </c:pt>
                <c:pt idx="253">
                  <c:v>6089</c:v>
                </c:pt>
                <c:pt idx="254">
                  <c:v>6090</c:v>
                </c:pt>
                <c:pt idx="255">
                  <c:v>6091</c:v>
                </c:pt>
                <c:pt idx="256">
                  <c:v>6092</c:v>
                </c:pt>
                <c:pt idx="257">
                  <c:v>6093</c:v>
                </c:pt>
                <c:pt idx="258">
                  <c:v>6094</c:v>
                </c:pt>
                <c:pt idx="259">
                  <c:v>6095</c:v>
                </c:pt>
                <c:pt idx="260">
                  <c:v>6096</c:v>
                </c:pt>
                <c:pt idx="261">
                  <c:v>6097</c:v>
                </c:pt>
                <c:pt idx="262">
                  <c:v>6098</c:v>
                </c:pt>
                <c:pt idx="263">
                  <c:v>6099</c:v>
                </c:pt>
                <c:pt idx="264">
                  <c:v>6100</c:v>
                </c:pt>
                <c:pt idx="265">
                  <c:v>6101</c:v>
                </c:pt>
                <c:pt idx="266">
                  <c:v>6102</c:v>
                </c:pt>
                <c:pt idx="267">
                  <c:v>6103</c:v>
                </c:pt>
                <c:pt idx="268">
                  <c:v>6104</c:v>
                </c:pt>
                <c:pt idx="269">
                  <c:v>6105</c:v>
                </c:pt>
                <c:pt idx="270">
                  <c:v>6106</c:v>
                </c:pt>
                <c:pt idx="271">
                  <c:v>6107</c:v>
                </c:pt>
                <c:pt idx="272">
                  <c:v>6108</c:v>
                </c:pt>
                <c:pt idx="273">
                  <c:v>6109</c:v>
                </c:pt>
                <c:pt idx="274">
                  <c:v>6110</c:v>
                </c:pt>
                <c:pt idx="275">
                  <c:v>6111</c:v>
                </c:pt>
                <c:pt idx="276">
                  <c:v>6112</c:v>
                </c:pt>
                <c:pt idx="277">
                  <c:v>6113</c:v>
                </c:pt>
                <c:pt idx="278">
                  <c:v>6114</c:v>
                </c:pt>
                <c:pt idx="279">
                  <c:v>6115</c:v>
                </c:pt>
                <c:pt idx="280">
                  <c:v>6116</c:v>
                </c:pt>
                <c:pt idx="281">
                  <c:v>6117</c:v>
                </c:pt>
                <c:pt idx="282">
                  <c:v>6118</c:v>
                </c:pt>
                <c:pt idx="283">
                  <c:v>6119</c:v>
                </c:pt>
                <c:pt idx="284">
                  <c:v>6120</c:v>
                </c:pt>
                <c:pt idx="285">
                  <c:v>6121</c:v>
                </c:pt>
                <c:pt idx="286">
                  <c:v>6122</c:v>
                </c:pt>
                <c:pt idx="287">
                  <c:v>6123</c:v>
                </c:pt>
                <c:pt idx="288">
                  <c:v>6124</c:v>
                </c:pt>
                <c:pt idx="289">
                  <c:v>6125</c:v>
                </c:pt>
                <c:pt idx="290">
                  <c:v>6126</c:v>
                </c:pt>
                <c:pt idx="291">
                  <c:v>6127</c:v>
                </c:pt>
                <c:pt idx="292">
                  <c:v>6128</c:v>
                </c:pt>
                <c:pt idx="293">
                  <c:v>6129</c:v>
                </c:pt>
                <c:pt idx="294">
                  <c:v>6130</c:v>
                </c:pt>
                <c:pt idx="295">
                  <c:v>6131</c:v>
                </c:pt>
                <c:pt idx="296">
                  <c:v>6132</c:v>
                </c:pt>
                <c:pt idx="297">
                  <c:v>6133</c:v>
                </c:pt>
                <c:pt idx="298">
                  <c:v>6134</c:v>
                </c:pt>
                <c:pt idx="299">
                  <c:v>6135</c:v>
                </c:pt>
                <c:pt idx="300">
                  <c:v>6136</c:v>
                </c:pt>
                <c:pt idx="301">
                  <c:v>6137</c:v>
                </c:pt>
                <c:pt idx="302">
                  <c:v>6138</c:v>
                </c:pt>
                <c:pt idx="303">
                  <c:v>6139</c:v>
                </c:pt>
                <c:pt idx="304">
                  <c:v>6140</c:v>
                </c:pt>
                <c:pt idx="305">
                  <c:v>6141</c:v>
                </c:pt>
                <c:pt idx="306">
                  <c:v>6142</c:v>
                </c:pt>
                <c:pt idx="307">
                  <c:v>6143</c:v>
                </c:pt>
                <c:pt idx="308">
                  <c:v>6144</c:v>
                </c:pt>
                <c:pt idx="309">
                  <c:v>6145</c:v>
                </c:pt>
                <c:pt idx="310">
                  <c:v>6146</c:v>
                </c:pt>
                <c:pt idx="311">
                  <c:v>6147</c:v>
                </c:pt>
                <c:pt idx="312">
                  <c:v>6148</c:v>
                </c:pt>
                <c:pt idx="313">
                  <c:v>6149</c:v>
                </c:pt>
                <c:pt idx="314">
                  <c:v>6150</c:v>
                </c:pt>
                <c:pt idx="315">
                  <c:v>6151</c:v>
                </c:pt>
                <c:pt idx="316">
                  <c:v>6152</c:v>
                </c:pt>
                <c:pt idx="317">
                  <c:v>6153</c:v>
                </c:pt>
                <c:pt idx="318">
                  <c:v>6154</c:v>
                </c:pt>
                <c:pt idx="319">
                  <c:v>6155</c:v>
                </c:pt>
                <c:pt idx="320">
                  <c:v>6156</c:v>
                </c:pt>
                <c:pt idx="321">
                  <c:v>6157</c:v>
                </c:pt>
                <c:pt idx="322">
                  <c:v>6158</c:v>
                </c:pt>
                <c:pt idx="323">
                  <c:v>6159</c:v>
                </c:pt>
                <c:pt idx="324">
                  <c:v>6160</c:v>
                </c:pt>
                <c:pt idx="325">
                  <c:v>6161</c:v>
                </c:pt>
                <c:pt idx="326">
                  <c:v>6162</c:v>
                </c:pt>
                <c:pt idx="327">
                  <c:v>6163</c:v>
                </c:pt>
                <c:pt idx="328">
                  <c:v>6164</c:v>
                </c:pt>
                <c:pt idx="329">
                  <c:v>6165</c:v>
                </c:pt>
                <c:pt idx="330">
                  <c:v>6166</c:v>
                </c:pt>
                <c:pt idx="331">
                  <c:v>6167</c:v>
                </c:pt>
                <c:pt idx="332">
                  <c:v>6168</c:v>
                </c:pt>
                <c:pt idx="333">
                  <c:v>6169</c:v>
                </c:pt>
                <c:pt idx="334">
                  <c:v>6170</c:v>
                </c:pt>
                <c:pt idx="335">
                  <c:v>6171</c:v>
                </c:pt>
                <c:pt idx="336">
                  <c:v>6172</c:v>
                </c:pt>
                <c:pt idx="337">
                  <c:v>6173</c:v>
                </c:pt>
                <c:pt idx="338">
                  <c:v>6174</c:v>
                </c:pt>
                <c:pt idx="339">
                  <c:v>6175</c:v>
                </c:pt>
                <c:pt idx="340">
                  <c:v>6176</c:v>
                </c:pt>
                <c:pt idx="341">
                  <c:v>6177</c:v>
                </c:pt>
                <c:pt idx="342">
                  <c:v>6178</c:v>
                </c:pt>
                <c:pt idx="343">
                  <c:v>6179</c:v>
                </c:pt>
                <c:pt idx="344">
                  <c:v>6180</c:v>
                </c:pt>
                <c:pt idx="345">
                  <c:v>6181</c:v>
                </c:pt>
                <c:pt idx="346">
                  <c:v>6182</c:v>
                </c:pt>
                <c:pt idx="347">
                  <c:v>6183</c:v>
                </c:pt>
                <c:pt idx="348">
                  <c:v>6184</c:v>
                </c:pt>
                <c:pt idx="349">
                  <c:v>6185</c:v>
                </c:pt>
                <c:pt idx="350">
                  <c:v>6186</c:v>
                </c:pt>
                <c:pt idx="351">
                  <c:v>6187</c:v>
                </c:pt>
                <c:pt idx="352">
                  <c:v>6188</c:v>
                </c:pt>
                <c:pt idx="353">
                  <c:v>6189</c:v>
                </c:pt>
                <c:pt idx="354">
                  <c:v>6190</c:v>
                </c:pt>
                <c:pt idx="355">
                  <c:v>6191</c:v>
                </c:pt>
                <c:pt idx="356">
                  <c:v>6192</c:v>
                </c:pt>
                <c:pt idx="357">
                  <c:v>6193</c:v>
                </c:pt>
                <c:pt idx="358">
                  <c:v>6194</c:v>
                </c:pt>
                <c:pt idx="359">
                  <c:v>6195</c:v>
                </c:pt>
                <c:pt idx="360">
                  <c:v>6196</c:v>
                </c:pt>
                <c:pt idx="361">
                  <c:v>6197</c:v>
                </c:pt>
                <c:pt idx="362">
                  <c:v>6198</c:v>
                </c:pt>
                <c:pt idx="363">
                  <c:v>6199</c:v>
                </c:pt>
                <c:pt idx="364">
                  <c:v>6200</c:v>
                </c:pt>
                <c:pt idx="365">
                  <c:v>6201</c:v>
                </c:pt>
                <c:pt idx="366">
                  <c:v>6202</c:v>
                </c:pt>
                <c:pt idx="367">
                  <c:v>6203</c:v>
                </c:pt>
                <c:pt idx="368">
                  <c:v>6204</c:v>
                </c:pt>
                <c:pt idx="369">
                  <c:v>6205</c:v>
                </c:pt>
                <c:pt idx="370">
                  <c:v>6206</c:v>
                </c:pt>
                <c:pt idx="371">
                  <c:v>6207</c:v>
                </c:pt>
                <c:pt idx="372">
                  <c:v>6208</c:v>
                </c:pt>
                <c:pt idx="373">
                  <c:v>6209</c:v>
                </c:pt>
                <c:pt idx="374">
                  <c:v>6210</c:v>
                </c:pt>
                <c:pt idx="375">
                  <c:v>6211</c:v>
                </c:pt>
                <c:pt idx="376">
                  <c:v>6212</c:v>
                </c:pt>
                <c:pt idx="377">
                  <c:v>6213</c:v>
                </c:pt>
                <c:pt idx="378">
                  <c:v>6214</c:v>
                </c:pt>
                <c:pt idx="379">
                  <c:v>6215</c:v>
                </c:pt>
                <c:pt idx="380">
                  <c:v>6216</c:v>
                </c:pt>
                <c:pt idx="381">
                  <c:v>6217</c:v>
                </c:pt>
                <c:pt idx="382">
                  <c:v>6218</c:v>
                </c:pt>
                <c:pt idx="383">
                  <c:v>6219</c:v>
                </c:pt>
                <c:pt idx="384">
                  <c:v>6220</c:v>
                </c:pt>
                <c:pt idx="385">
                  <c:v>6221</c:v>
                </c:pt>
                <c:pt idx="386">
                  <c:v>6222</c:v>
                </c:pt>
                <c:pt idx="387">
                  <c:v>6223</c:v>
                </c:pt>
                <c:pt idx="388">
                  <c:v>6224</c:v>
                </c:pt>
                <c:pt idx="389">
                  <c:v>6225</c:v>
                </c:pt>
                <c:pt idx="390">
                  <c:v>6226</c:v>
                </c:pt>
                <c:pt idx="391">
                  <c:v>6227</c:v>
                </c:pt>
                <c:pt idx="392">
                  <c:v>6228</c:v>
                </c:pt>
                <c:pt idx="393">
                  <c:v>6229</c:v>
                </c:pt>
                <c:pt idx="394">
                  <c:v>6230</c:v>
                </c:pt>
                <c:pt idx="395">
                  <c:v>6231</c:v>
                </c:pt>
                <c:pt idx="396">
                  <c:v>6232</c:v>
                </c:pt>
                <c:pt idx="397">
                  <c:v>6233</c:v>
                </c:pt>
                <c:pt idx="398">
                  <c:v>6234</c:v>
                </c:pt>
                <c:pt idx="399">
                  <c:v>6235</c:v>
                </c:pt>
                <c:pt idx="400">
                  <c:v>6236</c:v>
                </c:pt>
                <c:pt idx="401">
                  <c:v>6237</c:v>
                </c:pt>
                <c:pt idx="402">
                  <c:v>6238</c:v>
                </c:pt>
                <c:pt idx="403">
                  <c:v>6239</c:v>
                </c:pt>
                <c:pt idx="404">
                  <c:v>6240</c:v>
                </c:pt>
                <c:pt idx="405">
                  <c:v>6241</c:v>
                </c:pt>
                <c:pt idx="406">
                  <c:v>6242</c:v>
                </c:pt>
                <c:pt idx="407">
                  <c:v>6243</c:v>
                </c:pt>
                <c:pt idx="408">
                  <c:v>6244</c:v>
                </c:pt>
                <c:pt idx="409">
                  <c:v>6245</c:v>
                </c:pt>
                <c:pt idx="410">
                  <c:v>6246</c:v>
                </c:pt>
                <c:pt idx="411">
                  <c:v>6247</c:v>
                </c:pt>
                <c:pt idx="412">
                  <c:v>6248</c:v>
                </c:pt>
                <c:pt idx="413">
                  <c:v>6249</c:v>
                </c:pt>
                <c:pt idx="414">
                  <c:v>6250</c:v>
                </c:pt>
                <c:pt idx="415">
                  <c:v>6251</c:v>
                </c:pt>
                <c:pt idx="416">
                  <c:v>6252</c:v>
                </c:pt>
                <c:pt idx="417">
                  <c:v>6253</c:v>
                </c:pt>
                <c:pt idx="418">
                  <c:v>6254</c:v>
                </c:pt>
                <c:pt idx="419">
                  <c:v>6255</c:v>
                </c:pt>
                <c:pt idx="420">
                  <c:v>6256</c:v>
                </c:pt>
                <c:pt idx="421">
                  <c:v>6257</c:v>
                </c:pt>
                <c:pt idx="422">
                  <c:v>6258</c:v>
                </c:pt>
                <c:pt idx="423">
                  <c:v>6259</c:v>
                </c:pt>
                <c:pt idx="424">
                  <c:v>6260</c:v>
                </c:pt>
                <c:pt idx="425">
                  <c:v>6261</c:v>
                </c:pt>
                <c:pt idx="426">
                  <c:v>6262</c:v>
                </c:pt>
                <c:pt idx="427">
                  <c:v>6263</c:v>
                </c:pt>
                <c:pt idx="428">
                  <c:v>6264</c:v>
                </c:pt>
                <c:pt idx="429">
                  <c:v>6265</c:v>
                </c:pt>
                <c:pt idx="430">
                  <c:v>6266</c:v>
                </c:pt>
                <c:pt idx="431">
                  <c:v>6267</c:v>
                </c:pt>
                <c:pt idx="432">
                  <c:v>6268</c:v>
                </c:pt>
                <c:pt idx="433">
                  <c:v>6269</c:v>
                </c:pt>
                <c:pt idx="434">
                  <c:v>6270</c:v>
                </c:pt>
                <c:pt idx="435">
                  <c:v>6271</c:v>
                </c:pt>
                <c:pt idx="436">
                  <c:v>6272</c:v>
                </c:pt>
                <c:pt idx="437">
                  <c:v>6273</c:v>
                </c:pt>
                <c:pt idx="438">
                  <c:v>6274</c:v>
                </c:pt>
                <c:pt idx="439">
                  <c:v>6275</c:v>
                </c:pt>
                <c:pt idx="440">
                  <c:v>6276</c:v>
                </c:pt>
                <c:pt idx="441">
                  <c:v>6277</c:v>
                </c:pt>
                <c:pt idx="442">
                  <c:v>6278</c:v>
                </c:pt>
                <c:pt idx="443">
                  <c:v>6279</c:v>
                </c:pt>
                <c:pt idx="444">
                  <c:v>6280</c:v>
                </c:pt>
                <c:pt idx="445">
                  <c:v>6281</c:v>
                </c:pt>
                <c:pt idx="446">
                  <c:v>6282</c:v>
                </c:pt>
                <c:pt idx="447">
                  <c:v>6283</c:v>
                </c:pt>
                <c:pt idx="448">
                  <c:v>6284</c:v>
                </c:pt>
                <c:pt idx="449">
                  <c:v>6285</c:v>
                </c:pt>
                <c:pt idx="450">
                  <c:v>6286</c:v>
                </c:pt>
                <c:pt idx="451">
                  <c:v>6287</c:v>
                </c:pt>
                <c:pt idx="452">
                  <c:v>6288</c:v>
                </c:pt>
                <c:pt idx="453">
                  <c:v>6289</c:v>
                </c:pt>
                <c:pt idx="454">
                  <c:v>6290</c:v>
                </c:pt>
                <c:pt idx="455">
                  <c:v>6291</c:v>
                </c:pt>
                <c:pt idx="456">
                  <c:v>6292</c:v>
                </c:pt>
                <c:pt idx="457">
                  <c:v>6293</c:v>
                </c:pt>
                <c:pt idx="458">
                  <c:v>6294</c:v>
                </c:pt>
                <c:pt idx="459">
                  <c:v>6295</c:v>
                </c:pt>
                <c:pt idx="460">
                  <c:v>6296</c:v>
                </c:pt>
                <c:pt idx="461">
                  <c:v>6297</c:v>
                </c:pt>
                <c:pt idx="462">
                  <c:v>6298</c:v>
                </c:pt>
                <c:pt idx="463">
                  <c:v>6299</c:v>
                </c:pt>
                <c:pt idx="464">
                  <c:v>6300</c:v>
                </c:pt>
                <c:pt idx="465">
                  <c:v>6301</c:v>
                </c:pt>
                <c:pt idx="466">
                  <c:v>6302</c:v>
                </c:pt>
                <c:pt idx="467">
                  <c:v>6303</c:v>
                </c:pt>
                <c:pt idx="468">
                  <c:v>6304</c:v>
                </c:pt>
              </c:numCache>
            </c:numRef>
          </c:xVal>
          <c:yVal>
            <c:numRef>
              <c:f>Graph!$C$1074:$C$1540</c:f>
              <c:numCache>
                <c:formatCode>General</c:formatCode>
                <c:ptCount val="467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Graph!$A$1073:$A$1541</c:f>
              <c:numCache>
                <c:formatCode>General</c:formatCode>
                <c:ptCount val="469"/>
                <c:pt idx="0">
                  <c:v>5836</c:v>
                </c:pt>
                <c:pt idx="1">
                  <c:v>5837</c:v>
                </c:pt>
                <c:pt idx="2">
                  <c:v>5838</c:v>
                </c:pt>
                <c:pt idx="3">
                  <c:v>5839</c:v>
                </c:pt>
                <c:pt idx="4">
                  <c:v>5840</c:v>
                </c:pt>
                <c:pt idx="5">
                  <c:v>5841</c:v>
                </c:pt>
                <c:pt idx="6">
                  <c:v>5842</c:v>
                </c:pt>
                <c:pt idx="7">
                  <c:v>5843</c:v>
                </c:pt>
                <c:pt idx="8">
                  <c:v>5844</c:v>
                </c:pt>
                <c:pt idx="9">
                  <c:v>5845</c:v>
                </c:pt>
                <c:pt idx="10">
                  <c:v>5846</c:v>
                </c:pt>
                <c:pt idx="11">
                  <c:v>5847</c:v>
                </c:pt>
                <c:pt idx="12">
                  <c:v>5848</c:v>
                </c:pt>
                <c:pt idx="13">
                  <c:v>5849</c:v>
                </c:pt>
                <c:pt idx="14">
                  <c:v>5850</c:v>
                </c:pt>
                <c:pt idx="15">
                  <c:v>5851</c:v>
                </c:pt>
                <c:pt idx="16">
                  <c:v>5852</c:v>
                </c:pt>
                <c:pt idx="17">
                  <c:v>5853</c:v>
                </c:pt>
                <c:pt idx="18">
                  <c:v>5854</c:v>
                </c:pt>
                <c:pt idx="19">
                  <c:v>5855</c:v>
                </c:pt>
                <c:pt idx="20">
                  <c:v>5856</c:v>
                </c:pt>
                <c:pt idx="21">
                  <c:v>5857</c:v>
                </c:pt>
                <c:pt idx="22">
                  <c:v>5858</c:v>
                </c:pt>
                <c:pt idx="23">
                  <c:v>5859</c:v>
                </c:pt>
                <c:pt idx="24">
                  <c:v>5860</c:v>
                </c:pt>
                <c:pt idx="25">
                  <c:v>5861</c:v>
                </c:pt>
                <c:pt idx="26">
                  <c:v>5862</c:v>
                </c:pt>
                <c:pt idx="27">
                  <c:v>5863</c:v>
                </c:pt>
                <c:pt idx="28">
                  <c:v>5864</c:v>
                </c:pt>
                <c:pt idx="29">
                  <c:v>5865</c:v>
                </c:pt>
                <c:pt idx="30">
                  <c:v>5866</c:v>
                </c:pt>
                <c:pt idx="31">
                  <c:v>5867</c:v>
                </c:pt>
                <c:pt idx="32">
                  <c:v>5868</c:v>
                </c:pt>
                <c:pt idx="33">
                  <c:v>5869</c:v>
                </c:pt>
                <c:pt idx="34">
                  <c:v>5870</c:v>
                </c:pt>
                <c:pt idx="35">
                  <c:v>5871</c:v>
                </c:pt>
                <c:pt idx="36">
                  <c:v>5872</c:v>
                </c:pt>
                <c:pt idx="37">
                  <c:v>5873</c:v>
                </c:pt>
                <c:pt idx="38">
                  <c:v>5874</c:v>
                </c:pt>
                <c:pt idx="39">
                  <c:v>5875</c:v>
                </c:pt>
                <c:pt idx="40">
                  <c:v>5876</c:v>
                </c:pt>
                <c:pt idx="41">
                  <c:v>5877</c:v>
                </c:pt>
                <c:pt idx="42">
                  <c:v>5878</c:v>
                </c:pt>
                <c:pt idx="43">
                  <c:v>5879</c:v>
                </c:pt>
                <c:pt idx="44">
                  <c:v>5880</c:v>
                </c:pt>
                <c:pt idx="45">
                  <c:v>5881</c:v>
                </c:pt>
                <c:pt idx="46">
                  <c:v>5882</c:v>
                </c:pt>
                <c:pt idx="47">
                  <c:v>5883</c:v>
                </c:pt>
                <c:pt idx="48">
                  <c:v>5884</c:v>
                </c:pt>
                <c:pt idx="49">
                  <c:v>5885</c:v>
                </c:pt>
                <c:pt idx="50">
                  <c:v>5886</c:v>
                </c:pt>
                <c:pt idx="51">
                  <c:v>5887</c:v>
                </c:pt>
                <c:pt idx="52">
                  <c:v>5888</c:v>
                </c:pt>
                <c:pt idx="53">
                  <c:v>5889</c:v>
                </c:pt>
                <c:pt idx="54">
                  <c:v>5890</c:v>
                </c:pt>
                <c:pt idx="55">
                  <c:v>5891</c:v>
                </c:pt>
                <c:pt idx="56">
                  <c:v>5892</c:v>
                </c:pt>
                <c:pt idx="57">
                  <c:v>5893</c:v>
                </c:pt>
                <c:pt idx="58">
                  <c:v>5894</c:v>
                </c:pt>
                <c:pt idx="59">
                  <c:v>5895</c:v>
                </c:pt>
                <c:pt idx="60">
                  <c:v>5896</c:v>
                </c:pt>
                <c:pt idx="61">
                  <c:v>5897</c:v>
                </c:pt>
                <c:pt idx="62">
                  <c:v>5898</c:v>
                </c:pt>
                <c:pt idx="63">
                  <c:v>5899</c:v>
                </c:pt>
                <c:pt idx="64">
                  <c:v>5900</c:v>
                </c:pt>
                <c:pt idx="65">
                  <c:v>5901</c:v>
                </c:pt>
                <c:pt idx="66">
                  <c:v>5902</c:v>
                </c:pt>
                <c:pt idx="67">
                  <c:v>5903</c:v>
                </c:pt>
                <c:pt idx="68">
                  <c:v>5904</c:v>
                </c:pt>
                <c:pt idx="69">
                  <c:v>5905</c:v>
                </c:pt>
                <c:pt idx="70">
                  <c:v>5906</c:v>
                </c:pt>
                <c:pt idx="71">
                  <c:v>5907</c:v>
                </c:pt>
                <c:pt idx="72">
                  <c:v>5908</c:v>
                </c:pt>
                <c:pt idx="73">
                  <c:v>5909</c:v>
                </c:pt>
                <c:pt idx="74">
                  <c:v>5910</c:v>
                </c:pt>
                <c:pt idx="75">
                  <c:v>5911</c:v>
                </c:pt>
                <c:pt idx="76">
                  <c:v>5912</c:v>
                </c:pt>
                <c:pt idx="77">
                  <c:v>5913</c:v>
                </c:pt>
                <c:pt idx="78">
                  <c:v>5914</c:v>
                </c:pt>
                <c:pt idx="79">
                  <c:v>5915</c:v>
                </c:pt>
                <c:pt idx="80">
                  <c:v>5916</c:v>
                </c:pt>
                <c:pt idx="81">
                  <c:v>5917</c:v>
                </c:pt>
                <c:pt idx="82">
                  <c:v>5918</c:v>
                </c:pt>
                <c:pt idx="83">
                  <c:v>5919</c:v>
                </c:pt>
                <c:pt idx="84">
                  <c:v>5920</c:v>
                </c:pt>
                <c:pt idx="85">
                  <c:v>5921</c:v>
                </c:pt>
                <c:pt idx="86">
                  <c:v>5922</c:v>
                </c:pt>
                <c:pt idx="87">
                  <c:v>5923</c:v>
                </c:pt>
                <c:pt idx="88">
                  <c:v>5924</c:v>
                </c:pt>
                <c:pt idx="89">
                  <c:v>5925</c:v>
                </c:pt>
                <c:pt idx="90">
                  <c:v>5926</c:v>
                </c:pt>
                <c:pt idx="91">
                  <c:v>5927</c:v>
                </c:pt>
                <c:pt idx="92">
                  <c:v>5928</c:v>
                </c:pt>
                <c:pt idx="93">
                  <c:v>5929</c:v>
                </c:pt>
                <c:pt idx="94">
                  <c:v>5930</c:v>
                </c:pt>
                <c:pt idx="95">
                  <c:v>5931</c:v>
                </c:pt>
                <c:pt idx="96">
                  <c:v>5932</c:v>
                </c:pt>
                <c:pt idx="97">
                  <c:v>5933</c:v>
                </c:pt>
                <c:pt idx="98">
                  <c:v>5934</c:v>
                </c:pt>
                <c:pt idx="99">
                  <c:v>5935</c:v>
                </c:pt>
                <c:pt idx="100">
                  <c:v>5936</c:v>
                </c:pt>
                <c:pt idx="101">
                  <c:v>5937</c:v>
                </c:pt>
                <c:pt idx="102">
                  <c:v>5938</c:v>
                </c:pt>
                <c:pt idx="103">
                  <c:v>5939</c:v>
                </c:pt>
                <c:pt idx="104">
                  <c:v>5940</c:v>
                </c:pt>
                <c:pt idx="105">
                  <c:v>5941</c:v>
                </c:pt>
                <c:pt idx="106">
                  <c:v>5942</c:v>
                </c:pt>
                <c:pt idx="107">
                  <c:v>5943</c:v>
                </c:pt>
                <c:pt idx="108">
                  <c:v>5944</c:v>
                </c:pt>
                <c:pt idx="109">
                  <c:v>5945</c:v>
                </c:pt>
                <c:pt idx="110">
                  <c:v>5946</c:v>
                </c:pt>
                <c:pt idx="111">
                  <c:v>5947</c:v>
                </c:pt>
                <c:pt idx="112">
                  <c:v>5948</c:v>
                </c:pt>
                <c:pt idx="113">
                  <c:v>5949</c:v>
                </c:pt>
                <c:pt idx="114">
                  <c:v>5950</c:v>
                </c:pt>
                <c:pt idx="115">
                  <c:v>5951</c:v>
                </c:pt>
                <c:pt idx="116">
                  <c:v>5952</c:v>
                </c:pt>
                <c:pt idx="117">
                  <c:v>5953</c:v>
                </c:pt>
                <c:pt idx="118">
                  <c:v>5954</c:v>
                </c:pt>
                <c:pt idx="119">
                  <c:v>5955</c:v>
                </c:pt>
                <c:pt idx="120">
                  <c:v>5956</c:v>
                </c:pt>
                <c:pt idx="121">
                  <c:v>5957</c:v>
                </c:pt>
                <c:pt idx="122">
                  <c:v>5958</c:v>
                </c:pt>
                <c:pt idx="123">
                  <c:v>5959</c:v>
                </c:pt>
                <c:pt idx="124">
                  <c:v>5960</c:v>
                </c:pt>
                <c:pt idx="125">
                  <c:v>5961</c:v>
                </c:pt>
                <c:pt idx="126">
                  <c:v>5962</c:v>
                </c:pt>
                <c:pt idx="127">
                  <c:v>5963</c:v>
                </c:pt>
                <c:pt idx="128">
                  <c:v>5964</c:v>
                </c:pt>
                <c:pt idx="129">
                  <c:v>5965</c:v>
                </c:pt>
                <c:pt idx="130">
                  <c:v>5966</c:v>
                </c:pt>
                <c:pt idx="131">
                  <c:v>5967</c:v>
                </c:pt>
                <c:pt idx="132">
                  <c:v>5968</c:v>
                </c:pt>
                <c:pt idx="133">
                  <c:v>5969</c:v>
                </c:pt>
                <c:pt idx="134">
                  <c:v>5970</c:v>
                </c:pt>
                <c:pt idx="135">
                  <c:v>5971</c:v>
                </c:pt>
                <c:pt idx="136">
                  <c:v>5972</c:v>
                </c:pt>
                <c:pt idx="137">
                  <c:v>5973</c:v>
                </c:pt>
                <c:pt idx="138">
                  <c:v>5974</c:v>
                </c:pt>
                <c:pt idx="139">
                  <c:v>5975</c:v>
                </c:pt>
                <c:pt idx="140">
                  <c:v>5976</c:v>
                </c:pt>
                <c:pt idx="141">
                  <c:v>5977</c:v>
                </c:pt>
                <c:pt idx="142">
                  <c:v>5978</c:v>
                </c:pt>
                <c:pt idx="143">
                  <c:v>5979</c:v>
                </c:pt>
                <c:pt idx="144">
                  <c:v>5980</c:v>
                </c:pt>
                <c:pt idx="145">
                  <c:v>5981</c:v>
                </c:pt>
                <c:pt idx="146">
                  <c:v>5982</c:v>
                </c:pt>
                <c:pt idx="147">
                  <c:v>5983</c:v>
                </c:pt>
                <c:pt idx="148">
                  <c:v>5984</c:v>
                </c:pt>
                <c:pt idx="149">
                  <c:v>5985</c:v>
                </c:pt>
                <c:pt idx="150">
                  <c:v>5986</c:v>
                </c:pt>
                <c:pt idx="151">
                  <c:v>5987</c:v>
                </c:pt>
                <c:pt idx="152">
                  <c:v>5988</c:v>
                </c:pt>
                <c:pt idx="153">
                  <c:v>5989</c:v>
                </c:pt>
                <c:pt idx="154">
                  <c:v>5990</c:v>
                </c:pt>
                <c:pt idx="155">
                  <c:v>5991</c:v>
                </c:pt>
                <c:pt idx="156">
                  <c:v>5992</c:v>
                </c:pt>
                <c:pt idx="157">
                  <c:v>5993</c:v>
                </c:pt>
                <c:pt idx="158">
                  <c:v>5994</c:v>
                </c:pt>
                <c:pt idx="159">
                  <c:v>5995</c:v>
                </c:pt>
                <c:pt idx="160">
                  <c:v>5996</c:v>
                </c:pt>
                <c:pt idx="161">
                  <c:v>5997</c:v>
                </c:pt>
                <c:pt idx="162">
                  <c:v>5998</c:v>
                </c:pt>
                <c:pt idx="163">
                  <c:v>5999</c:v>
                </c:pt>
                <c:pt idx="164">
                  <c:v>6000</c:v>
                </c:pt>
                <c:pt idx="165">
                  <c:v>6001</c:v>
                </c:pt>
                <c:pt idx="166">
                  <c:v>6002</c:v>
                </c:pt>
                <c:pt idx="167">
                  <c:v>6003</c:v>
                </c:pt>
                <c:pt idx="168">
                  <c:v>6004</c:v>
                </c:pt>
                <c:pt idx="169">
                  <c:v>6005</c:v>
                </c:pt>
                <c:pt idx="170">
                  <c:v>6006</c:v>
                </c:pt>
                <c:pt idx="171">
                  <c:v>6007</c:v>
                </c:pt>
                <c:pt idx="172">
                  <c:v>6008</c:v>
                </c:pt>
                <c:pt idx="173">
                  <c:v>6009</c:v>
                </c:pt>
                <c:pt idx="174">
                  <c:v>6010</c:v>
                </c:pt>
                <c:pt idx="175">
                  <c:v>6011</c:v>
                </c:pt>
                <c:pt idx="176">
                  <c:v>6012</c:v>
                </c:pt>
                <c:pt idx="177">
                  <c:v>6013</c:v>
                </c:pt>
                <c:pt idx="178">
                  <c:v>6014</c:v>
                </c:pt>
                <c:pt idx="179">
                  <c:v>6015</c:v>
                </c:pt>
                <c:pt idx="180">
                  <c:v>6016</c:v>
                </c:pt>
                <c:pt idx="181">
                  <c:v>6017</c:v>
                </c:pt>
                <c:pt idx="182">
                  <c:v>6018</c:v>
                </c:pt>
                <c:pt idx="183">
                  <c:v>6019</c:v>
                </c:pt>
                <c:pt idx="184">
                  <c:v>6020</c:v>
                </c:pt>
                <c:pt idx="185">
                  <c:v>6021</c:v>
                </c:pt>
                <c:pt idx="186">
                  <c:v>6022</c:v>
                </c:pt>
                <c:pt idx="187">
                  <c:v>6023</c:v>
                </c:pt>
                <c:pt idx="188">
                  <c:v>6024</c:v>
                </c:pt>
                <c:pt idx="189">
                  <c:v>6025</c:v>
                </c:pt>
                <c:pt idx="190">
                  <c:v>6026</c:v>
                </c:pt>
                <c:pt idx="191">
                  <c:v>6027</c:v>
                </c:pt>
                <c:pt idx="192">
                  <c:v>6028</c:v>
                </c:pt>
                <c:pt idx="193">
                  <c:v>6029</c:v>
                </c:pt>
                <c:pt idx="194">
                  <c:v>6030</c:v>
                </c:pt>
                <c:pt idx="195">
                  <c:v>6031</c:v>
                </c:pt>
                <c:pt idx="196">
                  <c:v>6032</c:v>
                </c:pt>
                <c:pt idx="197">
                  <c:v>6033</c:v>
                </c:pt>
                <c:pt idx="198">
                  <c:v>6034</c:v>
                </c:pt>
                <c:pt idx="199">
                  <c:v>6035</c:v>
                </c:pt>
                <c:pt idx="200">
                  <c:v>6036</c:v>
                </c:pt>
                <c:pt idx="201">
                  <c:v>6037</c:v>
                </c:pt>
                <c:pt idx="202">
                  <c:v>6038</c:v>
                </c:pt>
                <c:pt idx="203">
                  <c:v>6039</c:v>
                </c:pt>
                <c:pt idx="204">
                  <c:v>6040</c:v>
                </c:pt>
                <c:pt idx="205">
                  <c:v>6041</c:v>
                </c:pt>
                <c:pt idx="206">
                  <c:v>6042</c:v>
                </c:pt>
                <c:pt idx="207">
                  <c:v>6043</c:v>
                </c:pt>
                <c:pt idx="208">
                  <c:v>6044</c:v>
                </c:pt>
                <c:pt idx="209">
                  <c:v>6045</c:v>
                </c:pt>
                <c:pt idx="210">
                  <c:v>6046</c:v>
                </c:pt>
                <c:pt idx="211">
                  <c:v>6047</c:v>
                </c:pt>
                <c:pt idx="212">
                  <c:v>6048</c:v>
                </c:pt>
                <c:pt idx="213">
                  <c:v>6049</c:v>
                </c:pt>
                <c:pt idx="214">
                  <c:v>6050</c:v>
                </c:pt>
                <c:pt idx="215">
                  <c:v>6051</c:v>
                </c:pt>
                <c:pt idx="216">
                  <c:v>6052</c:v>
                </c:pt>
                <c:pt idx="217">
                  <c:v>6053</c:v>
                </c:pt>
                <c:pt idx="218">
                  <c:v>6054</c:v>
                </c:pt>
                <c:pt idx="219">
                  <c:v>6055</c:v>
                </c:pt>
                <c:pt idx="220">
                  <c:v>6056</c:v>
                </c:pt>
                <c:pt idx="221">
                  <c:v>6057</c:v>
                </c:pt>
                <c:pt idx="222">
                  <c:v>6058</c:v>
                </c:pt>
                <c:pt idx="223">
                  <c:v>6059</c:v>
                </c:pt>
                <c:pt idx="224">
                  <c:v>6060</c:v>
                </c:pt>
                <c:pt idx="225">
                  <c:v>6061</c:v>
                </c:pt>
                <c:pt idx="226">
                  <c:v>6062</c:v>
                </c:pt>
                <c:pt idx="227">
                  <c:v>6063</c:v>
                </c:pt>
                <c:pt idx="228">
                  <c:v>6064</c:v>
                </c:pt>
                <c:pt idx="229">
                  <c:v>6065</c:v>
                </c:pt>
                <c:pt idx="230">
                  <c:v>6066</c:v>
                </c:pt>
                <c:pt idx="231">
                  <c:v>6067</c:v>
                </c:pt>
                <c:pt idx="232">
                  <c:v>6068</c:v>
                </c:pt>
                <c:pt idx="233">
                  <c:v>6069</c:v>
                </c:pt>
                <c:pt idx="234">
                  <c:v>6070</c:v>
                </c:pt>
                <c:pt idx="235">
                  <c:v>6071</c:v>
                </c:pt>
                <c:pt idx="236">
                  <c:v>6072</c:v>
                </c:pt>
                <c:pt idx="237">
                  <c:v>6073</c:v>
                </c:pt>
                <c:pt idx="238">
                  <c:v>6074</c:v>
                </c:pt>
                <c:pt idx="239">
                  <c:v>6075</c:v>
                </c:pt>
                <c:pt idx="240">
                  <c:v>6076</c:v>
                </c:pt>
                <c:pt idx="241">
                  <c:v>6077</c:v>
                </c:pt>
                <c:pt idx="242">
                  <c:v>6078</c:v>
                </c:pt>
                <c:pt idx="243">
                  <c:v>6079</c:v>
                </c:pt>
                <c:pt idx="244">
                  <c:v>6080</c:v>
                </c:pt>
                <c:pt idx="245">
                  <c:v>6081</c:v>
                </c:pt>
                <c:pt idx="246">
                  <c:v>6082</c:v>
                </c:pt>
                <c:pt idx="247">
                  <c:v>6083</c:v>
                </c:pt>
                <c:pt idx="248">
                  <c:v>6084</c:v>
                </c:pt>
                <c:pt idx="249">
                  <c:v>6085</c:v>
                </c:pt>
                <c:pt idx="250">
                  <c:v>6086</c:v>
                </c:pt>
                <c:pt idx="251">
                  <c:v>6087</c:v>
                </c:pt>
                <c:pt idx="252">
                  <c:v>6088</c:v>
                </c:pt>
                <c:pt idx="253">
                  <c:v>6089</c:v>
                </c:pt>
                <c:pt idx="254">
                  <c:v>6090</c:v>
                </c:pt>
                <c:pt idx="255">
                  <c:v>6091</c:v>
                </c:pt>
                <c:pt idx="256">
                  <c:v>6092</c:v>
                </c:pt>
                <c:pt idx="257">
                  <c:v>6093</c:v>
                </c:pt>
                <c:pt idx="258">
                  <c:v>6094</c:v>
                </c:pt>
                <c:pt idx="259">
                  <c:v>6095</c:v>
                </c:pt>
                <c:pt idx="260">
                  <c:v>6096</c:v>
                </c:pt>
                <c:pt idx="261">
                  <c:v>6097</c:v>
                </c:pt>
                <c:pt idx="262">
                  <c:v>6098</c:v>
                </c:pt>
                <c:pt idx="263">
                  <c:v>6099</c:v>
                </c:pt>
                <c:pt idx="264">
                  <c:v>6100</c:v>
                </c:pt>
                <c:pt idx="265">
                  <c:v>6101</c:v>
                </c:pt>
                <c:pt idx="266">
                  <c:v>6102</c:v>
                </c:pt>
                <c:pt idx="267">
                  <c:v>6103</c:v>
                </c:pt>
                <c:pt idx="268">
                  <c:v>6104</c:v>
                </c:pt>
                <c:pt idx="269">
                  <c:v>6105</c:v>
                </c:pt>
                <c:pt idx="270">
                  <c:v>6106</c:v>
                </c:pt>
                <c:pt idx="271">
                  <c:v>6107</c:v>
                </c:pt>
                <c:pt idx="272">
                  <c:v>6108</c:v>
                </c:pt>
                <c:pt idx="273">
                  <c:v>6109</c:v>
                </c:pt>
                <c:pt idx="274">
                  <c:v>6110</c:v>
                </c:pt>
                <c:pt idx="275">
                  <c:v>6111</c:v>
                </c:pt>
                <c:pt idx="276">
                  <c:v>6112</c:v>
                </c:pt>
                <c:pt idx="277">
                  <c:v>6113</c:v>
                </c:pt>
                <c:pt idx="278">
                  <c:v>6114</c:v>
                </c:pt>
                <c:pt idx="279">
                  <c:v>6115</c:v>
                </c:pt>
                <c:pt idx="280">
                  <c:v>6116</c:v>
                </c:pt>
                <c:pt idx="281">
                  <c:v>6117</c:v>
                </c:pt>
                <c:pt idx="282">
                  <c:v>6118</c:v>
                </c:pt>
                <c:pt idx="283">
                  <c:v>6119</c:v>
                </c:pt>
                <c:pt idx="284">
                  <c:v>6120</c:v>
                </c:pt>
                <c:pt idx="285">
                  <c:v>6121</c:v>
                </c:pt>
                <c:pt idx="286">
                  <c:v>6122</c:v>
                </c:pt>
                <c:pt idx="287">
                  <c:v>6123</c:v>
                </c:pt>
                <c:pt idx="288">
                  <c:v>6124</c:v>
                </c:pt>
                <c:pt idx="289">
                  <c:v>6125</c:v>
                </c:pt>
                <c:pt idx="290">
                  <c:v>6126</c:v>
                </c:pt>
                <c:pt idx="291">
                  <c:v>6127</c:v>
                </c:pt>
                <c:pt idx="292">
                  <c:v>6128</c:v>
                </c:pt>
                <c:pt idx="293">
                  <c:v>6129</c:v>
                </c:pt>
                <c:pt idx="294">
                  <c:v>6130</c:v>
                </c:pt>
                <c:pt idx="295">
                  <c:v>6131</c:v>
                </c:pt>
                <c:pt idx="296">
                  <c:v>6132</c:v>
                </c:pt>
                <c:pt idx="297">
                  <c:v>6133</c:v>
                </c:pt>
                <c:pt idx="298">
                  <c:v>6134</c:v>
                </c:pt>
                <c:pt idx="299">
                  <c:v>6135</c:v>
                </c:pt>
                <c:pt idx="300">
                  <c:v>6136</c:v>
                </c:pt>
                <c:pt idx="301">
                  <c:v>6137</c:v>
                </c:pt>
                <c:pt idx="302">
                  <c:v>6138</c:v>
                </c:pt>
                <c:pt idx="303">
                  <c:v>6139</c:v>
                </c:pt>
                <c:pt idx="304">
                  <c:v>6140</c:v>
                </c:pt>
                <c:pt idx="305">
                  <c:v>6141</c:v>
                </c:pt>
                <c:pt idx="306">
                  <c:v>6142</c:v>
                </c:pt>
                <c:pt idx="307">
                  <c:v>6143</c:v>
                </c:pt>
                <c:pt idx="308">
                  <c:v>6144</c:v>
                </c:pt>
                <c:pt idx="309">
                  <c:v>6145</c:v>
                </c:pt>
                <c:pt idx="310">
                  <c:v>6146</c:v>
                </c:pt>
                <c:pt idx="311">
                  <c:v>6147</c:v>
                </c:pt>
                <c:pt idx="312">
                  <c:v>6148</c:v>
                </c:pt>
                <c:pt idx="313">
                  <c:v>6149</c:v>
                </c:pt>
                <c:pt idx="314">
                  <c:v>6150</c:v>
                </c:pt>
                <c:pt idx="315">
                  <c:v>6151</c:v>
                </c:pt>
                <c:pt idx="316">
                  <c:v>6152</c:v>
                </c:pt>
                <c:pt idx="317">
                  <c:v>6153</c:v>
                </c:pt>
                <c:pt idx="318">
                  <c:v>6154</c:v>
                </c:pt>
                <c:pt idx="319">
                  <c:v>6155</c:v>
                </c:pt>
                <c:pt idx="320">
                  <c:v>6156</c:v>
                </c:pt>
                <c:pt idx="321">
                  <c:v>6157</c:v>
                </c:pt>
                <c:pt idx="322">
                  <c:v>6158</c:v>
                </c:pt>
                <c:pt idx="323">
                  <c:v>6159</c:v>
                </c:pt>
                <c:pt idx="324">
                  <c:v>6160</c:v>
                </c:pt>
                <c:pt idx="325">
                  <c:v>6161</c:v>
                </c:pt>
                <c:pt idx="326">
                  <c:v>6162</c:v>
                </c:pt>
                <c:pt idx="327">
                  <c:v>6163</c:v>
                </c:pt>
                <c:pt idx="328">
                  <c:v>6164</c:v>
                </c:pt>
                <c:pt idx="329">
                  <c:v>6165</c:v>
                </c:pt>
                <c:pt idx="330">
                  <c:v>6166</c:v>
                </c:pt>
                <c:pt idx="331">
                  <c:v>6167</c:v>
                </c:pt>
                <c:pt idx="332">
                  <c:v>6168</c:v>
                </c:pt>
                <c:pt idx="333">
                  <c:v>6169</c:v>
                </c:pt>
                <c:pt idx="334">
                  <c:v>6170</c:v>
                </c:pt>
                <c:pt idx="335">
                  <c:v>6171</c:v>
                </c:pt>
                <c:pt idx="336">
                  <c:v>6172</c:v>
                </c:pt>
                <c:pt idx="337">
                  <c:v>6173</c:v>
                </c:pt>
                <c:pt idx="338">
                  <c:v>6174</c:v>
                </c:pt>
                <c:pt idx="339">
                  <c:v>6175</c:v>
                </c:pt>
                <c:pt idx="340">
                  <c:v>6176</c:v>
                </c:pt>
                <c:pt idx="341">
                  <c:v>6177</c:v>
                </c:pt>
                <c:pt idx="342">
                  <c:v>6178</c:v>
                </c:pt>
                <c:pt idx="343">
                  <c:v>6179</c:v>
                </c:pt>
                <c:pt idx="344">
                  <c:v>6180</c:v>
                </c:pt>
                <c:pt idx="345">
                  <c:v>6181</c:v>
                </c:pt>
                <c:pt idx="346">
                  <c:v>6182</c:v>
                </c:pt>
                <c:pt idx="347">
                  <c:v>6183</c:v>
                </c:pt>
                <c:pt idx="348">
                  <c:v>6184</c:v>
                </c:pt>
                <c:pt idx="349">
                  <c:v>6185</c:v>
                </c:pt>
                <c:pt idx="350">
                  <c:v>6186</c:v>
                </c:pt>
                <c:pt idx="351">
                  <c:v>6187</c:v>
                </c:pt>
                <c:pt idx="352">
                  <c:v>6188</c:v>
                </c:pt>
                <c:pt idx="353">
                  <c:v>6189</c:v>
                </c:pt>
                <c:pt idx="354">
                  <c:v>6190</c:v>
                </c:pt>
                <c:pt idx="355">
                  <c:v>6191</c:v>
                </c:pt>
                <c:pt idx="356">
                  <c:v>6192</c:v>
                </c:pt>
                <c:pt idx="357">
                  <c:v>6193</c:v>
                </c:pt>
                <c:pt idx="358">
                  <c:v>6194</c:v>
                </c:pt>
                <c:pt idx="359">
                  <c:v>6195</c:v>
                </c:pt>
                <c:pt idx="360">
                  <c:v>6196</c:v>
                </c:pt>
                <c:pt idx="361">
                  <c:v>6197</c:v>
                </c:pt>
                <c:pt idx="362">
                  <c:v>6198</c:v>
                </c:pt>
                <c:pt idx="363">
                  <c:v>6199</c:v>
                </c:pt>
                <c:pt idx="364">
                  <c:v>6200</c:v>
                </c:pt>
                <c:pt idx="365">
                  <c:v>6201</c:v>
                </c:pt>
                <c:pt idx="366">
                  <c:v>6202</c:v>
                </c:pt>
                <c:pt idx="367">
                  <c:v>6203</c:v>
                </c:pt>
                <c:pt idx="368">
                  <c:v>6204</c:v>
                </c:pt>
                <c:pt idx="369">
                  <c:v>6205</c:v>
                </c:pt>
                <c:pt idx="370">
                  <c:v>6206</c:v>
                </c:pt>
                <c:pt idx="371">
                  <c:v>6207</c:v>
                </c:pt>
                <c:pt idx="372">
                  <c:v>6208</c:v>
                </c:pt>
                <c:pt idx="373">
                  <c:v>6209</c:v>
                </c:pt>
                <c:pt idx="374">
                  <c:v>6210</c:v>
                </c:pt>
                <c:pt idx="375">
                  <c:v>6211</c:v>
                </c:pt>
                <c:pt idx="376">
                  <c:v>6212</c:v>
                </c:pt>
                <c:pt idx="377">
                  <c:v>6213</c:v>
                </c:pt>
                <c:pt idx="378">
                  <c:v>6214</c:v>
                </c:pt>
                <c:pt idx="379">
                  <c:v>6215</c:v>
                </c:pt>
                <c:pt idx="380">
                  <c:v>6216</c:v>
                </c:pt>
                <c:pt idx="381">
                  <c:v>6217</c:v>
                </c:pt>
                <c:pt idx="382">
                  <c:v>6218</c:v>
                </c:pt>
                <c:pt idx="383">
                  <c:v>6219</c:v>
                </c:pt>
                <c:pt idx="384">
                  <c:v>6220</c:v>
                </c:pt>
                <c:pt idx="385">
                  <c:v>6221</c:v>
                </c:pt>
                <c:pt idx="386">
                  <c:v>6222</c:v>
                </c:pt>
                <c:pt idx="387">
                  <c:v>6223</c:v>
                </c:pt>
                <c:pt idx="388">
                  <c:v>6224</c:v>
                </c:pt>
                <c:pt idx="389">
                  <c:v>6225</c:v>
                </c:pt>
                <c:pt idx="390">
                  <c:v>6226</c:v>
                </c:pt>
                <c:pt idx="391">
                  <c:v>6227</c:v>
                </c:pt>
                <c:pt idx="392">
                  <c:v>6228</c:v>
                </c:pt>
                <c:pt idx="393">
                  <c:v>6229</c:v>
                </c:pt>
                <c:pt idx="394">
                  <c:v>6230</c:v>
                </c:pt>
                <c:pt idx="395">
                  <c:v>6231</c:v>
                </c:pt>
                <c:pt idx="396">
                  <c:v>6232</c:v>
                </c:pt>
                <c:pt idx="397">
                  <c:v>6233</c:v>
                </c:pt>
                <c:pt idx="398">
                  <c:v>6234</c:v>
                </c:pt>
                <c:pt idx="399">
                  <c:v>6235</c:v>
                </c:pt>
                <c:pt idx="400">
                  <c:v>6236</c:v>
                </c:pt>
                <c:pt idx="401">
                  <c:v>6237</c:v>
                </c:pt>
                <c:pt idx="402">
                  <c:v>6238</c:v>
                </c:pt>
                <c:pt idx="403">
                  <c:v>6239</c:v>
                </c:pt>
                <c:pt idx="404">
                  <c:v>6240</c:v>
                </c:pt>
                <c:pt idx="405">
                  <c:v>6241</c:v>
                </c:pt>
                <c:pt idx="406">
                  <c:v>6242</c:v>
                </c:pt>
                <c:pt idx="407">
                  <c:v>6243</c:v>
                </c:pt>
                <c:pt idx="408">
                  <c:v>6244</c:v>
                </c:pt>
                <c:pt idx="409">
                  <c:v>6245</c:v>
                </c:pt>
                <c:pt idx="410">
                  <c:v>6246</c:v>
                </c:pt>
                <c:pt idx="411">
                  <c:v>6247</c:v>
                </c:pt>
                <c:pt idx="412">
                  <c:v>6248</c:v>
                </c:pt>
                <c:pt idx="413">
                  <c:v>6249</c:v>
                </c:pt>
                <c:pt idx="414">
                  <c:v>6250</c:v>
                </c:pt>
                <c:pt idx="415">
                  <c:v>6251</c:v>
                </c:pt>
                <c:pt idx="416">
                  <c:v>6252</c:v>
                </c:pt>
                <c:pt idx="417">
                  <c:v>6253</c:v>
                </c:pt>
                <c:pt idx="418">
                  <c:v>6254</c:v>
                </c:pt>
                <c:pt idx="419">
                  <c:v>6255</c:v>
                </c:pt>
                <c:pt idx="420">
                  <c:v>6256</c:v>
                </c:pt>
                <c:pt idx="421">
                  <c:v>6257</c:v>
                </c:pt>
                <c:pt idx="422">
                  <c:v>6258</c:v>
                </c:pt>
                <c:pt idx="423">
                  <c:v>6259</c:v>
                </c:pt>
                <c:pt idx="424">
                  <c:v>6260</c:v>
                </c:pt>
                <c:pt idx="425">
                  <c:v>6261</c:v>
                </c:pt>
                <c:pt idx="426">
                  <c:v>6262</c:v>
                </c:pt>
                <c:pt idx="427">
                  <c:v>6263</c:v>
                </c:pt>
                <c:pt idx="428">
                  <c:v>6264</c:v>
                </c:pt>
                <c:pt idx="429">
                  <c:v>6265</c:v>
                </c:pt>
                <c:pt idx="430">
                  <c:v>6266</c:v>
                </c:pt>
                <c:pt idx="431">
                  <c:v>6267</c:v>
                </c:pt>
                <c:pt idx="432">
                  <c:v>6268</c:v>
                </c:pt>
                <c:pt idx="433">
                  <c:v>6269</c:v>
                </c:pt>
                <c:pt idx="434">
                  <c:v>6270</c:v>
                </c:pt>
                <c:pt idx="435">
                  <c:v>6271</c:v>
                </c:pt>
                <c:pt idx="436">
                  <c:v>6272</c:v>
                </c:pt>
                <c:pt idx="437">
                  <c:v>6273</c:v>
                </c:pt>
                <c:pt idx="438">
                  <c:v>6274</c:v>
                </c:pt>
                <c:pt idx="439">
                  <c:v>6275</c:v>
                </c:pt>
                <c:pt idx="440">
                  <c:v>6276</c:v>
                </c:pt>
                <c:pt idx="441">
                  <c:v>6277</c:v>
                </c:pt>
                <c:pt idx="442">
                  <c:v>6278</c:v>
                </c:pt>
                <c:pt idx="443">
                  <c:v>6279</c:v>
                </c:pt>
                <c:pt idx="444">
                  <c:v>6280</c:v>
                </c:pt>
                <c:pt idx="445">
                  <c:v>6281</c:v>
                </c:pt>
                <c:pt idx="446">
                  <c:v>6282</c:v>
                </c:pt>
                <c:pt idx="447">
                  <c:v>6283</c:v>
                </c:pt>
                <c:pt idx="448">
                  <c:v>6284</c:v>
                </c:pt>
                <c:pt idx="449">
                  <c:v>6285</c:v>
                </c:pt>
                <c:pt idx="450">
                  <c:v>6286</c:v>
                </c:pt>
                <c:pt idx="451">
                  <c:v>6287</c:v>
                </c:pt>
                <c:pt idx="452">
                  <c:v>6288</c:v>
                </c:pt>
                <c:pt idx="453">
                  <c:v>6289</c:v>
                </c:pt>
                <c:pt idx="454">
                  <c:v>6290</c:v>
                </c:pt>
                <c:pt idx="455">
                  <c:v>6291</c:v>
                </c:pt>
                <c:pt idx="456">
                  <c:v>6292</c:v>
                </c:pt>
                <c:pt idx="457">
                  <c:v>6293</c:v>
                </c:pt>
                <c:pt idx="458">
                  <c:v>6294</c:v>
                </c:pt>
                <c:pt idx="459">
                  <c:v>6295</c:v>
                </c:pt>
                <c:pt idx="460">
                  <c:v>6296</c:v>
                </c:pt>
                <c:pt idx="461">
                  <c:v>6297</c:v>
                </c:pt>
                <c:pt idx="462">
                  <c:v>6298</c:v>
                </c:pt>
                <c:pt idx="463">
                  <c:v>6299</c:v>
                </c:pt>
                <c:pt idx="464">
                  <c:v>6300</c:v>
                </c:pt>
                <c:pt idx="465">
                  <c:v>6301</c:v>
                </c:pt>
                <c:pt idx="466">
                  <c:v>6302</c:v>
                </c:pt>
                <c:pt idx="467">
                  <c:v>6303</c:v>
                </c:pt>
                <c:pt idx="468">
                  <c:v>6304</c:v>
                </c:pt>
              </c:numCache>
            </c:numRef>
          </c:xVal>
          <c:yVal>
            <c:numRef>
              <c:f>Graph!$E$1074:$E$1540</c:f>
              <c:numCache>
                <c:formatCode>General</c:formatCode>
                <c:ptCount val="467"/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12224"/>
        <c:axId val="552709984"/>
      </c:scatterChart>
      <c:valAx>
        <c:axId val="552712224"/>
        <c:scaling>
          <c:orientation val="minMax"/>
          <c:max val="6304"/>
          <c:min val="5836"/>
        </c:scaling>
        <c:delete val="0"/>
        <c:axPos val="b"/>
        <c:numFmt formatCode="General" sourceLinked="1"/>
        <c:majorTickMark val="out"/>
        <c:minorTickMark val="none"/>
        <c:tickLblPos val="nextTo"/>
        <c:crossAx val="552709984"/>
        <c:crosses val="autoZero"/>
        <c:crossBetween val="midCat"/>
      </c:valAx>
      <c:valAx>
        <c:axId val="552709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271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Graph!$A$1544:$A$2265</c:f>
              <c:numCache>
                <c:formatCode>General</c:formatCode>
                <c:ptCount val="722"/>
                <c:pt idx="0">
                  <c:v>12024</c:v>
                </c:pt>
                <c:pt idx="1">
                  <c:v>12025</c:v>
                </c:pt>
                <c:pt idx="2">
                  <c:v>12026</c:v>
                </c:pt>
                <c:pt idx="3">
                  <c:v>12027</c:v>
                </c:pt>
                <c:pt idx="4">
                  <c:v>12028</c:v>
                </c:pt>
                <c:pt idx="5">
                  <c:v>12029</c:v>
                </c:pt>
                <c:pt idx="6">
                  <c:v>12030</c:v>
                </c:pt>
                <c:pt idx="7">
                  <c:v>12031</c:v>
                </c:pt>
                <c:pt idx="8">
                  <c:v>12032</c:v>
                </c:pt>
                <c:pt idx="9">
                  <c:v>12033</c:v>
                </c:pt>
                <c:pt idx="10">
                  <c:v>12034</c:v>
                </c:pt>
                <c:pt idx="11">
                  <c:v>12035</c:v>
                </c:pt>
                <c:pt idx="12">
                  <c:v>12036</c:v>
                </c:pt>
                <c:pt idx="13">
                  <c:v>12037</c:v>
                </c:pt>
                <c:pt idx="14">
                  <c:v>12038</c:v>
                </c:pt>
                <c:pt idx="15">
                  <c:v>12039</c:v>
                </c:pt>
                <c:pt idx="16">
                  <c:v>12040</c:v>
                </c:pt>
                <c:pt idx="17">
                  <c:v>12041</c:v>
                </c:pt>
                <c:pt idx="18">
                  <c:v>12042</c:v>
                </c:pt>
                <c:pt idx="19">
                  <c:v>12043</c:v>
                </c:pt>
                <c:pt idx="20">
                  <c:v>12044</c:v>
                </c:pt>
                <c:pt idx="21">
                  <c:v>12045</c:v>
                </c:pt>
                <c:pt idx="22">
                  <c:v>12046</c:v>
                </c:pt>
                <c:pt idx="23">
                  <c:v>12047</c:v>
                </c:pt>
                <c:pt idx="24">
                  <c:v>12048</c:v>
                </c:pt>
                <c:pt idx="25">
                  <c:v>12049</c:v>
                </c:pt>
                <c:pt idx="26">
                  <c:v>12050</c:v>
                </c:pt>
                <c:pt idx="27">
                  <c:v>12051</c:v>
                </c:pt>
                <c:pt idx="28">
                  <c:v>12052</c:v>
                </c:pt>
                <c:pt idx="29">
                  <c:v>12053</c:v>
                </c:pt>
                <c:pt idx="30">
                  <c:v>12054</c:v>
                </c:pt>
                <c:pt idx="31">
                  <c:v>12055</c:v>
                </c:pt>
                <c:pt idx="32">
                  <c:v>12056</c:v>
                </c:pt>
                <c:pt idx="33">
                  <c:v>12057</c:v>
                </c:pt>
                <c:pt idx="34">
                  <c:v>12058</c:v>
                </c:pt>
                <c:pt idx="35">
                  <c:v>12059</c:v>
                </c:pt>
                <c:pt idx="36">
                  <c:v>12060</c:v>
                </c:pt>
                <c:pt idx="37">
                  <c:v>12061</c:v>
                </c:pt>
                <c:pt idx="38">
                  <c:v>12062</c:v>
                </c:pt>
                <c:pt idx="39">
                  <c:v>12063</c:v>
                </c:pt>
                <c:pt idx="40">
                  <c:v>12064</c:v>
                </c:pt>
                <c:pt idx="41">
                  <c:v>12065</c:v>
                </c:pt>
                <c:pt idx="42">
                  <c:v>12066</c:v>
                </c:pt>
                <c:pt idx="43">
                  <c:v>12067</c:v>
                </c:pt>
                <c:pt idx="44">
                  <c:v>12068</c:v>
                </c:pt>
                <c:pt idx="45">
                  <c:v>12069</c:v>
                </c:pt>
                <c:pt idx="46">
                  <c:v>12070</c:v>
                </c:pt>
                <c:pt idx="47">
                  <c:v>12071</c:v>
                </c:pt>
                <c:pt idx="48">
                  <c:v>12072</c:v>
                </c:pt>
                <c:pt idx="49">
                  <c:v>12073</c:v>
                </c:pt>
                <c:pt idx="50">
                  <c:v>12074</c:v>
                </c:pt>
                <c:pt idx="51">
                  <c:v>12075</c:v>
                </c:pt>
                <c:pt idx="52">
                  <c:v>12076</c:v>
                </c:pt>
                <c:pt idx="53">
                  <c:v>12077</c:v>
                </c:pt>
                <c:pt idx="54">
                  <c:v>12078</c:v>
                </c:pt>
                <c:pt idx="55">
                  <c:v>12079</c:v>
                </c:pt>
                <c:pt idx="56">
                  <c:v>12080</c:v>
                </c:pt>
                <c:pt idx="57">
                  <c:v>12081</c:v>
                </c:pt>
                <c:pt idx="58">
                  <c:v>12082</c:v>
                </c:pt>
                <c:pt idx="59">
                  <c:v>12083</c:v>
                </c:pt>
                <c:pt idx="60">
                  <c:v>12084</c:v>
                </c:pt>
                <c:pt idx="61">
                  <c:v>12085</c:v>
                </c:pt>
                <c:pt idx="62">
                  <c:v>12086</c:v>
                </c:pt>
                <c:pt idx="63">
                  <c:v>12087</c:v>
                </c:pt>
                <c:pt idx="64">
                  <c:v>12088</c:v>
                </c:pt>
                <c:pt idx="65">
                  <c:v>12089</c:v>
                </c:pt>
                <c:pt idx="66">
                  <c:v>12090</c:v>
                </c:pt>
                <c:pt idx="67">
                  <c:v>12091</c:v>
                </c:pt>
                <c:pt idx="68">
                  <c:v>12092</c:v>
                </c:pt>
                <c:pt idx="69">
                  <c:v>12093</c:v>
                </c:pt>
                <c:pt idx="70">
                  <c:v>12094</c:v>
                </c:pt>
                <c:pt idx="71">
                  <c:v>12095</c:v>
                </c:pt>
                <c:pt idx="72">
                  <c:v>12096</c:v>
                </c:pt>
                <c:pt idx="73">
                  <c:v>12097</c:v>
                </c:pt>
                <c:pt idx="74">
                  <c:v>12098</c:v>
                </c:pt>
                <c:pt idx="75">
                  <c:v>12099</c:v>
                </c:pt>
                <c:pt idx="76">
                  <c:v>12100</c:v>
                </c:pt>
                <c:pt idx="77">
                  <c:v>12101</c:v>
                </c:pt>
                <c:pt idx="78">
                  <c:v>12102</c:v>
                </c:pt>
                <c:pt idx="79">
                  <c:v>12103</c:v>
                </c:pt>
                <c:pt idx="80">
                  <c:v>12104</c:v>
                </c:pt>
                <c:pt idx="81">
                  <c:v>12105</c:v>
                </c:pt>
                <c:pt idx="82">
                  <c:v>12106</c:v>
                </c:pt>
                <c:pt idx="83">
                  <c:v>12107</c:v>
                </c:pt>
                <c:pt idx="84">
                  <c:v>12108</c:v>
                </c:pt>
                <c:pt idx="85">
                  <c:v>12109</c:v>
                </c:pt>
                <c:pt idx="86">
                  <c:v>12110</c:v>
                </c:pt>
                <c:pt idx="87">
                  <c:v>12111</c:v>
                </c:pt>
                <c:pt idx="88">
                  <c:v>12112</c:v>
                </c:pt>
                <c:pt idx="89">
                  <c:v>12113</c:v>
                </c:pt>
                <c:pt idx="90">
                  <c:v>12114</c:v>
                </c:pt>
                <c:pt idx="91">
                  <c:v>12115</c:v>
                </c:pt>
                <c:pt idx="92">
                  <c:v>12116</c:v>
                </c:pt>
                <c:pt idx="93">
                  <c:v>12117</c:v>
                </c:pt>
                <c:pt idx="94">
                  <c:v>12118</c:v>
                </c:pt>
                <c:pt idx="95">
                  <c:v>12119</c:v>
                </c:pt>
                <c:pt idx="96">
                  <c:v>12120</c:v>
                </c:pt>
                <c:pt idx="97">
                  <c:v>12121</c:v>
                </c:pt>
                <c:pt idx="98">
                  <c:v>12122</c:v>
                </c:pt>
                <c:pt idx="99">
                  <c:v>12123</c:v>
                </c:pt>
                <c:pt idx="100">
                  <c:v>12124</c:v>
                </c:pt>
                <c:pt idx="101">
                  <c:v>12125</c:v>
                </c:pt>
                <c:pt idx="102">
                  <c:v>12126</c:v>
                </c:pt>
                <c:pt idx="103">
                  <c:v>12127</c:v>
                </c:pt>
                <c:pt idx="104">
                  <c:v>12128</c:v>
                </c:pt>
                <c:pt idx="105">
                  <c:v>12129</c:v>
                </c:pt>
                <c:pt idx="106">
                  <c:v>12130</c:v>
                </c:pt>
                <c:pt idx="107">
                  <c:v>12131</c:v>
                </c:pt>
                <c:pt idx="108">
                  <c:v>12132</c:v>
                </c:pt>
                <c:pt idx="109">
                  <c:v>12133</c:v>
                </c:pt>
                <c:pt idx="110">
                  <c:v>12134</c:v>
                </c:pt>
                <c:pt idx="111">
                  <c:v>12135</c:v>
                </c:pt>
                <c:pt idx="112">
                  <c:v>12136</c:v>
                </c:pt>
                <c:pt idx="113">
                  <c:v>12137</c:v>
                </c:pt>
                <c:pt idx="114">
                  <c:v>12138</c:v>
                </c:pt>
                <c:pt idx="115">
                  <c:v>12139</c:v>
                </c:pt>
                <c:pt idx="116">
                  <c:v>12140</c:v>
                </c:pt>
                <c:pt idx="117">
                  <c:v>12141</c:v>
                </c:pt>
                <c:pt idx="118">
                  <c:v>12142</c:v>
                </c:pt>
                <c:pt idx="119">
                  <c:v>12143</c:v>
                </c:pt>
                <c:pt idx="120">
                  <c:v>12144</c:v>
                </c:pt>
                <c:pt idx="121">
                  <c:v>12145</c:v>
                </c:pt>
                <c:pt idx="122">
                  <c:v>12146</c:v>
                </c:pt>
                <c:pt idx="123">
                  <c:v>12147</c:v>
                </c:pt>
                <c:pt idx="124">
                  <c:v>12148</c:v>
                </c:pt>
                <c:pt idx="125">
                  <c:v>12149</c:v>
                </c:pt>
                <c:pt idx="126">
                  <c:v>12150</c:v>
                </c:pt>
                <c:pt idx="127">
                  <c:v>12151</c:v>
                </c:pt>
                <c:pt idx="128">
                  <c:v>12152</c:v>
                </c:pt>
                <c:pt idx="129">
                  <c:v>12153</c:v>
                </c:pt>
                <c:pt idx="130">
                  <c:v>12154</c:v>
                </c:pt>
                <c:pt idx="131">
                  <c:v>12155</c:v>
                </c:pt>
                <c:pt idx="132">
                  <c:v>12156</c:v>
                </c:pt>
                <c:pt idx="133">
                  <c:v>12157</c:v>
                </c:pt>
                <c:pt idx="134">
                  <c:v>12158</c:v>
                </c:pt>
                <c:pt idx="135">
                  <c:v>12159</c:v>
                </c:pt>
                <c:pt idx="136">
                  <c:v>12160</c:v>
                </c:pt>
                <c:pt idx="137">
                  <c:v>12161</c:v>
                </c:pt>
                <c:pt idx="138">
                  <c:v>12162</c:v>
                </c:pt>
                <c:pt idx="139">
                  <c:v>12163</c:v>
                </c:pt>
                <c:pt idx="140">
                  <c:v>12164</c:v>
                </c:pt>
                <c:pt idx="141">
                  <c:v>12165</c:v>
                </c:pt>
                <c:pt idx="142">
                  <c:v>12166</c:v>
                </c:pt>
                <c:pt idx="143">
                  <c:v>12167</c:v>
                </c:pt>
                <c:pt idx="144">
                  <c:v>12168</c:v>
                </c:pt>
                <c:pt idx="145">
                  <c:v>12169</c:v>
                </c:pt>
                <c:pt idx="146">
                  <c:v>12170</c:v>
                </c:pt>
                <c:pt idx="147">
                  <c:v>12171</c:v>
                </c:pt>
                <c:pt idx="148">
                  <c:v>12172</c:v>
                </c:pt>
                <c:pt idx="149">
                  <c:v>12173</c:v>
                </c:pt>
                <c:pt idx="150">
                  <c:v>12174</c:v>
                </c:pt>
                <c:pt idx="151">
                  <c:v>12175</c:v>
                </c:pt>
                <c:pt idx="152">
                  <c:v>12176</c:v>
                </c:pt>
                <c:pt idx="153">
                  <c:v>12177</c:v>
                </c:pt>
                <c:pt idx="154">
                  <c:v>12178</c:v>
                </c:pt>
                <c:pt idx="155">
                  <c:v>12179</c:v>
                </c:pt>
                <c:pt idx="156">
                  <c:v>12180</c:v>
                </c:pt>
                <c:pt idx="157">
                  <c:v>12181</c:v>
                </c:pt>
                <c:pt idx="158">
                  <c:v>12182</c:v>
                </c:pt>
                <c:pt idx="159">
                  <c:v>12183</c:v>
                </c:pt>
                <c:pt idx="160">
                  <c:v>12184</c:v>
                </c:pt>
                <c:pt idx="161">
                  <c:v>12185</c:v>
                </c:pt>
                <c:pt idx="162">
                  <c:v>12186</c:v>
                </c:pt>
                <c:pt idx="163">
                  <c:v>12187</c:v>
                </c:pt>
                <c:pt idx="164">
                  <c:v>12188</c:v>
                </c:pt>
                <c:pt idx="165">
                  <c:v>12189</c:v>
                </c:pt>
                <c:pt idx="166">
                  <c:v>12190</c:v>
                </c:pt>
                <c:pt idx="167">
                  <c:v>12191</c:v>
                </c:pt>
                <c:pt idx="168">
                  <c:v>12192</c:v>
                </c:pt>
                <c:pt idx="169">
                  <c:v>12193</c:v>
                </c:pt>
                <c:pt idx="170">
                  <c:v>12194</c:v>
                </c:pt>
                <c:pt idx="171">
                  <c:v>12195</c:v>
                </c:pt>
                <c:pt idx="172">
                  <c:v>12196</c:v>
                </c:pt>
                <c:pt idx="173">
                  <c:v>12197</c:v>
                </c:pt>
                <c:pt idx="174">
                  <c:v>12198</c:v>
                </c:pt>
                <c:pt idx="175">
                  <c:v>12199</c:v>
                </c:pt>
                <c:pt idx="176">
                  <c:v>12200</c:v>
                </c:pt>
                <c:pt idx="177">
                  <c:v>12201</c:v>
                </c:pt>
                <c:pt idx="178">
                  <c:v>12202</c:v>
                </c:pt>
                <c:pt idx="179">
                  <c:v>12203</c:v>
                </c:pt>
                <c:pt idx="180">
                  <c:v>12204</c:v>
                </c:pt>
                <c:pt idx="181">
                  <c:v>12205</c:v>
                </c:pt>
                <c:pt idx="182">
                  <c:v>12206</c:v>
                </c:pt>
                <c:pt idx="183">
                  <c:v>12207</c:v>
                </c:pt>
                <c:pt idx="184">
                  <c:v>12208</c:v>
                </c:pt>
                <c:pt idx="185">
                  <c:v>12209</c:v>
                </c:pt>
                <c:pt idx="186">
                  <c:v>12210</c:v>
                </c:pt>
                <c:pt idx="187">
                  <c:v>12211</c:v>
                </c:pt>
                <c:pt idx="188">
                  <c:v>12212</c:v>
                </c:pt>
                <c:pt idx="189">
                  <c:v>12213</c:v>
                </c:pt>
                <c:pt idx="190">
                  <c:v>12214</c:v>
                </c:pt>
                <c:pt idx="191">
                  <c:v>12215</c:v>
                </c:pt>
                <c:pt idx="192">
                  <c:v>12216</c:v>
                </c:pt>
                <c:pt idx="193">
                  <c:v>12217</c:v>
                </c:pt>
                <c:pt idx="194">
                  <c:v>12218</c:v>
                </c:pt>
                <c:pt idx="195">
                  <c:v>12219</c:v>
                </c:pt>
                <c:pt idx="196">
                  <c:v>12220</c:v>
                </c:pt>
                <c:pt idx="197">
                  <c:v>12221</c:v>
                </c:pt>
                <c:pt idx="198">
                  <c:v>12222</c:v>
                </c:pt>
                <c:pt idx="199">
                  <c:v>12223</c:v>
                </c:pt>
                <c:pt idx="200">
                  <c:v>12224</c:v>
                </c:pt>
                <c:pt idx="201">
                  <c:v>12225</c:v>
                </c:pt>
                <c:pt idx="202">
                  <c:v>12226</c:v>
                </c:pt>
                <c:pt idx="203">
                  <c:v>12227</c:v>
                </c:pt>
                <c:pt idx="204">
                  <c:v>12228</c:v>
                </c:pt>
                <c:pt idx="205">
                  <c:v>12229</c:v>
                </c:pt>
                <c:pt idx="206">
                  <c:v>12230</c:v>
                </c:pt>
                <c:pt idx="207">
                  <c:v>12231</c:v>
                </c:pt>
                <c:pt idx="208">
                  <c:v>12232</c:v>
                </c:pt>
                <c:pt idx="209">
                  <c:v>12233</c:v>
                </c:pt>
                <c:pt idx="210">
                  <c:v>12234</c:v>
                </c:pt>
                <c:pt idx="211">
                  <c:v>12235</c:v>
                </c:pt>
                <c:pt idx="212">
                  <c:v>12236</c:v>
                </c:pt>
                <c:pt idx="213">
                  <c:v>12237</c:v>
                </c:pt>
                <c:pt idx="214">
                  <c:v>12238</c:v>
                </c:pt>
                <c:pt idx="215">
                  <c:v>12239</c:v>
                </c:pt>
                <c:pt idx="216">
                  <c:v>12240</c:v>
                </c:pt>
                <c:pt idx="217">
                  <c:v>12241</c:v>
                </c:pt>
                <c:pt idx="218">
                  <c:v>12242</c:v>
                </c:pt>
                <c:pt idx="219">
                  <c:v>12243</c:v>
                </c:pt>
                <c:pt idx="220">
                  <c:v>12244</c:v>
                </c:pt>
                <c:pt idx="221">
                  <c:v>12245</c:v>
                </c:pt>
                <c:pt idx="222">
                  <c:v>12246</c:v>
                </c:pt>
                <c:pt idx="223">
                  <c:v>12247</c:v>
                </c:pt>
                <c:pt idx="224">
                  <c:v>12248</c:v>
                </c:pt>
                <c:pt idx="225">
                  <c:v>12249</c:v>
                </c:pt>
                <c:pt idx="226">
                  <c:v>12250</c:v>
                </c:pt>
                <c:pt idx="227">
                  <c:v>12251</c:v>
                </c:pt>
                <c:pt idx="228">
                  <c:v>12252</c:v>
                </c:pt>
                <c:pt idx="229">
                  <c:v>12253</c:v>
                </c:pt>
                <c:pt idx="230">
                  <c:v>12254</c:v>
                </c:pt>
                <c:pt idx="231">
                  <c:v>12255</c:v>
                </c:pt>
                <c:pt idx="232">
                  <c:v>12256</c:v>
                </c:pt>
                <c:pt idx="233">
                  <c:v>12257</c:v>
                </c:pt>
                <c:pt idx="234">
                  <c:v>12258</c:v>
                </c:pt>
                <c:pt idx="235">
                  <c:v>12259</c:v>
                </c:pt>
                <c:pt idx="236">
                  <c:v>12260</c:v>
                </c:pt>
                <c:pt idx="237">
                  <c:v>12261</c:v>
                </c:pt>
                <c:pt idx="238">
                  <c:v>12262</c:v>
                </c:pt>
                <c:pt idx="239">
                  <c:v>12263</c:v>
                </c:pt>
                <c:pt idx="240">
                  <c:v>12264</c:v>
                </c:pt>
                <c:pt idx="241">
                  <c:v>12265</c:v>
                </c:pt>
                <c:pt idx="242">
                  <c:v>12266</c:v>
                </c:pt>
                <c:pt idx="243">
                  <c:v>12267</c:v>
                </c:pt>
                <c:pt idx="244">
                  <c:v>12268</c:v>
                </c:pt>
                <c:pt idx="245">
                  <c:v>12269</c:v>
                </c:pt>
                <c:pt idx="246">
                  <c:v>12270</c:v>
                </c:pt>
                <c:pt idx="247">
                  <c:v>12271</c:v>
                </c:pt>
                <c:pt idx="248">
                  <c:v>12272</c:v>
                </c:pt>
                <c:pt idx="249">
                  <c:v>12273</c:v>
                </c:pt>
                <c:pt idx="250">
                  <c:v>12274</c:v>
                </c:pt>
                <c:pt idx="251">
                  <c:v>12275</c:v>
                </c:pt>
                <c:pt idx="252">
                  <c:v>12276</c:v>
                </c:pt>
                <c:pt idx="253">
                  <c:v>12277</c:v>
                </c:pt>
                <c:pt idx="254">
                  <c:v>12278</c:v>
                </c:pt>
                <c:pt idx="255">
                  <c:v>12279</c:v>
                </c:pt>
                <c:pt idx="256">
                  <c:v>12280</c:v>
                </c:pt>
                <c:pt idx="257">
                  <c:v>12281</c:v>
                </c:pt>
                <c:pt idx="258">
                  <c:v>12282</c:v>
                </c:pt>
                <c:pt idx="259">
                  <c:v>12283</c:v>
                </c:pt>
                <c:pt idx="260">
                  <c:v>12284</c:v>
                </c:pt>
                <c:pt idx="261">
                  <c:v>12285</c:v>
                </c:pt>
                <c:pt idx="262">
                  <c:v>12286</c:v>
                </c:pt>
                <c:pt idx="263">
                  <c:v>12287</c:v>
                </c:pt>
                <c:pt idx="264">
                  <c:v>12288</c:v>
                </c:pt>
                <c:pt idx="265">
                  <c:v>12289</c:v>
                </c:pt>
                <c:pt idx="266">
                  <c:v>12290</c:v>
                </c:pt>
                <c:pt idx="267">
                  <c:v>12291</c:v>
                </c:pt>
                <c:pt idx="268">
                  <c:v>12292</c:v>
                </c:pt>
                <c:pt idx="269">
                  <c:v>12293</c:v>
                </c:pt>
                <c:pt idx="270">
                  <c:v>12294</c:v>
                </c:pt>
                <c:pt idx="271">
                  <c:v>12295</c:v>
                </c:pt>
                <c:pt idx="272">
                  <c:v>12296</c:v>
                </c:pt>
                <c:pt idx="273">
                  <c:v>12297</c:v>
                </c:pt>
                <c:pt idx="274">
                  <c:v>12298</c:v>
                </c:pt>
                <c:pt idx="275">
                  <c:v>12299</c:v>
                </c:pt>
                <c:pt idx="276">
                  <c:v>12300</c:v>
                </c:pt>
                <c:pt idx="277">
                  <c:v>12301</c:v>
                </c:pt>
                <c:pt idx="278">
                  <c:v>12302</c:v>
                </c:pt>
                <c:pt idx="279">
                  <c:v>12303</c:v>
                </c:pt>
                <c:pt idx="280">
                  <c:v>12304</c:v>
                </c:pt>
                <c:pt idx="281">
                  <c:v>12305</c:v>
                </c:pt>
                <c:pt idx="282">
                  <c:v>12306</c:v>
                </c:pt>
                <c:pt idx="283">
                  <c:v>12307</c:v>
                </c:pt>
                <c:pt idx="284">
                  <c:v>12308</c:v>
                </c:pt>
                <c:pt idx="285">
                  <c:v>12309</c:v>
                </c:pt>
                <c:pt idx="286">
                  <c:v>12310</c:v>
                </c:pt>
                <c:pt idx="287">
                  <c:v>12311</c:v>
                </c:pt>
                <c:pt idx="288">
                  <c:v>12312</c:v>
                </c:pt>
                <c:pt idx="289">
                  <c:v>12313</c:v>
                </c:pt>
                <c:pt idx="290">
                  <c:v>12314</c:v>
                </c:pt>
                <c:pt idx="291">
                  <c:v>12315</c:v>
                </c:pt>
                <c:pt idx="292">
                  <c:v>12316</c:v>
                </c:pt>
                <c:pt idx="293">
                  <c:v>12317</c:v>
                </c:pt>
                <c:pt idx="294">
                  <c:v>12318</c:v>
                </c:pt>
                <c:pt idx="295">
                  <c:v>12319</c:v>
                </c:pt>
                <c:pt idx="296">
                  <c:v>12320</c:v>
                </c:pt>
                <c:pt idx="297">
                  <c:v>12321</c:v>
                </c:pt>
                <c:pt idx="298">
                  <c:v>12322</c:v>
                </c:pt>
                <c:pt idx="299">
                  <c:v>12323</c:v>
                </c:pt>
                <c:pt idx="300">
                  <c:v>12324</c:v>
                </c:pt>
                <c:pt idx="301">
                  <c:v>12325</c:v>
                </c:pt>
                <c:pt idx="302">
                  <c:v>12326</c:v>
                </c:pt>
                <c:pt idx="303">
                  <c:v>12327</c:v>
                </c:pt>
                <c:pt idx="304">
                  <c:v>12328</c:v>
                </c:pt>
                <c:pt idx="305">
                  <c:v>12329</c:v>
                </c:pt>
                <c:pt idx="306">
                  <c:v>12330</c:v>
                </c:pt>
                <c:pt idx="307">
                  <c:v>12331</c:v>
                </c:pt>
                <c:pt idx="308">
                  <c:v>12332</c:v>
                </c:pt>
                <c:pt idx="309">
                  <c:v>12333</c:v>
                </c:pt>
                <c:pt idx="310">
                  <c:v>12334</c:v>
                </c:pt>
                <c:pt idx="311">
                  <c:v>12335</c:v>
                </c:pt>
                <c:pt idx="312">
                  <c:v>12336</c:v>
                </c:pt>
                <c:pt idx="313">
                  <c:v>12337</c:v>
                </c:pt>
                <c:pt idx="314">
                  <c:v>12338</c:v>
                </c:pt>
                <c:pt idx="315">
                  <c:v>12339</c:v>
                </c:pt>
                <c:pt idx="316">
                  <c:v>12340</c:v>
                </c:pt>
                <c:pt idx="317">
                  <c:v>12341</c:v>
                </c:pt>
                <c:pt idx="318">
                  <c:v>12342</c:v>
                </c:pt>
                <c:pt idx="319">
                  <c:v>12343</c:v>
                </c:pt>
                <c:pt idx="320">
                  <c:v>12344</c:v>
                </c:pt>
                <c:pt idx="321">
                  <c:v>12345</c:v>
                </c:pt>
                <c:pt idx="322">
                  <c:v>12346</c:v>
                </c:pt>
                <c:pt idx="323">
                  <c:v>12347</c:v>
                </c:pt>
                <c:pt idx="324">
                  <c:v>12348</c:v>
                </c:pt>
                <c:pt idx="325">
                  <c:v>12349</c:v>
                </c:pt>
                <c:pt idx="326">
                  <c:v>12350</c:v>
                </c:pt>
                <c:pt idx="327">
                  <c:v>12351</c:v>
                </c:pt>
                <c:pt idx="328">
                  <c:v>12352</c:v>
                </c:pt>
                <c:pt idx="329">
                  <c:v>12353</c:v>
                </c:pt>
                <c:pt idx="330">
                  <c:v>12354</c:v>
                </c:pt>
                <c:pt idx="331">
                  <c:v>12355</c:v>
                </c:pt>
                <c:pt idx="332">
                  <c:v>12356</c:v>
                </c:pt>
                <c:pt idx="333">
                  <c:v>12357</c:v>
                </c:pt>
                <c:pt idx="334">
                  <c:v>12358</c:v>
                </c:pt>
                <c:pt idx="335">
                  <c:v>12359</c:v>
                </c:pt>
                <c:pt idx="336">
                  <c:v>12360</c:v>
                </c:pt>
                <c:pt idx="337">
                  <c:v>12361</c:v>
                </c:pt>
                <c:pt idx="338">
                  <c:v>12362</c:v>
                </c:pt>
                <c:pt idx="339">
                  <c:v>12363</c:v>
                </c:pt>
                <c:pt idx="340">
                  <c:v>12364</c:v>
                </c:pt>
                <c:pt idx="341">
                  <c:v>12365</c:v>
                </c:pt>
                <c:pt idx="342">
                  <c:v>12366</c:v>
                </c:pt>
                <c:pt idx="343">
                  <c:v>12367</c:v>
                </c:pt>
                <c:pt idx="344">
                  <c:v>12368</c:v>
                </c:pt>
                <c:pt idx="345">
                  <c:v>12369</c:v>
                </c:pt>
                <c:pt idx="346">
                  <c:v>12370</c:v>
                </c:pt>
                <c:pt idx="347">
                  <c:v>12371</c:v>
                </c:pt>
                <c:pt idx="348">
                  <c:v>12372</c:v>
                </c:pt>
                <c:pt idx="349">
                  <c:v>12373</c:v>
                </c:pt>
                <c:pt idx="350">
                  <c:v>12374</c:v>
                </c:pt>
                <c:pt idx="351">
                  <c:v>12375</c:v>
                </c:pt>
                <c:pt idx="352">
                  <c:v>12376</c:v>
                </c:pt>
                <c:pt idx="353">
                  <c:v>12377</c:v>
                </c:pt>
                <c:pt idx="354">
                  <c:v>12378</c:v>
                </c:pt>
                <c:pt idx="355">
                  <c:v>12379</c:v>
                </c:pt>
                <c:pt idx="356">
                  <c:v>12380</c:v>
                </c:pt>
                <c:pt idx="357">
                  <c:v>12381</c:v>
                </c:pt>
                <c:pt idx="358">
                  <c:v>12382</c:v>
                </c:pt>
                <c:pt idx="359">
                  <c:v>12383</c:v>
                </c:pt>
                <c:pt idx="360">
                  <c:v>12384</c:v>
                </c:pt>
                <c:pt idx="361">
                  <c:v>12385</c:v>
                </c:pt>
                <c:pt idx="362">
                  <c:v>12386</c:v>
                </c:pt>
                <c:pt idx="363">
                  <c:v>12387</c:v>
                </c:pt>
                <c:pt idx="364">
                  <c:v>12388</c:v>
                </c:pt>
                <c:pt idx="365">
                  <c:v>12389</c:v>
                </c:pt>
                <c:pt idx="366">
                  <c:v>12390</c:v>
                </c:pt>
                <c:pt idx="367">
                  <c:v>12391</c:v>
                </c:pt>
                <c:pt idx="368">
                  <c:v>12392</c:v>
                </c:pt>
                <c:pt idx="369">
                  <c:v>12393</c:v>
                </c:pt>
                <c:pt idx="370">
                  <c:v>12394</c:v>
                </c:pt>
                <c:pt idx="371">
                  <c:v>12395</c:v>
                </c:pt>
                <c:pt idx="372">
                  <c:v>12396</c:v>
                </c:pt>
                <c:pt idx="373">
                  <c:v>12397</c:v>
                </c:pt>
                <c:pt idx="374">
                  <c:v>12398</c:v>
                </c:pt>
                <c:pt idx="375">
                  <c:v>12399</c:v>
                </c:pt>
                <c:pt idx="376">
                  <c:v>12400</c:v>
                </c:pt>
                <c:pt idx="377">
                  <c:v>12401</c:v>
                </c:pt>
                <c:pt idx="378">
                  <c:v>12402</c:v>
                </c:pt>
                <c:pt idx="379">
                  <c:v>12403</c:v>
                </c:pt>
                <c:pt idx="380">
                  <c:v>12404</c:v>
                </c:pt>
                <c:pt idx="381">
                  <c:v>12405</c:v>
                </c:pt>
                <c:pt idx="382">
                  <c:v>12406</c:v>
                </c:pt>
                <c:pt idx="383">
                  <c:v>12407</c:v>
                </c:pt>
                <c:pt idx="384">
                  <c:v>12408</c:v>
                </c:pt>
                <c:pt idx="385">
                  <c:v>12409</c:v>
                </c:pt>
                <c:pt idx="386">
                  <c:v>12410</c:v>
                </c:pt>
                <c:pt idx="387">
                  <c:v>12411</c:v>
                </c:pt>
                <c:pt idx="388">
                  <c:v>12412</c:v>
                </c:pt>
                <c:pt idx="389">
                  <c:v>12413</c:v>
                </c:pt>
                <c:pt idx="390">
                  <c:v>12414</c:v>
                </c:pt>
                <c:pt idx="391">
                  <c:v>12415</c:v>
                </c:pt>
                <c:pt idx="392">
                  <c:v>12416</c:v>
                </c:pt>
                <c:pt idx="393">
                  <c:v>12417</c:v>
                </c:pt>
                <c:pt idx="394">
                  <c:v>12418</c:v>
                </c:pt>
                <c:pt idx="395">
                  <c:v>12419</c:v>
                </c:pt>
                <c:pt idx="396">
                  <c:v>12420</c:v>
                </c:pt>
                <c:pt idx="397">
                  <c:v>12421</c:v>
                </c:pt>
                <c:pt idx="398">
                  <c:v>12422</c:v>
                </c:pt>
                <c:pt idx="399">
                  <c:v>12423</c:v>
                </c:pt>
                <c:pt idx="400">
                  <c:v>12424</c:v>
                </c:pt>
                <c:pt idx="401">
                  <c:v>12425</c:v>
                </c:pt>
                <c:pt idx="402">
                  <c:v>12426</c:v>
                </c:pt>
                <c:pt idx="403">
                  <c:v>12427</c:v>
                </c:pt>
                <c:pt idx="404">
                  <c:v>12428</c:v>
                </c:pt>
                <c:pt idx="405">
                  <c:v>12429</c:v>
                </c:pt>
                <c:pt idx="406">
                  <c:v>12430</c:v>
                </c:pt>
                <c:pt idx="407">
                  <c:v>12431</c:v>
                </c:pt>
                <c:pt idx="408">
                  <c:v>12432</c:v>
                </c:pt>
                <c:pt idx="409">
                  <c:v>12433</c:v>
                </c:pt>
                <c:pt idx="410">
                  <c:v>12434</c:v>
                </c:pt>
                <c:pt idx="411">
                  <c:v>12435</c:v>
                </c:pt>
                <c:pt idx="412">
                  <c:v>12436</c:v>
                </c:pt>
                <c:pt idx="413">
                  <c:v>12437</c:v>
                </c:pt>
                <c:pt idx="414">
                  <c:v>12438</c:v>
                </c:pt>
                <c:pt idx="415">
                  <c:v>12439</c:v>
                </c:pt>
                <c:pt idx="416">
                  <c:v>12440</c:v>
                </c:pt>
                <c:pt idx="417">
                  <c:v>12441</c:v>
                </c:pt>
                <c:pt idx="418">
                  <c:v>12442</c:v>
                </c:pt>
                <c:pt idx="419">
                  <c:v>12443</c:v>
                </c:pt>
                <c:pt idx="420">
                  <c:v>12444</c:v>
                </c:pt>
                <c:pt idx="421">
                  <c:v>12445</c:v>
                </c:pt>
                <c:pt idx="422">
                  <c:v>12446</c:v>
                </c:pt>
                <c:pt idx="423">
                  <c:v>12447</c:v>
                </c:pt>
                <c:pt idx="424">
                  <c:v>12448</c:v>
                </c:pt>
                <c:pt idx="425">
                  <c:v>12449</c:v>
                </c:pt>
                <c:pt idx="426">
                  <c:v>12450</c:v>
                </c:pt>
                <c:pt idx="427">
                  <c:v>12451</c:v>
                </c:pt>
                <c:pt idx="428">
                  <c:v>12452</c:v>
                </c:pt>
                <c:pt idx="429">
                  <c:v>12453</c:v>
                </c:pt>
                <c:pt idx="430">
                  <c:v>12454</c:v>
                </c:pt>
                <c:pt idx="431">
                  <c:v>12455</c:v>
                </c:pt>
                <c:pt idx="432">
                  <c:v>12456</c:v>
                </c:pt>
                <c:pt idx="433">
                  <c:v>12457</c:v>
                </c:pt>
                <c:pt idx="434">
                  <c:v>12458</c:v>
                </c:pt>
                <c:pt idx="435">
                  <c:v>12459</c:v>
                </c:pt>
                <c:pt idx="436">
                  <c:v>12460</c:v>
                </c:pt>
                <c:pt idx="437">
                  <c:v>12461</c:v>
                </c:pt>
                <c:pt idx="438">
                  <c:v>12462</c:v>
                </c:pt>
                <c:pt idx="439">
                  <c:v>12463</c:v>
                </c:pt>
                <c:pt idx="440">
                  <c:v>12464</c:v>
                </c:pt>
                <c:pt idx="441">
                  <c:v>12465</c:v>
                </c:pt>
                <c:pt idx="442">
                  <c:v>12466</c:v>
                </c:pt>
                <c:pt idx="443">
                  <c:v>12467</c:v>
                </c:pt>
                <c:pt idx="444">
                  <c:v>12468</c:v>
                </c:pt>
                <c:pt idx="445">
                  <c:v>12469</c:v>
                </c:pt>
                <c:pt idx="446">
                  <c:v>12470</c:v>
                </c:pt>
                <c:pt idx="447">
                  <c:v>12471</c:v>
                </c:pt>
                <c:pt idx="448">
                  <c:v>12472</c:v>
                </c:pt>
                <c:pt idx="449">
                  <c:v>12473</c:v>
                </c:pt>
                <c:pt idx="450">
                  <c:v>12474</c:v>
                </c:pt>
                <c:pt idx="451">
                  <c:v>12475</c:v>
                </c:pt>
                <c:pt idx="452">
                  <c:v>12476</c:v>
                </c:pt>
                <c:pt idx="453">
                  <c:v>12477</c:v>
                </c:pt>
                <c:pt idx="454">
                  <c:v>12478</c:v>
                </c:pt>
                <c:pt idx="455">
                  <c:v>12479</c:v>
                </c:pt>
                <c:pt idx="456">
                  <c:v>12480</c:v>
                </c:pt>
                <c:pt idx="457">
                  <c:v>12481</c:v>
                </c:pt>
                <c:pt idx="458">
                  <c:v>12482</c:v>
                </c:pt>
                <c:pt idx="459">
                  <c:v>12483</c:v>
                </c:pt>
                <c:pt idx="460">
                  <c:v>12484</c:v>
                </c:pt>
                <c:pt idx="461">
                  <c:v>12485</c:v>
                </c:pt>
                <c:pt idx="462">
                  <c:v>12486</c:v>
                </c:pt>
                <c:pt idx="463">
                  <c:v>12487</c:v>
                </c:pt>
                <c:pt idx="464">
                  <c:v>12488</c:v>
                </c:pt>
                <c:pt idx="465">
                  <c:v>12489</c:v>
                </c:pt>
                <c:pt idx="466">
                  <c:v>12490</c:v>
                </c:pt>
                <c:pt idx="467">
                  <c:v>12491</c:v>
                </c:pt>
                <c:pt idx="468">
                  <c:v>12492</c:v>
                </c:pt>
                <c:pt idx="469">
                  <c:v>12493</c:v>
                </c:pt>
                <c:pt idx="470">
                  <c:v>12494</c:v>
                </c:pt>
                <c:pt idx="471">
                  <c:v>12495</c:v>
                </c:pt>
                <c:pt idx="472">
                  <c:v>12496</c:v>
                </c:pt>
                <c:pt idx="473">
                  <c:v>12497</c:v>
                </c:pt>
                <c:pt idx="474">
                  <c:v>12498</c:v>
                </c:pt>
                <c:pt idx="475">
                  <c:v>12499</c:v>
                </c:pt>
                <c:pt idx="476">
                  <c:v>12500</c:v>
                </c:pt>
                <c:pt idx="477">
                  <c:v>12501</c:v>
                </c:pt>
                <c:pt idx="478">
                  <c:v>12502</c:v>
                </c:pt>
                <c:pt idx="479">
                  <c:v>12503</c:v>
                </c:pt>
                <c:pt idx="480">
                  <c:v>12504</c:v>
                </c:pt>
                <c:pt idx="481">
                  <c:v>12505</c:v>
                </c:pt>
                <c:pt idx="482">
                  <c:v>12506</c:v>
                </c:pt>
                <c:pt idx="483">
                  <c:v>12507</c:v>
                </c:pt>
                <c:pt idx="484">
                  <c:v>12508</c:v>
                </c:pt>
                <c:pt idx="485">
                  <c:v>12509</c:v>
                </c:pt>
                <c:pt idx="486">
                  <c:v>12510</c:v>
                </c:pt>
                <c:pt idx="487">
                  <c:v>12511</c:v>
                </c:pt>
                <c:pt idx="488">
                  <c:v>12512</c:v>
                </c:pt>
                <c:pt idx="489">
                  <c:v>12513</c:v>
                </c:pt>
                <c:pt idx="490">
                  <c:v>12514</c:v>
                </c:pt>
                <c:pt idx="491">
                  <c:v>12515</c:v>
                </c:pt>
                <c:pt idx="492">
                  <c:v>12516</c:v>
                </c:pt>
                <c:pt idx="493">
                  <c:v>12517</c:v>
                </c:pt>
                <c:pt idx="494">
                  <c:v>12518</c:v>
                </c:pt>
                <c:pt idx="495">
                  <c:v>12519</c:v>
                </c:pt>
                <c:pt idx="496">
                  <c:v>12520</c:v>
                </c:pt>
                <c:pt idx="497">
                  <c:v>12521</c:v>
                </c:pt>
                <c:pt idx="498">
                  <c:v>12522</c:v>
                </c:pt>
                <c:pt idx="499">
                  <c:v>12523</c:v>
                </c:pt>
                <c:pt idx="500">
                  <c:v>12524</c:v>
                </c:pt>
                <c:pt idx="501">
                  <c:v>12525</c:v>
                </c:pt>
                <c:pt idx="502">
                  <c:v>12526</c:v>
                </c:pt>
                <c:pt idx="503">
                  <c:v>12527</c:v>
                </c:pt>
                <c:pt idx="504">
                  <c:v>12528</c:v>
                </c:pt>
                <c:pt idx="505">
                  <c:v>12529</c:v>
                </c:pt>
                <c:pt idx="506">
                  <c:v>12530</c:v>
                </c:pt>
                <c:pt idx="507">
                  <c:v>12531</c:v>
                </c:pt>
                <c:pt idx="508">
                  <c:v>12532</c:v>
                </c:pt>
                <c:pt idx="509">
                  <c:v>12533</c:v>
                </c:pt>
                <c:pt idx="510">
                  <c:v>12534</c:v>
                </c:pt>
                <c:pt idx="511">
                  <c:v>12535</c:v>
                </c:pt>
                <c:pt idx="512">
                  <c:v>12536</c:v>
                </c:pt>
                <c:pt idx="513">
                  <c:v>12537</c:v>
                </c:pt>
                <c:pt idx="514">
                  <c:v>12538</c:v>
                </c:pt>
                <c:pt idx="515">
                  <c:v>12539</c:v>
                </c:pt>
                <c:pt idx="516">
                  <c:v>12540</c:v>
                </c:pt>
                <c:pt idx="517">
                  <c:v>12541</c:v>
                </c:pt>
                <c:pt idx="518">
                  <c:v>12542</c:v>
                </c:pt>
                <c:pt idx="519">
                  <c:v>12543</c:v>
                </c:pt>
                <c:pt idx="520">
                  <c:v>12544</c:v>
                </c:pt>
                <c:pt idx="521">
                  <c:v>12545</c:v>
                </c:pt>
                <c:pt idx="522">
                  <c:v>12546</c:v>
                </c:pt>
                <c:pt idx="523">
                  <c:v>12547</c:v>
                </c:pt>
                <c:pt idx="524">
                  <c:v>12548</c:v>
                </c:pt>
                <c:pt idx="525">
                  <c:v>12549</c:v>
                </c:pt>
                <c:pt idx="526">
                  <c:v>12550</c:v>
                </c:pt>
                <c:pt idx="527">
                  <c:v>12551</c:v>
                </c:pt>
                <c:pt idx="528">
                  <c:v>12552</c:v>
                </c:pt>
                <c:pt idx="529">
                  <c:v>12553</c:v>
                </c:pt>
                <c:pt idx="530">
                  <c:v>12554</c:v>
                </c:pt>
                <c:pt idx="531">
                  <c:v>12555</c:v>
                </c:pt>
                <c:pt idx="532">
                  <c:v>12556</c:v>
                </c:pt>
                <c:pt idx="533">
                  <c:v>12557</c:v>
                </c:pt>
                <c:pt idx="534">
                  <c:v>12558</c:v>
                </c:pt>
                <c:pt idx="535">
                  <c:v>12559</c:v>
                </c:pt>
                <c:pt idx="536">
                  <c:v>12560</c:v>
                </c:pt>
                <c:pt idx="537">
                  <c:v>12561</c:v>
                </c:pt>
                <c:pt idx="538">
                  <c:v>12562</c:v>
                </c:pt>
                <c:pt idx="539">
                  <c:v>12563</c:v>
                </c:pt>
                <c:pt idx="540">
                  <c:v>12564</c:v>
                </c:pt>
                <c:pt idx="541">
                  <c:v>12565</c:v>
                </c:pt>
                <c:pt idx="542">
                  <c:v>12566</c:v>
                </c:pt>
                <c:pt idx="543">
                  <c:v>12567</c:v>
                </c:pt>
                <c:pt idx="544">
                  <c:v>12568</c:v>
                </c:pt>
                <c:pt idx="545">
                  <c:v>12569</c:v>
                </c:pt>
                <c:pt idx="546">
                  <c:v>12570</c:v>
                </c:pt>
                <c:pt idx="547">
                  <c:v>12571</c:v>
                </c:pt>
                <c:pt idx="548">
                  <c:v>12572</c:v>
                </c:pt>
                <c:pt idx="549">
                  <c:v>12573</c:v>
                </c:pt>
                <c:pt idx="550">
                  <c:v>12574</c:v>
                </c:pt>
                <c:pt idx="551">
                  <c:v>12575</c:v>
                </c:pt>
                <c:pt idx="552">
                  <c:v>12576</c:v>
                </c:pt>
                <c:pt idx="553">
                  <c:v>12577</c:v>
                </c:pt>
                <c:pt idx="554">
                  <c:v>12578</c:v>
                </c:pt>
                <c:pt idx="555">
                  <c:v>12579</c:v>
                </c:pt>
                <c:pt idx="556">
                  <c:v>12580</c:v>
                </c:pt>
                <c:pt idx="557">
                  <c:v>12581</c:v>
                </c:pt>
                <c:pt idx="558">
                  <c:v>12582</c:v>
                </c:pt>
                <c:pt idx="559">
                  <c:v>12583</c:v>
                </c:pt>
                <c:pt idx="560">
                  <c:v>12584</c:v>
                </c:pt>
                <c:pt idx="561">
                  <c:v>12585</c:v>
                </c:pt>
                <c:pt idx="562">
                  <c:v>12586</c:v>
                </c:pt>
                <c:pt idx="563">
                  <c:v>12587</c:v>
                </c:pt>
                <c:pt idx="564">
                  <c:v>12588</c:v>
                </c:pt>
                <c:pt idx="565">
                  <c:v>12589</c:v>
                </c:pt>
                <c:pt idx="566">
                  <c:v>12590</c:v>
                </c:pt>
                <c:pt idx="567">
                  <c:v>12591</c:v>
                </c:pt>
                <c:pt idx="568">
                  <c:v>12592</c:v>
                </c:pt>
                <c:pt idx="569">
                  <c:v>12593</c:v>
                </c:pt>
                <c:pt idx="570">
                  <c:v>12594</c:v>
                </c:pt>
                <c:pt idx="571">
                  <c:v>12595</c:v>
                </c:pt>
                <c:pt idx="572">
                  <c:v>12596</c:v>
                </c:pt>
                <c:pt idx="573">
                  <c:v>12597</c:v>
                </c:pt>
                <c:pt idx="574">
                  <c:v>12598</c:v>
                </c:pt>
                <c:pt idx="575">
                  <c:v>12599</c:v>
                </c:pt>
                <c:pt idx="576">
                  <c:v>12600</c:v>
                </c:pt>
                <c:pt idx="577">
                  <c:v>12601</c:v>
                </c:pt>
                <c:pt idx="578">
                  <c:v>12602</c:v>
                </c:pt>
                <c:pt idx="579">
                  <c:v>12603</c:v>
                </c:pt>
                <c:pt idx="580">
                  <c:v>12604</c:v>
                </c:pt>
                <c:pt idx="581">
                  <c:v>12605</c:v>
                </c:pt>
                <c:pt idx="582">
                  <c:v>12606</c:v>
                </c:pt>
                <c:pt idx="583">
                  <c:v>12607</c:v>
                </c:pt>
                <c:pt idx="584">
                  <c:v>12608</c:v>
                </c:pt>
                <c:pt idx="585">
                  <c:v>12609</c:v>
                </c:pt>
                <c:pt idx="586">
                  <c:v>12610</c:v>
                </c:pt>
                <c:pt idx="587">
                  <c:v>12611</c:v>
                </c:pt>
                <c:pt idx="588">
                  <c:v>12612</c:v>
                </c:pt>
                <c:pt idx="589">
                  <c:v>12613</c:v>
                </c:pt>
                <c:pt idx="590">
                  <c:v>12614</c:v>
                </c:pt>
                <c:pt idx="591">
                  <c:v>12615</c:v>
                </c:pt>
                <c:pt idx="592">
                  <c:v>12616</c:v>
                </c:pt>
                <c:pt idx="593">
                  <c:v>12617</c:v>
                </c:pt>
                <c:pt idx="594">
                  <c:v>12618</c:v>
                </c:pt>
                <c:pt idx="595">
                  <c:v>12619</c:v>
                </c:pt>
                <c:pt idx="596">
                  <c:v>12620</c:v>
                </c:pt>
                <c:pt idx="597">
                  <c:v>12621</c:v>
                </c:pt>
                <c:pt idx="598">
                  <c:v>12622</c:v>
                </c:pt>
                <c:pt idx="599">
                  <c:v>12623</c:v>
                </c:pt>
                <c:pt idx="600">
                  <c:v>12624</c:v>
                </c:pt>
                <c:pt idx="601">
                  <c:v>12625</c:v>
                </c:pt>
                <c:pt idx="602">
                  <c:v>12626</c:v>
                </c:pt>
                <c:pt idx="603">
                  <c:v>12627</c:v>
                </c:pt>
                <c:pt idx="604">
                  <c:v>12628</c:v>
                </c:pt>
                <c:pt idx="605">
                  <c:v>12629</c:v>
                </c:pt>
                <c:pt idx="606">
                  <c:v>12630</c:v>
                </c:pt>
                <c:pt idx="607">
                  <c:v>12631</c:v>
                </c:pt>
                <c:pt idx="608">
                  <c:v>12632</c:v>
                </c:pt>
                <c:pt idx="609">
                  <c:v>12633</c:v>
                </c:pt>
                <c:pt idx="610">
                  <c:v>12634</c:v>
                </c:pt>
                <c:pt idx="611">
                  <c:v>12635</c:v>
                </c:pt>
                <c:pt idx="612">
                  <c:v>12636</c:v>
                </c:pt>
                <c:pt idx="613">
                  <c:v>12637</c:v>
                </c:pt>
                <c:pt idx="614">
                  <c:v>12638</c:v>
                </c:pt>
                <c:pt idx="615">
                  <c:v>12639</c:v>
                </c:pt>
                <c:pt idx="616">
                  <c:v>12640</c:v>
                </c:pt>
                <c:pt idx="617">
                  <c:v>12641</c:v>
                </c:pt>
                <c:pt idx="618">
                  <c:v>12642</c:v>
                </c:pt>
                <c:pt idx="619">
                  <c:v>12643</c:v>
                </c:pt>
                <c:pt idx="620">
                  <c:v>12644</c:v>
                </c:pt>
                <c:pt idx="621">
                  <c:v>12645</c:v>
                </c:pt>
                <c:pt idx="622">
                  <c:v>12646</c:v>
                </c:pt>
                <c:pt idx="623">
                  <c:v>12647</c:v>
                </c:pt>
                <c:pt idx="624">
                  <c:v>12648</c:v>
                </c:pt>
                <c:pt idx="625">
                  <c:v>12649</c:v>
                </c:pt>
                <c:pt idx="626">
                  <c:v>12650</c:v>
                </c:pt>
                <c:pt idx="627">
                  <c:v>12651</c:v>
                </c:pt>
                <c:pt idx="628">
                  <c:v>12652</c:v>
                </c:pt>
                <c:pt idx="629">
                  <c:v>12653</c:v>
                </c:pt>
                <c:pt idx="630">
                  <c:v>12654</c:v>
                </c:pt>
                <c:pt idx="631">
                  <c:v>12655</c:v>
                </c:pt>
                <c:pt idx="632">
                  <c:v>12656</c:v>
                </c:pt>
                <c:pt idx="633">
                  <c:v>12657</c:v>
                </c:pt>
                <c:pt idx="634">
                  <c:v>12658</c:v>
                </c:pt>
                <c:pt idx="635">
                  <c:v>12659</c:v>
                </c:pt>
                <c:pt idx="636">
                  <c:v>12660</c:v>
                </c:pt>
                <c:pt idx="637">
                  <c:v>12661</c:v>
                </c:pt>
                <c:pt idx="638">
                  <c:v>12662</c:v>
                </c:pt>
                <c:pt idx="639">
                  <c:v>12663</c:v>
                </c:pt>
                <c:pt idx="640">
                  <c:v>12664</c:v>
                </c:pt>
                <c:pt idx="641">
                  <c:v>12665</c:v>
                </c:pt>
                <c:pt idx="642">
                  <c:v>12666</c:v>
                </c:pt>
                <c:pt idx="643">
                  <c:v>12667</c:v>
                </c:pt>
                <c:pt idx="644">
                  <c:v>12668</c:v>
                </c:pt>
                <c:pt idx="645">
                  <c:v>12669</c:v>
                </c:pt>
                <c:pt idx="646">
                  <c:v>12670</c:v>
                </c:pt>
                <c:pt idx="647">
                  <c:v>12671</c:v>
                </c:pt>
                <c:pt idx="648">
                  <c:v>12672</c:v>
                </c:pt>
                <c:pt idx="649">
                  <c:v>12673</c:v>
                </c:pt>
                <c:pt idx="650">
                  <c:v>12674</c:v>
                </c:pt>
                <c:pt idx="651">
                  <c:v>12675</c:v>
                </c:pt>
                <c:pt idx="652">
                  <c:v>12676</c:v>
                </c:pt>
                <c:pt idx="653">
                  <c:v>12677</c:v>
                </c:pt>
                <c:pt idx="654">
                  <c:v>12678</c:v>
                </c:pt>
                <c:pt idx="655">
                  <c:v>12679</c:v>
                </c:pt>
                <c:pt idx="656">
                  <c:v>12680</c:v>
                </c:pt>
                <c:pt idx="657">
                  <c:v>12681</c:v>
                </c:pt>
                <c:pt idx="658">
                  <c:v>12682</c:v>
                </c:pt>
                <c:pt idx="659">
                  <c:v>12683</c:v>
                </c:pt>
                <c:pt idx="660">
                  <c:v>12684</c:v>
                </c:pt>
                <c:pt idx="661">
                  <c:v>12685</c:v>
                </c:pt>
                <c:pt idx="662">
                  <c:v>12686</c:v>
                </c:pt>
                <c:pt idx="663">
                  <c:v>12687</c:v>
                </c:pt>
                <c:pt idx="664">
                  <c:v>12688</c:v>
                </c:pt>
                <c:pt idx="665">
                  <c:v>12689</c:v>
                </c:pt>
                <c:pt idx="666">
                  <c:v>12690</c:v>
                </c:pt>
                <c:pt idx="667">
                  <c:v>12691</c:v>
                </c:pt>
                <c:pt idx="668">
                  <c:v>12692</c:v>
                </c:pt>
                <c:pt idx="669">
                  <c:v>12693</c:v>
                </c:pt>
                <c:pt idx="670">
                  <c:v>12694</c:v>
                </c:pt>
                <c:pt idx="671">
                  <c:v>12695</c:v>
                </c:pt>
                <c:pt idx="672">
                  <c:v>12696</c:v>
                </c:pt>
                <c:pt idx="673">
                  <c:v>12697</c:v>
                </c:pt>
                <c:pt idx="674">
                  <c:v>12698</c:v>
                </c:pt>
                <c:pt idx="675">
                  <c:v>12699</c:v>
                </c:pt>
                <c:pt idx="676">
                  <c:v>12700</c:v>
                </c:pt>
                <c:pt idx="677">
                  <c:v>12701</c:v>
                </c:pt>
                <c:pt idx="678">
                  <c:v>12702</c:v>
                </c:pt>
                <c:pt idx="679">
                  <c:v>12703</c:v>
                </c:pt>
                <c:pt idx="680">
                  <c:v>12704</c:v>
                </c:pt>
                <c:pt idx="681">
                  <c:v>12705</c:v>
                </c:pt>
                <c:pt idx="682">
                  <c:v>12706</c:v>
                </c:pt>
                <c:pt idx="683">
                  <c:v>12707</c:v>
                </c:pt>
                <c:pt idx="684">
                  <c:v>12708</c:v>
                </c:pt>
                <c:pt idx="685">
                  <c:v>12709</c:v>
                </c:pt>
                <c:pt idx="686">
                  <c:v>12710</c:v>
                </c:pt>
                <c:pt idx="687">
                  <c:v>12711</c:v>
                </c:pt>
                <c:pt idx="688">
                  <c:v>12712</c:v>
                </c:pt>
                <c:pt idx="689">
                  <c:v>12713</c:v>
                </c:pt>
                <c:pt idx="690">
                  <c:v>12714</c:v>
                </c:pt>
                <c:pt idx="691">
                  <c:v>12715</c:v>
                </c:pt>
                <c:pt idx="692">
                  <c:v>12716</c:v>
                </c:pt>
                <c:pt idx="693">
                  <c:v>12717</c:v>
                </c:pt>
                <c:pt idx="694">
                  <c:v>12718</c:v>
                </c:pt>
                <c:pt idx="695">
                  <c:v>12719</c:v>
                </c:pt>
                <c:pt idx="696">
                  <c:v>12720</c:v>
                </c:pt>
                <c:pt idx="697">
                  <c:v>12721</c:v>
                </c:pt>
                <c:pt idx="698">
                  <c:v>12722</c:v>
                </c:pt>
                <c:pt idx="699">
                  <c:v>12723</c:v>
                </c:pt>
                <c:pt idx="700">
                  <c:v>12724</c:v>
                </c:pt>
                <c:pt idx="701">
                  <c:v>12725</c:v>
                </c:pt>
                <c:pt idx="702">
                  <c:v>12726</c:v>
                </c:pt>
                <c:pt idx="703">
                  <c:v>12727</c:v>
                </c:pt>
                <c:pt idx="704">
                  <c:v>12728</c:v>
                </c:pt>
                <c:pt idx="705">
                  <c:v>12729</c:v>
                </c:pt>
                <c:pt idx="706">
                  <c:v>12730</c:v>
                </c:pt>
                <c:pt idx="707">
                  <c:v>12731</c:v>
                </c:pt>
                <c:pt idx="708">
                  <c:v>12732</c:v>
                </c:pt>
                <c:pt idx="709">
                  <c:v>12733</c:v>
                </c:pt>
                <c:pt idx="710">
                  <c:v>12734</c:v>
                </c:pt>
                <c:pt idx="711">
                  <c:v>12735</c:v>
                </c:pt>
                <c:pt idx="712">
                  <c:v>12736</c:v>
                </c:pt>
                <c:pt idx="713">
                  <c:v>12737</c:v>
                </c:pt>
                <c:pt idx="714">
                  <c:v>12738</c:v>
                </c:pt>
                <c:pt idx="715">
                  <c:v>12739</c:v>
                </c:pt>
                <c:pt idx="716">
                  <c:v>12740</c:v>
                </c:pt>
                <c:pt idx="717">
                  <c:v>12741</c:v>
                </c:pt>
                <c:pt idx="718">
                  <c:v>12742</c:v>
                </c:pt>
                <c:pt idx="719">
                  <c:v>12743</c:v>
                </c:pt>
                <c:pt idx="720">
                  <c:v>12744</c:v>
                </c:pt>
                <c:pt idx="721">
                  <c:v>12745</c:v>
                </c:pt>
              </c:numCache>
            </c:numRef>
          </c:xVal>
          <c:yVal>
            <c:numRef>
              <c:f>Graph!$D$1545:$D$2264</c:f>
              <c:numCache>
                <c:formatCode>General</c:formatCode>
                <c:ptCount val="720"/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Graph!$A$1544:$A$2265</c:f>
              <c:numCache>
                <c:formatCode>General</c:formatCode>
                <c:ptCount val="722"/>
                <c:pt idx="0">
                  <c:v>12024</c:v>
                </c:pt>
                <c:pt idx="1">
                  <c:v>12025</c:v>
                </c:pt>
                <c:pt idx="2">
                  <c:v>12026</c:v>
                </c:pt>
                <c:pt idx="3">
                  <c:v>12027</c:v>
                </c:pt>
                <c:pt idx="4">
                  <c:v>12028</c:v>
                </c:pt>
                <c:pt idx="5">
                  <c:v>12029</c:v>
                </c:pt>
                <c:pt idx="6">
                  <c:v>12030</c:v>
                </c:pt>
                <c:pt idx="7">
                  <c:v>12031</c:v>
                </c:pt>
                <c:pt idx="8">
                  <c:v>12032</c:v>
                </c:pt>
                <c:pt idx="9">
                  <c:v>12033</c:v>
                </c:pt>
                <c:pt idx="10">
                  <c:v>12034</c:v>
                </c:pt>
                <c:pt idx="11">
                  <c:v>12035</c:v>
                </c:pt>
                <c:pt idx="12">
                  <c:v>12036</c:v>
                </c:pt>
                <c:pt idx="13">
                  <c:v>12037</c:v>
                </c:pt>
                <c:pt idx="14">
                  <c:v>12038</c:v>
                </c:pt>
                <c:pt idx="15">
                  <c:v>12039</c:v>
                </c:pt>
                <c:pt idx="16">
                  <c:v>12040</c:v>
                </c:pt>
                <c:pt idx="17">
                  <c:v>12041</c:v>
                </c:pt>
                <c:pt idx="18">
                  <c:v>12042</c:v>
                </c:pt>
                <c:pt idx="19">
                  <c:v>12043</c:v>
                </c:pt>
                <c:pt idx="20">
                  <c:v>12044</c:v>
                </c:pt>
                <c:pt idx="21">
                  <c:v>12045</c:v>
                </c:pt>
                <c:pt idx="22">
                  <c:v>12046</c:v>
                </c:pt>
                <c:pt idx="23">
                  <c:v>12047</c:v>
                </c:pt>
                <c:pt idx="24">
                  <c:v>12048</c:v>
                </c:pt>
                <c:pt idx="25">
                  <c:v>12049</c:v>
                </c:pt>
                <c:pt idx="26">
                  <c:v>12050</c:v>
                </c:pt>
                <c:pt idx="27">
                  <c:v>12051</c:v>
                </c:pt>
                <c:pt idx="28">
                  <c:v>12052</c:v>
                </c:pt>
                <c:pt idx="29">
                  <c:v>12053</c:v>
                </c:pt>
                <c:pt idx="30">
                  <c:v>12054</c:v>
                </c:pt>
                <c:pt idx="31">
                  <c:v>12055</c:v>
                </c:pt>
                <c:pt idx="32">
                  <c:v>12056</c:v>
                </c:pt>
                <c:pt idx="33">
                  <c:v>12057</c:v>
                </c:pt>
                <c:pt idx="34">
                  <c:v>12058</c:v>
                </c:pt>
                <c:pt idx="35">
                  <c:v>12059</c:v>
                </c:pt>
                <c:pt idx="36">
                  <c:v>12060</c:v>
                </c:pt>
                <c:pt idx="37">
                  <c:v>12061</c:v>
                </c:pt>
                <c:pt idx="38">
                  <c:v>12062</c:v>
                </c:pt>
                <c:pt idx="39">
                  <c:v>12063</c:v>
                </c:pt>
                <c:pt idx="40">
                  <c:v>12064</c:v>
                </c:pt>
                <c:pt idx="41">
                  <c:v>12065</c:v>
                </c:pt>
                <c:pt idx="42">
                  <c:v>12066</c:v>
                </c:pt>
                <c:pt idx="43">
                  <c:v>12067</c:v>
                </c:pt>
                <c:pt idx="44">
                  <c:v>12068</c:v>
                </c:pt>
                <c:pt idx="45">
                  <c:v>12069</c:v>
                </c:pt>
                <c:pt idx="46">
                  <c:v>12070</c:v>
                </c:pt>
                <c:pt idx="47">
                  <c:v>12071</c:v>
                </c:pt>
                <c:pt idx="48">
                  <c:v>12072</c:v>
                </c:pt>
                <c:pt idx="49">
                  <c:v>12073</c:v>
                </c:pt>
                <c:pt idx="50">
                  <c:v>12074</c:v>
                </c:pt>
                <c:pt idx="51">
                  <c:v>12075</c:v>
                </c:pt>
                <c:pt idx="52">
                  <c:v>12076</c:v>
                </c:pt>
                <c:pt idx="53">
                  <c:v>12077</c:v>
                </c:pt>
                <c:pt idx="54">
                  <c:v>12078</c:v>
                </c:pt>
                <c:pt idx="55">
                  <c:v>12079</c:v>
                </c:pt>
                <c:pt idx="56">
                  <c:v>12080</c:v>
                </c:pt>
                <c:pt idx="57">
                  <c:v>12081</c:v>
                </c:pt>
                <c:pt idx="58">
                  <c:v>12082</c:v>
                </c:pt>
                <c:pt idx="59">
                  <c:v>12083</c:v>
                </c:pt>
                <c:pt idx="60">
                  <c:v>12084</c:v>
                </c:pt>
                <c:pt idx="61">
                  <c:v>12085</c:v>
                </c:pt>
                <c:pt idx="62">
                  <c:v>12086</c:v>
                </c:pt>
                <c:pt idx="63">
                  <c:v>12087</c:v>
                </c:pt>
                <c:pt idx="64">
                  <c:v>12088</c:v>
                </c:pt>
                <c:pt idx="65">
                  <c:v>12089</c:v>
                </c:pt>
                <c:pt idx="66">
                  <c:v>12090</c:v>
                </c:pt>
                <c:pt idx="67">
                  <c:v>12091</c:v>
                </c:pt>
                <c:pt idx="68">
                  <c:v>12092</c:v>
                </c:pt>
                <c:pt idx="69">
                  <c:v>12093</c:v>
                </c:pt>
                <c:pt idx="70">
                  <c:v>12094</c:v>
                </c:pt>
                <c:pt idx="71">
                  <c:v>12095</c:v>
                </c:pt>
                <c:pt idx="72">
                  <c:v>12096</c:v>
                </c:pt>
                <c:pt idx="73">
                  <c:v>12097</c:v>
                </c:pt>
                <c:pt idx="74">
                  <c:v>12098</c:v>
                </c:pt>
                <c:pt idx="75">
                  <c:v>12099</c:v>
                </c:pt>
                <c:pt idx="76">
                  <c:v>12100</c:v>
                </c:pt>
                <c:pt idx="77">
                  <c:v>12101</c:v>
                </c:pt>
                <c:pt idx="78">
                  <c:v>12102</c:v>
                </c:pt>
                <c:pt idx="79">
                  <c:v>12103</c:v>
                </c:pt>
                <c:pt idx="80">
                  <c:v>12104</c:v>
                </c:pt>
                <c:pt idx="81">
                  <c:v>12105</c:v>
                </c:pt>
                <c:pt idx="82">
                  <c:v>12106</c:v>
                </c:pt>
                <c:pt idx="83">
                  <c:v>12107</c:v>
                </c:pt>
                <c:pt idx="84">
                  <c:v>12108</c:v>
                </c:pt>
                <c:pt idx="85">
                  <c:v>12109</c:v>
                </c:pt>
                <c:pt idx="86">
                  <c:v>12110</c:v>
                </c:pt>
                <c:pt idx="87">
                  <c:v>12111</c:v>
                </c:pt>
                <c:pt idx="88">
                  <c:v>12112</c:v>
                </c:pt>
                <c:pt idx="89">
                  <c:v>12113</c:v>
                </c:pt>
                <c:pt idx="90">
                  <c:v>12114</c:v>
                </c:pt>
                <c:pt idx="91">
                  <c:v>12115</c:v>
                </c:pt>
                <c:pt idx="92">
                  <c:v>12116</c:v>
                </c:pt>
                <c:pt idx="93">
                  <c:v>12117</c:v>
                </c:pt>
                <c:pt idx="94">
                  <c:v>12118</c:v>
                </c:pt>
                <c:pt idx="95">
                  <c:v>12119</c:v>
                </c:pt>
                <c:pt idx="96">
                  <c:v>12120</c:v>
                </c:pt>
                <c:pt idx="97">
                  <c:v>12121</c:v>
                </c:pt>
                <c:pt idx="98">
                  <c:v>12122</c:v>
                </c:pt>
                <c:pt idx="99">
                  <c:v>12123</c:v>
                </c:pt>
                <c:pt idx="100">
                  <c:v>12124</c:v>
                </c:pt>
                <c:pt idx="101">
                  <c:v>12125</c:v>
                </c:pt>
                <c:pt idx="102">
                  <c:v>12126</c:v>
                </c:pt>
                <c:pt idx="103">
                  <c:v>12127</c:v>
                </c:pt>
                <c:pt idx="104">
                  <c:v>12128</c:v>
                </c:pt>
                <c:pt idx="105">
                  <c:v>12129</c:v>
                </c:pt>
                <c:pt idx="106">
                  <c:v>12130</c:v>
                </c:pt>
                <c:pt idx="107">
                  <c:v>12131</c:v>
                </c:pt>
                <c:pt idx="108">
                  <c:v>12132</c:v>
                </c:pt>
                <c:pt idx="109">
                  <c:v>12133</c:v>
                </c:pt>
                <c:pt idx="110">
                  <c:v>12134</c:v>
                </c:pt>
                <c:pt idx="111">
                  <c:v>12135</c:v>
                </c:pt>
                <c:pt idx="112">
                  <c:v>12136</c:v>
                </c:pt>
                <c:pt idx="113">
                  <c:v>12137</c:v>
                </c:pt>
                <c:pt idx="114">
                  <c:v>12138</c:v>
                </c:pt>
                <c:pt idx="115">
                  <c:v>12139</c:v>
                </c:pt>
                <c:pt idx="116">
                  <c:v>12140</c:v>
                </c:pt>
                <c:pt idx="117">
                  <c:v>12141</c:v>
                </c:pt>
                <c:pt idx="118">
                  <c:v>12142</c:v>
                </c:pt>
                <c:pt idx="119">
                  <c:v>12143</c:v>
                </c:pt>
                <c:pt idx="120">
                  <c:v>12144</c:v>
                </c:pt>
                <c:pt idx="121">
                  <c:v>12145</c:v>
                </c:pt>
                <c:pt idx="122">
                  <c:v>12146</c:v>
                </c:pt>
                <c:pt idx="123">
                  <c:v>12147</c:v>
                </c:pt>
                <c:pt idx="124">
                  <c:v>12148</c:v>
                </c:pt>
                <c:pt idx="125">
                  <c:v>12149</c:v>
                </c:pt>
                <c:pt idx="126">
                  <c:v>12150</c:v>
                </c:pt>
                <c:pt idx="127">
                  <c:v>12151</c:v>
                </c:pt>
                <c:pt idx="128">
                  <c:v>12152</c:v>
                </c:pt>
                <c:pt idx="129">
                  <c:v>12153</c:v>
                </c:pt>
                <c:pt idx="130">
                  <c:v>12154</c:v>
                </c:pt>
                <c:pt idx="131">
                  <c:v>12155</c:v>
                </c:pt>
                <c:pt idx="132">
                  <c:v>12156</c:v>
                </c:pt>
                <c:pt idx="133">
                  <c:v>12157</c:v>
                </c:pt>
                <c:pt idx="134">
                  <c:v>12158</c:v>
                </c:pt>
                <c:pt idx="135">
                  <c:v>12159</c:v>
                </c:pt>
                <c:pt idx="136">
                  <c:v>12160</c:v>
                </c:pt>
                <c:pt idx="137">
                  <c:v>12161</c:v>
                </c:pt>
                <c:pt idx="138">
                  <c:v>12162</c:v>
                </c:pt>
                <c:pt idx="139">
                  <c:v>12163</c:v>
                </c:pt>
                <c:pt idx="140">
                  <c:v>12164</c:v>
                </c:pt>
                <c:pt idx="141">
                  <c:v>12165</c:v>
                </c:pt>
                <c:pt idx="142">
                  <c:v>12166</c:v>
                </c:pt>
                <c:pt idx="143">
                  <c:v>12167</c:v>
                </c:pt>
                <c:pt idx="144">
                  <c:v>12168</c:v>
                </c:pt>
                <c:pt idx="145">
                  <c:v>12169</c:v>
                </c:pt>
                <c:pt idx="146">
                  <c:v>12170</c:v>
                </c:pt>
                <c:pt idx="147">
                  <c:v>12171</c:v>
                </c:pt>
                <c:pt idx="148">
                  <c:v>12172</c:v>
                </c:pt>
                <c:pt idx="149">
                  <c:v>12173</c:v>
                </c:pt>
                <c:pt idx="150">
                  <c:v>12174</c:v>
                </c:pt>
                <c:pt idx="151">
                  <c:v>12175</c:v>
                </c:pt>
                <c:pt idx="152">
                  <c:v>12176</c:v>
                </c:pt>
                <c:pt idx="153">
                  <c:v>12177</c:v>
                </c:pt>
                <c:pt idx="154">
                  <c:v>12178</c:v>
                </c:pt>
                <c:pt idx="155">
                  <c:v>12179</c:v>
                </c:pt>
                <c:pt idx="156">
                  <c:v>12180</c:v>
                </c:pt>
                <c:pt idx="157">
                  <c:v>12181</c:v>
                </c:pt>
                <c:pt idx="158">
                  <c:v>12182</c:v>
                </c:pt>
                <c:pt idx="159">
                  <c:v>12183</c:v>
                </c:pt>
                <c:pt idx="160">
                  <c:v>12184</c:v>
                </c:pt>
                <c:pt idx="161">
                  <c:v>12185</c:v>
                </c:pt>
                <c:pt idx="162">
                  <c:v>12186</c:v>
                </c:pt>
                <c:pt idx="163">
                  <c:v>12187</c:v>
                </c:pt>
                <c:pt idx="164">
                  <c:v>12188</c:v>
                </c:pt>
                <c:pt idx="165">
                  <c:v>12189</c:v>
                </c:pt>
                <c:pt idx="166">
                  <c:v>12190</c:v>
                </c:pt>
                <c:pt idx="167">
                  <c:v>12191</c:v>
                </c:pt>
                <c:pt idx="168">
                  <c:v>12192</c:v>
                </c:pt>
                <c:pt idx="169">
                  <c:v>12193</c:v>
                </c:pt>
                <c:pt idx="170">
                  <c:v>12194</c:v>
                </c:pt>
                <c:pt idx="171">
                  <c:v>12195</c:v>
                </c:pt>
                <c:pt idx="172">
                  <c:v>12196</c:v>
                </c:pt>
                <c:pt idx="173">
                  <c:v>12197</c:v>
                </c:pt>
                <c:pt idx="174">
                  <c:v>12198</c:v>
                </c:pt>
                <c:pt idx="175">
                  <c:v>12199</c:v>
                </c:pt>
                <c:pt idx="176">
                  <c:v>12200</c:v>
                </c:pt>
                <c:pt idx="177">
                  <c:v>12201</c:v>
                </c:pt>
                <c:pt idx="178">
                  <c:v>12202</c:v>
                </c:pt>
                <c:pt idx="179">
                  <c:v>12203</c:v>
                </c:pt>
                <c:pt idx="180">
                  <c:v>12204</c:v>
                </c:pt>
                <c:pt idx="181">
                  <c:v>12205</c:v>
                </c:pt>
                <c:pt idx="182">
                  <c:v>12206</c:v>
                </c:pt>
                <c:pt idx="183">
                  <c:v>12207</c:v>
                </c:pt>
                <c:pt idx="184">
                  <c:v>12208</c:v>
                </c:pt>
                <c:pt idx="185">
                  <c:v>12209</c:v>
                </c:pt>
                <c:pt idx="186">
                  <c:v>12210</c:v>
                </c:pt>
                <c:pt idx="187">
                  <c:v>12211</c:v>
                </c:pt>
                <c:pt idx="188">
                  <c:v>12212</c:v>
                </c:pt>
                <c:pt idx="189">
                  <c:v>12213</c:v>
                </c:pt>
                <c:pt idx="190">
                  <c:v>12214</c:v>
                </c:pt>
                <c:pt idx="191">
                  <c:v>12215</c:v>
                </c:pt>
                <c:pt idx="192">
                  <c:v>12216</c:v>
                </c:pt>
                <c:pt idx="193">
                  <c:v>12217</c:v>
                </c:pt>
                <c:pt idx="194">
                  <c:v>12218</c:v>
                </c:pt>
                <c:pt idx="195">
                  <c:v>12219</c:v>
                </c:pt>
                <c:pt idx="196">
                  <c:v>12220</c:v>
                </c:pt>
                <c:pt idx="197">
                  <c:v>12221</c:v>
                </c:pt>
                <c:pt idx="198">
                  <c:v>12222</c:v>
                </c:pt>
                <c:pt idx="199">
                  <c:v>12223</c:v>
                </c:pt>
                <c:pt idx="200">
                  <c:v>12224</c:v>
                </c:pt>
                <c:pt idx="201">
                  <c:v>12225</c:v>
                </c:pt>
                <c:pt idx="202">
                  <c:v>12226</c:v>
                </c:pt>
                <c:pt idx="203">
                  <c:v>12227</c:v>
                </c:pt>
                <c:pt idx="204">
                  <c:v>12228</c:v>
                </c:pt>
                <c:pt idx="205">
                  <c:v>12229</c:v>
                </c:pt>
                <c:pt idx="206">
                  <c:v>12230</c:v>
                </c:pt>
                <c:pt idx="207">
                  <c:v>12231</c:v>
                </c:pt>
                <c:pt idx="208">
                  <c:v>12232</c:v>
                </c:pt>
                <c:pt idx="209">
                  <c:v>12233</c:v>
                </c:pt>
                <c:pt idx="210">
                  <c:v>12234</c:v>
                </c:pt>
                <c:pt idx="211">
                  <c:v>12235</c:v>
                </c:pt>
                <c:pt idx="212">
                  <c:v>12236</c:v>
                </c:pt>
                <c:pt idx="213">
                  <c:v>12237</c:v>
                </c:pt>
                <c:pt idx="214">
                  <c:v>12238</c:v>
                </c:pt>
                <c:pt idx="215">
                  <c:v>12239</c:v>
                </c:pt>
                <c:pt idx="216">
                  <c:v>12240</c:v>
                </c:pt>
                <c:pt idx="217">
                  <c:v>12241</c:v>
                </c:pt>
                <c:pt idx="218">
                  <c:v>12242</c:v>
                </c:pt>
                <c:pt idx="219">
                  <c:v>12243</c:v>
                </c:pt>
                <c:pt idx="220">
                  <c:v>12244</c:v>
                </c:pt>
                <c:pt idx="221">
                  <c:v>12245</c:v>
                </c:pt>
                <c:pt idx="222">
                  <c:v>12246</c:v>
                </c:pt>
                <c:pt idx="223">
                  <c:v>12247</c:v>
                </c:pt>
                <c:pt idx="224">
                  <c:v>12248</c:v>
                </c:pt>
                <c:pt idx="225">
                  <c:v>12249</c:v>
                </c:pt>
                <c:pt idx="226">
                  <c:v>12250</c:v>
                </c:pt>
                <c:pt idx="227">
                  <c:v>12251</c:v>
                </c:pt>
                <c:pt idx="228">
                  <c:v>12252</c:v>
                </c:pt>
                <c:pt idx="229">
                  <c:v>12253</c:v>
                </c:pt>
                <c:pt idx="230">
                  <c:v>12254</c:v>
                </c:pt>
                <c:pt idx="231">
                  <c:v>12255</c:v>
                </c:pt>
                <c:pt idx="232">
                  <c:v>12256</c:v>
                </c:pt>
                <c:pt idx="233">
                  <c:v>12257</c:v>
                </c:pt>
                <c:pt idx="234">
                  <c:v>12258</c:v>
                </c:pt>
                <c:pt idx="235">
                  <c:v>12259</c:v>
                </c:pt>
                <c:pt idx="236">
                  <c:v>12260</c:v>
                </c:pt>
                <c:pt idx="237">
                  <c:v>12261</c:v>
                </c:pt>
                <c:pt idx="238">
                  <c:v>12262</c:v>
                </c:pt>
                <c:pt idx="239">
                  <c:v>12263</c:v>
                </c:pt>
                <c:pt idx="240">
                  <c:v>12264</c:v>
                </c:pt>
                <c:pt idx="241">
                  <c:v>12265</c:v>
                </c:pt>
                <c:pt idx="242">
                  <c:v>12266</c:v>
                </c:pt>
                <c:pt idx="243">
                  <c:v>12267</c:v>
                </c:pt>
                <c:pt idx="244">
                  <c:v>12268</c:v>
                </c:pt>
                <c:pt idx="245">
                  <c:v>12269</c:v>
                </c:pt>
                <c:pt idx="246">
                  <c:v>12270</c:v>
                </c:pt>
                <c:pt idx="247">
                  <c:v>12271</c:v>
                </c:pt>
                <c:pt idx="248">
                  <c:v>12272</c:v>
                </c:pt>
                <c:pt idx="249">
                  <c:v>12273</c:v>
                </c:pt>
                <c:pt idx="250">
                  <c:v>12274</c:v>
                </c:pt>
                <c:pt idx="251">
                  <c:v>12275</c:v>
                </c:pt>
                <c:pt idx="252">
                  <c:v>12276</c:v>
                </c:pt>
                <c:pt idx="253">
                  <c:v>12277</c:v>
                </c:pt>
                <c:pt idx="254">
                  <c:v>12278</c:v>
                </c:pt>
                <c:pt idx="255">
                  <c:v>12279</c:v>
                </c:pt>
                <c:pt idx="256">
                  <c:v>12280</c:v>
                </c:pt>
                <c:pt idx="257">
                  <c:v>12281</c:v>
                </c:pt>
                <c:pt idx="258">
                  <c:v>12282</c:v>
                </c:pt>
                <c:pt idx="259">
                  <c:v>12283</c:v>
                </c:pt>
                <c:pt idx="260">
                  <c:v>12284</c:v>
                </c:pt>
                <c:pt idx="261">
                  <c:v>12285</c:v>
                </c:pt>
                <c:pt idx="262">
                  <c:v>12286</c:v>
                </c:pt>
                <c:pt idx="263">
                  <c:v>12287</c:v>
                </c:pt>
                <c:pt idx="264">
                  <c:v>12288</c:v>
                </c:pt>
                <c:pt idx="265">
                  <c:v>12289</c:v>
                </c:pt>
                <c:pt idx="266">
                  <c:v>12290</c:v>
                </c:pt>
                <c:pt idx="267">
                  <c:v>12291</c:v>
                </c:pt>
                <c:pt idx="268">
                  <c:v>12292</c:v>
                </c:pt>
                <c:pt idx="269">
                  <c:v>12293</c:v>
                </c:pt>
                <c:pt idx="270">
                  <c:v>12294</c:v>
                </c:pt>
                <c:pt idx="271">
                  <c:v>12295</c:v>
                </c:pt>
                <c:pt idx="272">
                  <c:v>12296</c:v>
                </c:pt>
                <c:pt idx="273">
                  <c:v>12297</c:v>
                </c:pt>
                <c:pt idx="274">
                  <c:v>12298</c:v>
                </c:pt>
                <c:pt idx="275">
                  <c:v>12299</c:v>
                </c:pt>
                <c:pt idx="276">
                  <c:v>12300</c:v>
                </c:pt>
                <c:pt idx="277">
                  <c:v>12301</c:v>
                </c:pt>
                <c:pt idx="278">
                  <c:v>12302</c:v>
                </c:pt>
                <c:pt idx="279">
                  <c:v>12303</c:v>
                </c:pt>
                <c:pt idx="280">
                  <c:v>12304</c:v>
                </c:pt>
                <c:pt idx="281">
                  <c:v>12305</c:v>
                </c:pt>
                <c:pt idx="282">
                  <c:v>12306</c:v>
                </c:pt>
                <c:pt idx="283">
                  <c:v>12307</c:v>
                </c:pt>
                <c:pt idx="284">
                  <c:v>12308</c:v>
                </c:pt>
                <c:pt idx="285">
                  <c:v>12309</c:v>
                </c:pt>
                <c:pt idx="286">
                  <c:v>12310</c:v>
                </c:pt>
                <c:pt idx="287">
                  <c:v>12311</c:v>
                </c:pt>
                <c:pt idx="288">
                  <c:v>12312</c:v>
                </c:pt>
                <c:pt idx="289">
                  <c:v>12313</c:v>
                </c:pt>
                <c:pt idx="290">
                  <c:v>12314</c:v>
                </c:pt>
                <c:pt idx="291">
                  <c:v>12315</c:v>
                </c:pt>
                <c:pt idx="292">
                  <c:v>12316</c:v>
                </c:pt>
                <c:pt idx="293">
                  <c:v>12317</c:v>
                </c:pt>
                <c:pt idx="294">
                  <c:v>12318</c:v>
                </c:pt>
                <c:pt idx="295">
                  <c:v>12319</c:v>
                </c:pt>
                <c:pt idx="296">
                  <c:v>12320</c:v>
                </c:pt>
                <c:pt idx="297">
                  <c:v>12321</c:v>
                </c:pt>
                <c:pt idx="298">
                  <c:v>12322</c:v>
                </c:pt>
                <c:pt idx="299">
                  <c:v>12323</c:v>
                </c:pt>
                <c:pt idx="300">
                  <c:v>12324</c:v>
                </c:pt>
                <c:pt idx="301">
                  <c:v>12325</c:v>
                </c:pt>
                <c:pt idx="302">
                  <c:v>12326</c:v>
                </c:pt>
                <c:pt idx="303">
                  <c:v>12327</c:v>
                </c:pt>
                <c:pt idx="304">
                  <c:v>12328</c:v>
                </c:pt>
                <c:pt idx="305">
                  <c:v>12329</c:v>
                </c:pt>
                <c:pt idx="306">
                  <c:v>12330</c:v>
                </c:pt>
                <c:pt idx="307">
                  <c:v>12331</c:v>
                </c:pt>
                <c:pt idx="308">
                  <c:v>12332</c:v>
                </c:pt>
                <c:pt idx="309">
                  <c:v>12333</c:v>
                </c:pt>
                <c:pt idx="310">
                  <c:v>12334</c:v>
                </c:pt>
                <c:pt idx="311">
                  <c:v>12335</c:v>
                </c:pt>
                <c:pt idx="312">
                  <c:v>12336</c:v>
                </c:pt>
                <c:pt idx="313">
                  <c:v>12337</c:v>
                </c:pt>
                <c:pt idx="314">
                  <c:v>12338</c:v>
                </c:pt>
                <c:pt idx="315">
                  <c:v>12339</c:v>
                </c:pt>
                <c:pt idx="316">
                  <c:v>12340</c:v>
                </c:pt>
                <c:pt idx="317">
                  <c:v>12341</c:v>
                </c:pt>
                <c:pt idx="318">
                  <c:v>12342</c:v>
                </c:pt>
                <c:pt idx="319">
                  <c:v>12343</c:v>
                </c:pt>
                <c:pt idx="320">
                  <c:v>12344</c:v>
                </c:pt>
                <c:pt idx="321">
                  <c:v>12345</c:v>
                </c:pt>
                <c:pt idx="322">
                  <c:v>12346</c:v>
                </c:pt>
                <c:pt idx="323">
                  <c:v>12347</c:v>
                </c:pt>
                <c:pt idx="324">
                  <c:v>12348</c:v>
                </c:pt>
                <c:pt idx="325">
                  <c:v>12349</c:v>
                </c:pt>
                <c:pt idx="326">
                  <c:v>12350</c:v>
                </c:pt>
                <c:pt idx="327">
                  <c:v>12351</c:v>
                </c:pt>
                <c:pt idx="328">
                  <c:v>12352</c:v>
                </c:pt>
                <c:pt idx="329">
                  <c:v>12353</c:v>
                </c:pt>
                <c:pt idx="330">
                  <c:v>12354</c:v>
                </c:pt>
                <c:pt idx="331">
                  <c:v>12355</c:v>
                </c:pt>
                <c:pt idx="332">
                  <c:v>12356</c:v>
                </c:pt>
                <c:pt idx="333">
                  <c:v>12357</c:v>
                </c:pt>
                <c:pt idx="334">
                  <c:v>12358</c:v>
                </c:pt>
                <c:pt idx="335">
                  <c:v>12359</c:v>
                </c:pt>
                <c:pt idx="336">
                  <c:v>12360</c:v>
                </c:pt>
                <c:pt idx="337">
                  <c:v>12361</c:v>
                </c:pt>
                <c:pt idx="338">
                  <c:v>12362</c:v>
                </c:pt>
                <c:pt idx="339">
                  <c:v>12363</c:v>
                </c:pt>
                <c:pt idx="340">
                  <c:v>12364</c:v>
                </c:pt>
                <c:pt idx="341">
                  <c:v>12365</c:v>
                </c:pt>
                <c:pt idx="342">
                  <c:v>12366</c:v>
                </c:pt>
                <c:pt idx="343">
                  <c:v>12367</c:v>
                </c:pt>
                <c:pt idx="344">
                  <c:v>12368</c:v>
                </c:pt>
                <c:pt idx="345">
                  <c:v>12369</c:v>
                </c:pt>
                <c:pt idx="346">
                  <c:v>12370</c:v>
                </c:pt>
                <c:pt idx="347">
                  <c:v>12371</c:v>
                </c:pt>
                <c:pt idx="348">
                  <c:v>12372</c:v>
                </c:pt>
                <c:pt idx="349">
                  <c:v>12373</c:v>
                </c:pt>
                <c:pt idx="350">
                  <c:v>12374</c:v>
                </c:pt>
                <c:pt idx="351">
                  <c:v>12375</c:v>
                </c:pt>
                <c:pt idx="352">
                  <c:v>12376</c:v>
                </c:pt>
                <c:pt idx="353">
                  <c:v>12377</c:v>
                </c:pt>
                <c:pt idx="354">
                  <c:v>12378</c:v>
                </c:pt>
                <c:pt idx="355">
                  <c:v>12379</c:v>
                </c:pt>
                <c:pt idx="356">
                  <c:v>12380</c:v>
                </c:pt>
                <c:pt idx="357">
                  <c:v>12381</c:v>
                </c:pt>
                <c:pt idx="358">
                  <c:v>12382</c:v>
                </c:pt>
                <c:pt idx="359">
                  <c:v>12383</c:v>
                </c:pt>
                <c:pt idx="360">
                  <c:v>12384</c:v>
                </c:pt>
                <c:pt idx="361">
                  <c:v>12385</c:v>
                </c:pt>
                <c:pt idx="362">
                  <c:v>12386</c:v>
                </c:pt>
                <c:pt idx="363">
                  <c:v>12387</c:v>
                </c:pt>
                <c:pt idx="364">
                  <c:v>12388</c:v>
                </c:pt>
                <c:pt idx="365">
                  <c:v>12389</c:v>
                </c:pt>
                <c:pt idx="366">
                  <c:v>12390</c:v>
                </c:pt>
                <c:pt idx="367">
                  <c:v>12391</c:v>
                </c:pt>
                <c:pt idx="368">
                  <c:v>12392</c:v>
                </c:pt>
                <c:pt idx="369">
                  <c:v>12393</c:v>
                </c:pt>
                <c:pt idx="370">
                  <c:v>12394</c:v>
                </c:pt>
                <c:pt idx="371">
                  <c:v>12395</c:v>
                </c:pt>
                <c:pt idx="372">
                  <c:v>12396</c:v>
                </c:pt>
                <c:pt idx="373">
                  <c:v>12397</c:v>
                </c:pt>
                <c:pt idx="374">
                  <c:v>12398</c:v>
                </c:pt>
                <c:pt idx="375">
                  <c:v>12399</c:v>
                </c:pt>
                <c:pt idx="376">
                  <c:v>12400</c:v>
                </c:pt>
                <c:pt idx="377">
                  <c:v>12401</c:v>
                </c:pt>
                <c:pt idx="378">
                  <c:v>12402</c:v>
                </c:pt>
                <c:pt idx="379">
                  <c:v>12403</c:v>
                </c:pt>
                <c:pt idx="380">
                  <c:v>12404</c:v>
                </c:pt>
                <c:pt idx="381">
                  <c:v>12405</c:v>
                </c:pt>
                <c:pt idx="382">
                  <c:v>12406</c:v>
                </c:pt>
                <c:pt idx="383">
                  <c:v>12407</c:v>
                </c:pt>
                <c:pt idx="384">
                  <c:v>12408</c:v>
                </c:pt>
                <c:pt idx="385">
                  <c:v>12409</c:v>
                </c:pt>
                <c:pt idx="386">
                  <c:v>12410</c:v>
                </c:pt>
                <c:pt idx="387">
                  <c:v>12411</c:v>
                </c:pt>
                <c:pt idx="388">
                  <c:v>12412</c:v>
                </c:pt>
                <c:pt idx="389">
                  <c:v>12413</c:v>
                </c:pt>
                <c:pt idx="390">
                  <c:v>12414</c:v>
                </c:pt>
                <c:pt idx="391">
                  <c:v>12415</c:v>
                </c:pt>
                <c:pt idx="392">
                  <c:v>12416</c:v>
                </c:pt>
                <c:pt idx="393">
                  <c:v>12417</c:v>
                </c:pt>
                <c:pt idx="394">
                  <c:v>12418</c:v>
                </c:pt>
                <c:pt idx="395">
                  <c:v>12419</c:v>
                </c:pt>
                <c:pt idx="396">
                  <c:v>12420</c:v>
                </c:pt>
                <c:pt idx="397">
                  <c:v>12421</c:v>
                </c:pt>
                <c:pt idx="398">
                  <c:v>12422</c:v>
                </c:pt>
                <c:pt idx="399">
                  <c:v>12423</c:v>
                </c:pt>
                <c:pt idx="400">
                  <c:v>12424</c:v>
                </c:pt>
                <c:pt idx="401">
                  <c:v>12425</c:v>
                </c:pt>
                <c:pt idx="402">
                  <c:v>12426</c:v>
                </c:pt>
                <c:pt idx="403">
                  <c:v>12427</c:v>
                </c:pt>
                <c:pt idx="404">
                  <c:v>12428</c:v>
                </c:pt>
                <c:pt idx="405">
                  <c:v>12429</c:v>
                </c:pt>
                <c:pt idx="406">
                  <c:v>12430</c:v>
                </c:pt>
                <c:pt idx="407">
                  <c:v>12431</c:v>
                </c:pt>
                <c:pt idx="408">
                  <c:v>12432</c:v>
                </c:pt>
                <c:pt idx="409">
                  <c:v>12433</c:v>
                </c:pt>
                <c:pt idx="410">
                  <c:v>12434</c:v>
                </c:pt>
                <c:pt idx="411">
                  <c:v>12435</c:v>
                </c:pt>
                <c:pt idx="412">
                  <c:v>12436</c:v>
                </c:pt>
                <c:pt idx="413">
                  <c:v>12437</c:v>
                </c:pt>
                <c:pt idx="414">
                  <c:v>12438</c:v>
                </c:pt>
                <c:pt idx="415">
                  <c:v>12439</c:v>
                </c:pt>
                <c:pt idx="416">
                  <c:v>12440</c:v>
                </c:pt>
                <c:pt idx="417">
                  <c:v>12441</c:v>
                </c:pt>
                <c:pt idx="418">
                  <c:v>12442</c:v>
                </c:pt>
                <c:pt idx="419">
                  <c:v>12443</c:v>
                </c:pt>
                <c:pt idx="420">
                  <c:v>12444</c:v>
                </c:pt>
                <c:pt idx="421">
                  <c:v>12445</c:v>
                </c:pt>
                <c:pt idx="422">
                  <c:v>12446</c:v>
                </c:pt>
                <c:pt idx="423">
                  <c:v>12447</c:v>
                </c:pt>
                <c:pt idx="424">
                  <c:v>12448</c:v>
                </c:pt>
                <c:pt idx="425">
                  <c:v>12449</c:v>
                </c:pt>
                <c:pt idx="426">
                  <c:v>12450</c:v>
                </c:pt>
                <c:pt idx="427">
                  <c:v>12451</c:v>
                </c:pt>
                <c:pt idx="428">
                  <c:v>12452</c:v>
                </c:pt>
                <c:pt idx="429">
                  <c:v>12453</c:v>
                </c:pt>
                <c:pt idx="430">
                  <c:v>12454</c:v>
                </c:pt>
                <c:pt idx="431">
                  <c:v>12455</c:v>
                </c:pt>
                <c:pt idx="432">
                  <c:v>12456</c:v>
                </c:pt>
                <c:pt idx="433">
                  <c:v>12457</c:v>
                </c:pt>
                <c:pt idx="434">
                  <c:v>12458</c:v>
                </c:pt>
                <c:pt idx="435">
                  <c:v>12459</c:v>
                </c:pt>
                <c:pt idx="436">
                  <c:v>12460</c:v>
                </c:pt>
                <c:pt idx="437">
                  <c:v>12461</c:v>
                </c:pt>
                <c:pt idx="438">
                  <c:v>12462</c:v>
                </c:pt>
                <c:pt idx="439">
                  <c:v>12463</c:v>
                </c:pt>
                <c:pt idx="440">
                  <c:v>12464</c:v>
                </c:pt>
                <c:pt idx="441">
                  <c:v>12465</c:v>
                </c:pt>
                <c:pt idx="442">
                  <c:v>12466</c:v>
                </c:pt>
                <c:pt idx="443">
                  <c:v>12467</c:v>
                </c:pt>
                <c:pt idx="444">
                  <c:v>12468</c:v>
                </c:pt>
                <c:pt idx="445">
                  <c:v>12469</c:v>
                </c:pt>
                <c:pt idx="446">
                  <c:v>12470</c:v>
                </c:pt>
                <c:pt idx="447">
                  <c:v>12471</c:v>
                </c:pt>
                <c:pt idx="448">
                  <c:v>12472</c:v>
                </c:pt>
                <c:pt idx="449">
                  <c:v>12473</c:v>
                </c:pt>
                <c:pt idx="450">
                  <c:v>12474</c:v>
                </c:pt>
                <c:pt idx="451">
                  <c:v>12475</c:v>
                </c:pt>
                <c:pt idx="452">
                  <c:v>12476</c:v>
                </c:pt>
                <c:pt idx="453">
                  <c:v>12477</c:v>
                </c:pt>
                <c:pt idx="454">
                  <c:v>12478</c:v>
                </c:pt>
                <c:pt idx="455">
                  <c:v>12479</c:v>
                </c:pt>
                <c:pt idx="456">
                  <c:v>12480</c:v>
                </c:pt>
                <c:pt idx="457">
                  <c:v>12481</c:v>
                </c:pt>
                <c:pt idx="458">
                  <c:v>12482</c:v>
                </c:pt>
                <c:pt idx="459">
                  <c:v>12483</c:v>
                </c:pt>
                <c:pt idx="460">
                  <c:v>12484</c:v>
                </c:pt>
                <c:pt idx="461">
                  <c:v>12485</c:v>
                </c:pt>
                <c:pt idx="462">
                  <c:v>12486</c:v>
                </c:pt>
                <c:pt idx="463">
                  <c:v>12487</c:v>
                </c:pt>
                <c:pt idx="464">
                  <c:v>12488</c:v>
                </c:pt>
                <c:pt idx="465">
                  <c:v>12489</c:v>
                </c:pt>
                <c:pt idx="466">
                  <c:v>12490</c:v>
                </c:pt>
                <c:pt idx="467">
                  <c:v>12491</c:v>
                </c:pt>
                <c:pt idx="468">
                  <c:v>12492</c:v>
                </c:pt>
                <c:pt idx="469">
                  <c:v>12493</c:v>
                </c:pt>
                <c:pt idx="470">
                  <c:v>12494</c:v>
                </c:pt>
                <c:pt idx="471">
                  <c:v>12495</c:v>
                </c:pt>
                <c:pt idx="472">
                  <c:v>12496</c:v>
                </c:pt>
                <c:pt idx="473">
                  <c:v>12497</c:v>
                </c:pt>
                <c:pt idx="474">
                  <c:v>12498</c:v>
                </c:pt>
                <c:pt idx="475">
                  <c:v>12499</c:v>
                </c:pt>
                <c:pt idx="476">
                  <c:v>12500</c:v>
                </c:pt>
                <c:pt idx="477">
                  <c:v>12501</c:v>
                </c:pt>
                <c:pt idx="478">
                  <c:v>12502</c:v>
                </c:pt>
                <c:pt idx="479">
                  <c:v>12503</c:v>
                </c:pt>
                <c:pt idx="480">
                  <c:v>12504</c:v>
                </c:pt>
                <c:pt idx="481">
                  <c:v>12505</c:v>
                </c:pt>
                <c:pt idx="482">
                  <c:v>12506</c:v>
                </c:pt>
                <c:pt idx="483">
                  <c:v>12507</c:v>
                </c:pt>
                <c:pt idx="484">
                  <c:v>12508</c:v>
                </c:pt>
                <c:pt idx="485">
                  <c:v>12509</c:v>
                </c:pt>
                <c:pt idx="486">
                  <c:v>12510</c:v>
                </c:pt>
                <c:pt idx="487">
                  <c:v>12511</c:v>
                </c:pt>
                <c:pt idx="488">
                  <c:v>12512</c:v>
                </c:pt>
                <c:pt idx="489">
                  <c:v>12513</c:v>
                </c:pt>
                <c:pt idx="490">
                  <c:v>12514</c:v>
                </c:pt>
                <c:pt idx="491">
                  <c:v>12515</c:v>
                </c:pt>
                <c:pt idx="492">
                  <c:v>12516</c:v>
                </c:pt>
                <c:pt idx="493">
                  <c:v>12517</c:v>
                </c:pt>
                <c:pt idx="494">
                  <c:v>12518</c:v>
                </c:pt>
                <c:pt idx="495">
                  <c:v>12519</c:v>
                </c:pt>
                <c:pt idx="496">
                  <c:v>12520</c:v>
                </c:pt>
                <c:pt idx="497">
                  <c:v>12521</c:v>
                </c:pt>
                <c:pt idx="498">
                  <c:v>12522</c:v>
                </c:pt>
                <c:pt idx="499">
                  <c:v>12523</c:v>
                </c:pt>
                <c:pt idx="500">
                  <c:v>12524</c:v>
                </c:pt>
                <c:pt idx="501">
                  <c:v>12525</c:v>
                </c:pt>
                <c:pt idx="502">
                  <c:v>12526</c:v>
                </c:pt>
                <c:pt idx="503">
                  <c:v>12527</c:v>
                </c:pt>
                <c:pt idx="504">
                  <c:v>12528</c:v>
                </c:pt>
                <c:pt idx="505">
                  <c:v>12529</c:v>
                </c:pt>
                <c:pt idx="506">
                  <c:v>12530</c:v>
                </c:pt>
                <c:pt idx="507">
                  <c:v>12531</c:v>
                </c:pt>
                <c:pt idx="508">
                  <c:v>12532</c:v>
                </c:pt>
                <c:pt idx="509">
                  <c:v>12533</c:v>
                </c:pt>
                <c:pt idx="510">
                  <c:v>12534</c:v>
                </c:pt>
                <c:pt idx="511">
                  <c:v>12535</c:v>
                </c:pt>
                <c:pt idx="512">
                  <c:v>12536</c:v>
                </c:pt>
                <c:pt idx="513">
                  <c:v>12537</c:v>
                </c:pt>
                <c:pt idx="514">
                  <c:v>12538</c:v>
                </c:pt>
                <c:pt idx="515">
                  <c:v>12539</c:v>
                </c:pt>
                <c:pt idx="516">
                  <c:v>12540</c:v>
                </c:pt>
                <c:pt idx="517">
                  <c:v>12541</c:v>
                </c:pt>
                <c:pt idx="518">
                  <c:v>12542</c:v>
                </c:pt>
                <c:pt idx="519">
                  <c:v>12543</c:v>
                </c:pt>
                <c:pt idx="520">
                  <c:v>12544</c:v>
                </c:pt>
                <c:pt idx="521">
                  <c:v>12545</c:v>
                </c:pt>
                <c:pt idx="522">
                  <c:v>12546</c:v>
                </c:pt>
                <c:pt idx="523">
                  <c:v>12547</c:v>
                </c:pt>
                <c:pt idx="524">
                  <c:v>12548</c:v>
                </c:pt>
                <c:pt idx="525">
                  <c:v>12549</c:v>
                </c:pt>
                <c:pt idx="526">
                  <c:v>12550</c:v>
                </c:pt>
                <c:pt idx="527">
                  <c:v>12551</c:v>
                </c:pt>
                <c:pt idx="528">
                  <c:v>12552</c:v>
                </c:pt>
                <c:pt idx="529">
                  <c:v>12553</c:v>
                </c:pt>
                <c:pt idx="530">
                  <c:v>12554</c:v>
                </c:pt>
                <c:pt idx="531">
                  <c:v>12555</c:v>
                </c:pt>
                <c:pt idx="532">
                  <c:v>12556</c:v>
                </c:pt>
                <c:pt idx="533">
                  <c:v>12557</c:v>
                </c:pt>
                <c:pt idx="534">
                  <c:v>12558</c:v>
                </c:pt>
                <c:pt idx="535">
                  <c:v>12559</c:v>
                </c:pt>
                <c:pt idx="536">
                  <c:v>12560</c:v>
                </c:pt>
                <c:pt idx="537">
                  <c:v>12561</c:v>
                </c:pt>
                <c:pt idx="538">
                  <c:v>12562</c:v>
                </c:pt>
                <c:pt idx="539">
                  <c:v>12563</c:v>
                </c:pt>
                <c:pt idx="540">
                  <c:v>12564</c:v>
                </c:pt>
                <c:pt idx="541">
                  <c:v>12565</c:v>
                </c:pt>
                <c:pt idx="542">
                  <c:v>12566</c:v>
                </c:pt>
                <c:pt idx="543">
                  <c:v>12567</c:v>
                </c:pt>
                <c:pt idx="544">
                  <c:v>12568</c:v>
                </c:pt>
                <c:pt idx="545">
                  <c:v>12569</c:v>
                </c:pt>
                <c:pt idx="546">
                  <c:v>12570</c:v>
                </c:pt>
                <c:pt idx="547">
                  <c:v>12571</c:v>
                </c:pt>
                <c:pt idx="548">
                  <c:v>12572</c:v>
                </c:pt>
                <c:pt idx="549">
                  <c:v>12573</c:v>
                </c:pt>
                <c:pt idx="550">
                  <c:v>12574</c:v>
                </c:pt>
                <c:pt idx="551">
                  <c:v>12575</c:v>
                </c:pt>
                <c:pt idx="552">
                  <c:v>12576</c:v>
                </c:pt>
                <c:pt idx="553">
                  <c:v>12577</c:v>
                </c:pt>
                <c:pt idx="554">
                  <c:v>12578</c:v>
                </c:pt>
                <c:pt idx="555">
                  <c:v>12579</c:v>
                </c:pt>
                <c:pt idx="556">
                  <c:v>12580</c:v>
                </c:pt>
                <c:pt idx="557">
                  <c:v>12581</c:v>
                </c:pt>
                <c:pt idx="558">
                  <c:v>12582</c:v>
                </c:pt>
                <c:pt idx="559">
                  <c:v>12583</c:v>
                </c:pt>
                <c:pt idx="560">
                  <c:v>12584</c:v>
                </c:pt>
                <c:pt idx="561">
                  <c:v>12585</c:v>
                </c:pt>
                <c:pt idx="562">
                  <c:v>12586</c:v>
                </c:pt>
                <c:pt idx="563">
                  <c:v>12587</c:v>
                </c:pt>
                <c:pt idx="564">
                  <c:v>12588</c:v>
                </c:pt>
                <c:pt idx="565">
                  <c:v>12589</c:v>
                </c:pt>
                <c:pt idx="566">
                  <c:v>12590</c:v>
                </c:pt>
                <c:pt idx="567">
                  <c:v>12591</c:v>
                </c:pt>
                <c:pt idx="568">
                  <c:v>12592</c:v>
                </c:pt>
                <c:pt idx="569">
                  <c:v>12593</c:v>
                </c:pt>
                <c:pt idx="570">
                  <c:v>12594</c:v>
                </c:pt>
                <c:pt idx="571">
                  <c:v>12595</c:v>
                </c:pt>
                <c:pt idx="572">
                  <c:v>12596</c:v>
                </c:pt>
                <c:pt idx="573">
                  <c:v>12597</c:v>
                </c:pt>
                <c:pt idx="574">
                  <c:v>12598</c:v>
                </c:pt>
                <c:pt idx="575">
                  <c:v>12599</c:v>
                </c:pt>
                <c:pt idx="576">
                  <c:v>12600</c:v>
                </c:pt>
                <c:pt idx="577">
                  <c:v>12601</c:v>
                </c:pt>
                <c:pt idx="578">
                  <c:v>12602</c:v>
                </c:pt>
                <c:pt idx="579">
                  <c:v>12603</c:v>
                </c:pt>
                <c:pt idx="580">
                  <c:v>12604</c:v>
                </c:pt>
                <c:pt idx="581">
                  <c:v>12605</c:v>
                </c:pt>
                <c:pt idx="582">
                  <c:v>12606</c:v>
                </c:pt>
                <c:pt idx="583">
                  <c:v>12607</c:v>
                </c:pt>
                <c:pt idx="584">
                  <c:v>12608</c:v>
                </c:pt>
                <c:pt idx="585">
                  <c:v>12609</c:v>
                </c:pt>
                <c:pt idx="586">
                  <c:v>12610</c:v>
                </c:pt>
                <c:pt idx="587">
                  <c:v>12611</c:v>
                </c:pt>
                <c:pt idx="588">
                  <c:v>12612</c:v>
                </c:pt>
                <c:pt idx="589">
                  <c:v>12613</c:v>
                </c:pt>
                <c:pt idx="590">
                  <c:v>12614</c:v>
                </c:pt>
                <c:pt idx="591">
                  <c:v>12615</c:v>
                </c:pt>
                <c:pt idx="592">
                  <c:v>12616</c:v>
                </c:pt>
                <c:pt idx="593">
                  <c:v>12617</c:v>
                </c:pt>
                <c:pt idx="594">
                  <c:v>12618</c:v>
                </c:pt>
                <c:pt idx="595">
                  <c:v>12619</c:v>
                </c:pt>
                <c:pt idx="596">
                  <c:v>12620</c:v>
                </c:pt>
                <c:pt idx="597">
                  <c:v>12621</c:v>
                </c:pt>
                <c:pt idx="598">
                  <c:v>12622</c:v>
                </c:pt>
                <c:pt idx="599">
                  <c:v>12623</c:v>
                </c:pt>
                <c:pt idx="600">
                  <c:v>12624</c:v>
                </c:pt>
                <c:pt idx="601">
                  <c:v>12625</c:v>
                </c:pt>
                <c:pt idx="602">
                  <c:v>12626</c:v>
                </c:pt>
                <c:pt idx="603">
                  <c:v>12627</c:v>
                </c:pt>
                <c:pt idx="604">
                  <c:v>12628</c:v>
                </c:pt>
                <c:pt idx="605">
                  <c:v>12629</c:v>
                </c:pt>
                <c:pt idx="606">
                  <c:v>12630</c:v>
                </c:pt>
                <c:pt idx="607">
                  <c:v>12631</c:v>
                </c:pt>
                <c:pt idx="608">
                  <c:v>12632</c:v>
                </c:pt>
                <c:pt idx="609">
                  <c:v>12633</c:v>
                </c:pt>
                <c:pt idx="610">
                  <c:v>12634</c:v>
                </c:pt>
                <c:pt idx="611">
                  <c:v>12635</c:v>
                </c:pt>
                <c:pt idx="612">
                  <c:v>12636</c:v>
                </c:pt>
                <c:pt idx="613">
                  <c:v>12637</c:v>
                </c:pt>
                <c:pt idx="614">
                  <c:v>12638</c:v>
                </c:pt>
                <c:pt idx="615">
                  <c:v>12639</c:v>
                </c:pt>
                <c:pt idx="616">
                  <c:v>12640</c:v>
                </c:pt>
                <c:pt idx="617">
                  <c:v>12641</c:v>
                </c:pt>
                <c:pt idx="618">
                  <c:v>12642</c:v>
                </c:pt>
                <c:pt idx="619">
                  <c:v>12643</c:v>
                </c:pt>
                <c:pt idx="620">
                  <c:v>12644</c:v>
                </c:pt>
                <c:pt idx="621">
                  <c:v>12645</c:v>
                </c:pt>
                <c:pt idx="622">
                  <c:v>12646</c:v>
                </c:pt>
                <c:pt idx="623">
                  <c:v>12647</c:v>
                </c:pt>
                <c:pt idx="624">
                  <c:v>12648</c:v>
                </c:pt>
                <c:pt idx="625">
                  <c:v>12649</c:v>
                </c:pt>
                <c:pt idx="626">
                  <c:v>12650</c:v>
                </c:pt>
                <c:pt idx="627">
                  <c:v>12651</c:v>
                </c:pt>
                <c:pt idx="628">
                  <c:v>12652</c:v>
                </c:pt>
                <c:pt idx="629">
                  <c:v>12653</c:v>
                </c:pt>
                <c:pt idx="630">
                  <c:v>12654</c:v>
                </c:pt>
                <c:pt idx="631">
                  <c:v>12655</c:v>
                </c:pt>
                <c:pt idx="632">
                  <c:v>12656</c:v>
                </c:pt>
                <c:pt idx="633">
                  <c:v>12657</c:v>
                </c:pt>
                <c:pt idx="634">
                  <c:v>12658</c:v>
                </c:pt>
                <c:pt idx="635">
                  <c:v>12659</c:v>
                </c:pt>
                <c:pt idx="636">
                  <c:v>12660</c:v>
                </c:pt>
                <c:pt idx="637">
                  <c:v>12661</c:v>
                </c:pt>
                <c:pt idx="638">
                  <c:v>12662</c:v>
                </c:pt>
                <c:pt idx="639">
                  <c:v>12663</c:v>
                </c:pt>
                <c:pt idx="640">
                  <c:v>12664</c:v>
                </c:pt>
                <c:pt idx="641">
                  <c:v>12665</c:v>
                </c:pt>
                <c:pt idx="642">
                  <c:v>12666</c:v>
                </c:pt>
                <c:pt idx="643">
                  <c:v>12667</c:v>
                </c:pt>
                <c:pt idx="644">
                  <c:v>12668</c:v>
                </c:pt>
                <c:pt idx="645">
                  <c:v>12669</c:v>
                </c:pt>
                <c:pt idx="646">
                  <c:v>12670</c:v>
                </c:pt>
                <c:pt idx="647">
                  <c:v>12671</c:v>
                </c:pt>
                <c:pt idx="648">
                  <c:v>12672</c:v>
                </c:pt>
                <c:pt idx="649">
                  <c:v>12673</c:v>
                </c:pt>
                <c:pt idx="650">
                  <c:v>12674</c:v>
                </c:pt>
                <c:pt idx="651">
                  <c:v>12675</c:v>
                </c:pt>
                <c:pt idx="652">
                  <c:v>12676</c:v>
                </c:pt>
                <c:pt idx="653">
                  <c:v>12677</c:v>
                </c:pt>
                <c:pt idx="654">
                  <c:v>12678</c:v>
                </c:pt>
                <c:pt idx="655">
                  <c:v>12679</c:v>
                </c:pt>
                <c:pt idx="656">
                  <c:v>12680</c:v>
                </c:pt>
                <c:pt idx="657">
                  <c:v>12681</c:v>
                </c:pt>
                <c:pt idx="658">
                  <c:v>12682</c:v>
                </c:pt>
                <c:pt idx="659">
                  <c:v>12683</c:v>
                </c:pt>
                <c:pt idx="660">
                  <c:v>12684</c:v>
                </c:pt>
                <c:pt idx="661">
                  <c:v>12685</c:v>
                </c:pt>
                <c:pt idx="662">
                  <c:v>12686</c:v>
                </c:pt>
                <c:pt idx="663">
                  <c:v>12687</c:v>
                </c:pt>
                <c:pt idx="664">
                  <c:v>12688</c:v>
                </c:pt>
                <c:pt idx="665">
                  <c:v>12689</c:v>
                </c:pt>
                <c:pt idx="666">
                  <c:v>12690</c:v>
                </c:pt>
                <c:pt idx="667">
                  <c:v>12691</c:v>
                </c:pt>
                <c:pt idx="668">
                  <c:v>12692</c:v>
                </c:pt>
                <c:pt idx="669">
                  <c:v>12693</c:v>
                </c:pt>
                <c:pt idx="670">
                  <c:v>12694</c:v>
                </c:pt>
                <c:pt idx="671">
                  <c:v>12695</c:v>
                </c:pt>
                <c:pt idx="672">
                  <c:v>12696</c:v>
                </c:pt>
                <c:pt idx="673">
                  <c:v>12697</c:v>
                </c:pt>
                <c:pt idx="674">
                  <c:v>12698</c:v>
                </c:pt>
                <c:pt idx="675">
                  <c:v>12699</c:v>
                </c:pt>
                <c:pt idx="676">
                  <c:v>12700</c:v>
                </c:pt>
                <c:pt idx="677">
                  <c:v>12701</c:v>
                </c:pt>
                <c:pt idx="678">
                  <c:v>12702</c:v>
                </c:pt>
                <c:pt idx="679">
                  <c:v>12703</c:v>
                </c:pt>
                <c:pt idx="680">
                  <c:v>12704</c:v>
                </c:pt>
                <c:pt idx="681">
                  <c:v>12705</c:v>
                </c:pt>
                <c:pt idx="682">
                  <c:v>12706</c:v>
                </c:pt>
                <c:pt idx="683">
                  <c:v>12707</c:v>
                </c:pt>
                <c:pt idx="684">
                  <c:v>12708</c:v>
                </c:pt>
                <c:pt idx="685">
                  <c:v>12709</c:v>
                </c:pt>
                <c:pt idx="686">
                  <c:v>12710</c:v>
                </c:pt>
                <c:pt idx="687">
                  <c:v>12711</c:v>
                </c:pt>
                <c:pt idx="688">
                  <c:v>12712</c:v>
                </c:pt>
                <c:pt idx="689">
                  <c:v>12713</c:v>
                </c:pt>
                <c:pt idx="690">
                  <c:v>12714</c:v>
                </c:pt>
                <c:pt idx="691">
                  <c:v>12715</c:v>
                </c:pt>
                <c:pt idx="692">
                  <c:v>12716</c:v>
                </c:pt>
                <c:pt idx="693">
                  <c:v>12717</c:v>
                </c:pt>
                <c:pt idx="694">
                  <c:v>12718</c:v>
                </c:pt>
                <c:pt idx="695">
                  <c:v>12719</c:v>
                </c:pt>
                <c:pt idx="696">
                  <c:v>12720</c:v>
                </c:pt>
                <c:pt idx="697">
                  <c:v>12721</c:v>
                </c:pt>
                <c:pt idx="698">
                  <c:v>12722</c:v>
                </c:pt>
                <c:pt idx="699">
                  <c:v>12723</c:v>
                </c:pt>
                <c:pt idx="700">
                  <c:v>12724</c:v>
                </c:pt>
                <c:pt idx="701">
                  <c:v>12725</c:v>
                </c:pt>
                <c:pt idx="702">
                  <c:v>12726</c:v>
                </c:pt>
                <c:pt idx="703">
                  <c:v>12727</c:v>
                </c:pt>
                <c:pt idx="704">
                  <c:v>12728</c:v>
                </c:pt>
                <c:pt idx="705">
                  <c:v>12729</c:v>
                </c:pt>
                <c:pt idx="706">
                  <c:v>12730</c:v>
                </c:pt>
                <c:pt idx="707">
                  <c:v>12731</c:v>
                </c:pt>
                <c:pt idx="708">
                  <c:v>12732</c:v>
                </c:pt>
                <c:pt idx="709">
                  <c:v>12733</c:v>
                </c:pt>
                <c:pt idx="710">
                  <c:v>12734</c:v>
                </c:pt>
                <c:pt idx="711">
                  <c:v>12735</c:v>
                </c:pt>
                <c:pt idx="712">
                  <c:v>12736</c:v>
                </c:pt>
                <c:pt idx="713">
                  <c:v>12737</c:v>
                </c:pt>
                <c:pt idx="714">
                  <c:v>12738</c:v>
                </c:pt>
                <c:pt idx="715">
                  <c:v>12739</c:v>
                </c:pt>
                <c:pt idx="716">
                  <c:v>12740</c:v>
                </c:pt>
                <c:pt idx="717">
                  <c:v>12741</c:v>
                </c:pt>
                <c:pt idx="718">
                  <c:v>12742</c:v>
                </c:pt>
                <c:pt idx="719">
                  <c:v>12743</c:v>
                </c:pt>
                <c:pt idx="720">
                  <c:v>12744</c:v>
                </c:pt>
                <c:pt idx="721">
                  <c:v>12745</c:v>
                </c:pt>
              </c:numCache>
            </c:numRef>
          </c:xVal>
          <c:yVal>
            <c:numRef>
              <c:f>Graph!$B$1545:$B$2264</c:f>
              <c:numCache>
                <c:formatCode>General</c:formatCode>
                <c:ptCount val="720"/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Graph!$A$1544:$A$2265</c:f>
              <c:numCache>
                <c:formatCode>General</c:formatCode>
                <c:ptCount val="722"/>
                <c:pt idx="0">
                  <c:v>12024</c:v>
                </c:pt>
                <c:pt idx="1">
                  <c:v>12025</c:v>
                </c:pt>
                <c:pt idx="2">
                  <c:v>12026</c:v>
                </c:pt>
                <c:pt idx="3">
                  <c:v>12027</c:v>
                </c:pt>
                <c:pt idx="4">
                  <c:v>12028</c:v>
                </c:pt>
                <c:pt idx="5">
                  <c:v>12029</c:v>
                </c:pt>
                <c:pt idx="6">
                  <c:v>12030</c:v>
                </c:pt>
                <c:pt idx="7">
                  <c:v>12031</c:v>
                </c:pt>
                <c:pt idx="8">
                  <c:v>12032</c:v>
                </c:pt>
                <c:pt idx="9">
                  <c:v>12033</c:v>
                </c:pt>
                <c:pt idx="10">
                  <c:v>12034</c:v>
                </c:pt>
                <c:pt idx="11">
                  <c:v>12035</c:v>
                </c:pt>
                <c:pt idx="12">
                  <c:v>12036</c:v>
                </c:pt>
                <c:pt idx="13">
                  <c:v>12037</c:v>
                </c:pt>
                <c:pt idx="14">
                  <c:v>12038</c:v>
                </c:pt>
                <c:pt idx="15">
                  <c:v>12039</c:v>
                </c:pt>
                <c:pt idx="16">
                  <c:v>12040</c:v>
                </c:pt>
                <c:pt idx="17">
                  <c:v>12041</c:v>
                </c:pt>
                <c:pt idx="18">
                  <c:v>12042</c:v>
                </c:pt>
                <c:pt idx="19">
                  <c:v>12043</c:v>
                </c:pt>
                <c:pt idx="20">
                  <c:v>12044</c:v>
                </c:pt>
                <c:pt idx="21">
                  <c:v>12045</c:v>
                </c:pt>
                <c:pt idx="22">
                  <c:v>12046</c:v>
                </c:pt>
                <c:pt idx="23">
                  <c:v>12047</c:v>
                </c:pt>
                <c:pt idx="24">
                  <c:v>12048</c:v>
                </c:pt>
                <c:pt idx="25">
                  <c:v>12049</c:v>
                </c:pt>
                <c:pt idx="26">
                  <c:v>12050</c:v>
                </c:pt>
                <c:pt idx="27">
                  <c:v>12051</c:v>
                </c:pt>
                <c:pt idx="28">
                  <c:v>12052</c:v>
                </c:pt>
                <c:pt idx="29">
                  <c:v>12053</c:v>
                </c:pt>
                <c:pt idx="30">
                  <c:v>12054</c:v>
                </c:pt>
                <c:pt idx="31">
                  <c:v>12055</c:v>
                </c:pt>
                <c:pt idx="32">
                  <c:v>12056</c:v>
                </c:pt>
                <c:pt idx="33">
                  <c:v>12057</c:v>
                </c:pt>
                <c:pt idx="34">
                  <c:v>12058</c:v>
                </c:pt>
                <c:pt idx="35">
                  <c:v>12059</c:v>
                </c:pt>
                <c:pt idx="36">
                  <c:v>12060</c:v>
                </c:pt>
                <c:pt idx="37">
                  <c:v>12061</c:v>
                </c:pt>
                <c:pt idx="38">
                  <c:v>12062</c:v>
                </c:pt>
                <c:pt idx="39">
                  <c:v>12063</c:v>
                </c:pt>
                <c:pt idx="40">
                  <c:v>12064</c:v>
                </c:pt>
                <c:pt idx="41">
                  <c:v>12065</c:v>
                </c:pt>
                <c:pt idx="42">
                  <c:v>12066</c:v>
                </c:pt>
                <c:pt idx="43">
                  <c:v>12067</c:v>
                </c:pt>
                <c:pt idx="44">
                  <c:v>12068</c:v>
                </c:pt>
                <c:pt idx="45">
                  <c:v>12069</c:v>
                </c:pt>
                <c:pt idx="46">
                  <c:v>12070</c:v>
                </c:pt>
                <c:pt idx="47">
                  <c:v>12071</c:v>
                </c:pt>
                <c:pt idx="48">
                  <c:v>12072</c:v>
                </c:pt>
                <c:pt idx="49">
                  <c:v>12073</c:v>
                </c:pt>
                <c:pt idx="50">
                  <c:v>12074</c:v>
                </c:pt>
                <c:pt idx="51">
                  <c:v>12075</c:v>
                </c:pt>
                <c:pt idx="52">
                  <c:v>12076</c:v>
                </c:pt>
                <c:pt idx="53">
                  <c:v>12077</c:v>
                </c:pt>
                <c:pt idx="54">
                  <c:v>12078</c:v>
                </c:pt>
                <c:pt idx="55">
                  <c:v>12079</c:v>
                </c:pt>
                <c:pt idx="56">
                  <c:v>12080</c:v>
                </c:pt>
                <c:pt idx="57">
                  <c:v>12081</c:v>
                </c:pt>
                <c:pt idx="58">
                  <c:v>12082</c:v>
                </c:pt>
                <c:pt idx="59">
                  <c:v>12083</c:v>
                </c:pt>
                <c:pt idx="60">
                  <c:v>12084</c:v>
                </c:pt>
                <c:pt idx="61">
                  <c:v>12085</c:v>
                </c:pt>
                <c:pt idx="62">
                  <c:v>12086</c:v>
                </c:pt>
                <c:pt idx="63">
                  <c:v>12087</c:v>
                </c:pt>
                <c:pt idx="64">
                  <c:v>12088</c:v>
                </c:pt>
                <c:pt idx="65">
                  <c:v>12089</c:v>
                </c:pt>
                <c:pt idx="66">
                  <c:v>12090</c:v>
                </c:pt>
                <c:pt idx="67">
                  <c:v>12091</c:v>
                </c:pt>
                <c:pt idx="68">
                  <c:v>12092</c:v>
                </c:pt>
                <c:pt idx="69">
                  <c:v>12093</c:v>
                </c:pt>
                <c:pt idx="70">
                  <c:v>12094</c:v>
                </c:pt>
                <c:pt idx="71">
                  <c:v>12095</c:v>
                </c:pt>
                <c:pt idx="72">
                  <c:v>12096</c:v>
                </c:pt>
                <c:pt idx="73">
                  <c:v>12097</c:v>
                </c:pt>
                <c:pt idx="74">
                  <c:v>12098</c:v>
                </c:pt>
                <c:pt idx="75">
                  <c:v>12099</c:v>
                </c:pt>
                <c:pt idx="76">
                  <c:v>12100</c:v>
                </c:pt>
                <c:pt idx="77">
                  <c:v>12101</c:v>
                </c:pt>
                <c:pt idx="78">
                  <c:v>12102</c:v>
                </c:pt>
                <c:pt idx="79">
                  <c:v>12103</c:v>
                </c:pt>
                <c:pt idx="80">
                  <c:v>12104</c:v>
                </c:pt>
                <c:pt idx="81">
                  <c:v>12105</c:v>
                </c:pt>
                <c:pt idx="82">
                  <c:v>12106</c:v>
                </c:pt>
                <c:pt idx="83">
                  <c:v>12107</c:v>
                </c:pt>
                <c:pt idx="84">
                  <c:v>12108</c:v>
                </c:pt>
                <c:pt idx="85">
                  <c:v>12109</c:v>
                </c:pt>
                <c:pt idx="86">
                  <c:v>12110</c:v>
                </c:pt>
                <c:pt idx="87">
                  <c:v>12111</c:v>
                </c:pt>
                <c:pt idx="88">
                  <c:v>12112</c:v>
                </c:pt>
                <c:pt idx="89">
                  <c:v>12113</c:v>
                </c:pt>
                <c:pt idx="90">
                  <c:v>12114</c:v>
                </c:pt>
                <c:pt idx="91">
                  <c:v>12115</c:v>
                </c:pt>
                <c:pt idx="92">
                  <c:v>12116</c:v>
                </c:pt>
                <c:pt idx="93">
                  <c:v>12117</c:v>
                </c:pt>
                <c:pt idx="94">
                  <c:v>12118</c:v>
                </c:pt>
                <c:pt idx="95">
                  <c:v>12119</c:v>
                </c:pt>
                <c:pt idx="96">
                  <c:v>12120</c:v>
                </c:pt>
                <c:pt idx="97">
                  <c:v>12121</c:v>
                </c:pt>
                <c:pt idx="98">
                  <c:v>12122</c:v>
                </c:pt>
                <c:pt idx="99">
                  <c:v>12123</c:v>
                </c:pt>
                <c:pt idx="100">
                  <c:v>12124</c:v>
                </c:pt>
                <c:pt idx="101">
                  <c:v>12125</c:v>
                </c:pt>
                <c:pt idx="102">
                  <c:v>12126</c:v>
                </c:pt>
                <c:pt idx="103">
                  <c:v>12127</c:v>
                </c:pt>
                <c:pt idx="104">
                  <c:v>12128</c:v>
                </c:pt>
                <c:pt idx="105">
                  <c:v>12129</c:v>
                </c:pt>
                <c:pt idx="106">
                  <c:v>12130</c:v>
                </c:pt>
                <c:pt idx="107">
                  <c:v>12131</c:v>
                </c:pt>
                <c:pt idx="108">
                  <c:v>12132</c:v>
                </c:pt>
                <c:pt idx="109">
                  <c:v>12133</c:v>
                </c:pt>
                <c:pt idx="110">
                  <c:v>12134</c:v>
                </c:pt>
                <c:pt idx="111">
                  <c:v>12135</c:v>
                </c:pt>
                <c:pt idx="112">
                  <c:v>12136</c:v>
                </c:pt>
                <c:pt idx="113">
                  <c:v>12137</c:v>
                </c:pt>
                <c:pt idx="114">
                  <c:v>12138</c:v>
                </c:pt>
                <c:pt idx="115">
                  <c:v>12139</c:v>
                </c:pt>
                <c:pt idx="116">
                  <c:v>12140</c:v>
                </c:pt>
                <c:pt idx="117">
                  <c:v>12141</c:v>
                </c:pt>
                <c:pt idx="118">
                  <c:v>12142</c:v>
                </c:pt>
                <c:pt idx="119">
                  <c:v>12143</c:v>
                </c:pt>
                <c:pt idx="120">
                  <c:v>12144</c:v>
                </c:pt>
                <c:pt idx="121">
                  <c:v>12145</c:v>
                </c:pt>
                <c:pt idx="122">
                  <c:v>12146</c:v>
                </c:pt>
                <c:pt idx="123">
                  <c:v>12147</c:v>
                </c:pt>
                <c:pt idx="124">
                  <c:v>12148</c:v>
                </c:pt>
                <c:pt idx="125">
                  <c:v>12149</c:v>
                </c:pt>
                <c:pt idx="126">
                  <c:v>12150</c:v>
                </c:pt>
                <c:pt idx="127">
                  <c:v>12151</c:v>
                </c:pt>
                <c:pt idx="128">
                  <c:v>12152</c:v>
                </c:pt>
                <c:pt idx="129">
                  <c:v>12153</c:v>
                </c:pt>
                <c:pt idx="130">
                  <c:v>12154</c:v>
                </c:pt>
                <c:pt idx="131">
                  <c:v>12155</c:v>
                </c:pt>
                <c:pt idx="132">
                  <c:v>12156</c:v>
                </c:pt>
                <c:pt idx="133">
                  <c:v>12157</c:v>
                </c:pt>
                <c:pt idx="134">
                  <c:v>12158</c:v>
                </c:pt>
                <c:pt idx="135">
                  <c:v>12159</c:v>
                </c:pt>
                <c:pt idx="136">
                  <c:v>12160</c:v>
                </c:pt>
                <c:pt idx="137">
                  <c:v>12161</c:v>
                </c:pt>
                <c:pt idx="138">
                  <c:v>12162</c:v>
                </c:pt>
                <c:pt idx="139">
                  <c:v>12163</c:v>
                </c:pt>
                <c:pt idx="140">
                  <c:v>12164</c:v>
                </c:pt>
                <c:pt idx="141">
                  <c:v>12165</c:v>
                </c:pt>
                <c:pt idx="142">
                  <c:v>12166</c:v>
                </c:pt>
                <c:pt idx="143">
                  <c:v>12167</c:v>
                </c:pt>
                <c:pt idx="144">
                  <c:v>12168</c:v>
                </c:pt>
                <c:pt idx="145">
                  <c:v>12169</c:v>
                </c:pt>
                <c:pt idx="146">
                  <c:v>12170</c:v>
                </c:pt>
                <c:pt idx="147">
                  <c:v>12171</c:v>
                </c:pt>
                <c:pt idx="148">
                  <c:v>12172</c:v>
                </c:pt>
                <c:pt idx="149">
                  <c:v>12173</c:v>
                </c:pt>
                <c:pt idx="150">
                  <c:v>12174</c:v>
                </c:pt>
                <c:pt idx="151">
                  <c:v>12175</c:v>
                </c:pt>
                <c:pt idx="152">
                  <c:v>12176</c:v>
                </c:pt>
                <c:pt idx="153">
                  <c:v>12177</c:v>
                </c:pt>
                <c:pt idx="154">
                  <c:v>12178</c:v>
                </c:pt>
                <c:pt idx="155">
                  <c:v>12179</c:v>
                </c:pt>
                <c:pt idx="156">
                  <c:v>12180</c:v>
                </c:pt>
                <c:pt idx="157">
                  <c:v>12181</c:v>
                </c:pt>
                <c:pt idx="158">
                  <c:v>12182</c:v>
                </c:pt>
                <c:pt idx="159">
                  <c:v>12183</c:v>
                </c:pt>
                <c:pt idx="160">
                  <c:v>12184</c:v>
                </c:pt>
                <c:pt idx="161">
                  <c:v>12185</c:v>
                </c:pt>
                <c:pt idx="162">
                  <c:v>12186</c:v>
                </c:pt>
                <c:pt idx="163">
                  <c:v>12187</c:v>
                </c:pt>
                <c:pt idx="164">
                  <c:v>12188</c:v>
                </c:pt>
                <c:pt idx="165">
                  <c:v>12189</c:v>
                </c:pt>
                <c:pt idx="166">
                  <c:v>12190</c:v>
                </c:pt>
                <c:pt idx="167">
                  <c:v>12191</c:v>
                </c:pt>
                <c:pt idx="168">
                  <c:v>12192</c:v>
                </c:pt>
                <c:pt idx="169">
                  <c:v>12193</c:v>
                </c:pt>
                <c:pt idx="170">
                  <c:v>12194</c:v>
                </c:pt>
                <c:pt idx="171">
                  <c:v>12195</c:v>
                </c:pt>
                <c:pt idx="172">
                  <c:v>12196</c:v>
                </c:pt>
                <c:pt idx="173">
                  <c:v>12197</c:v>
                </c:pt>
                <c:pt idx="174">
                  <c:v>12198</c:v>
                </c:pt>
                <c:pt idx="175">
                  <c:v>12199</c:v>
                </c:pt>
                <c:pt idx="176">
                  <c:v>12200</c:v>
                </c:pt>
                <c:pt idx="177">
                  <c:v>12201</c:v>
                </c:pt>
                <c:pt idx="178">
                  <c:v>12202</c:v>
                </c:pt>
                <c:pt idx="179">
                  <c:v>12203</c:v>
                </c:pt>
                <c:pt idx="180">
                  <c:v>12204</c:v>
                </c:pt>
                <c:pt idx="181">
                  <c:v>12205</c:v>
                </c:pt>
                <c:pt idx="182">
                  <c:v>12206</c:v>
                </c:pt>
                <c:pt idx="183">
                  <c:v>12207</c:v>
                </c:pt>
                <c:pt idx="184">
                  <c:v>12208</c:v>
                </c:pt>
                <c:pt idx="185">
                  <c:v>12209</c:v>
                </c:pt>
                <c:pt idx="186">
                  <c:v>12210</c:v>
                </c:pt>
                <c:pt idx="187">
                  <c:v>12211</c:v>
                </c:pt>
                <c:pt idx="188">
                  <c:v>12212</c:v>
                </c:pt>
                <c:pt idx="189">
                  <c:v>12213</c:v>
                </c:pt>
                <c:pt idx="190">
                  <c:v>12214</c:v>
                </c:pt>
                <c:pt idx="191">
                  <c:v>12215</c:v>
                </c:pt>
                <c:pt idx="192">
                  <c:v>12216</c:v>
                </c:pt>
                <c:pt idx="193">
                  <c:v>12217</c:v>
                </c:pt>
                <c:pt idx="194">
                  <c:v>12218</c:v>
                </c:pt>
                <c:pt idx="195">
                  <c:v>12219</c:v>
                </c:pt>
                <c:pt idx="196">
                  <c:v>12220</c:v>
                </c:pt>
                <c:pt idx="197">
                  <c:v>12221</c:v>
                </c:pt>
                <c:pt idx="198">
                  <c:v>12222</c:v>
                </c:pt>
                <c:pt idx="199">
                  <c:v>12223</c:v>
                </c:pt>
                <c:pt idx="200">
                  <c:v>12224</c:v>
                </c:pt>
                <c:pt idx="201">
                  <c:v>12225</c:v>
                </c:pt>
                <c:pt idx="202">
                  <c:v>12226</c:v>
                </c:pt>
                <c:pt idx="203">
                  <c:v>12227</c:v>
                </c:pt>
                <c:pt idx="204">
                  <c:v>12228</c:v>
                </c:pt>
                <c:pt idx="205">
                  <c:v>12229</c:v>
                </c:pt>
                <c:pt idx="206">
                  <c:v>12230</c:v>
                </c:pt>
                <c:pt idx="207">
                  <c:v>12231</c:v>
                </c:pt>
                <c:pt idx="208">
                  <c:v>12232</c:v>
                </c:pt>
                <c:pt idx="209">
                  <c:v>12233</c:v>
                </c:pt>
                <c:pt idx="210">
                  <c:v>12234</c:v>
                </c:pt>
                <c:pt idx="211">
                  <c:v>12235</c:v>
                </c:pt>
                <c:pt idx="212">
                  <c:v>12236</c:v>
                </c:pt>
                <c:pt idx="213">
                  <c:v>12237</c:v>
                </c:pt>
                <c:pt idx="214">
                  <c:v>12238</c:v>
                </c:pt>
                <c:pt idx="215">
                  <c:v>12239</c:v>
                </c:pt>
                <c:pt idx="216">
                  <c:v>12240</c:v>
                </c:pt>
                <c:pt idx="217">
                  <c:v>12241</c:v>
                </c:pt>
                <c:pt idx="218">
                  <c:v>12242</c:v>
                </c:pt>
                <c:pt idx="219">
                  <c:v>12243</c:v>
                </c:pt>
                <c:pt idx="220">
                  <c:v>12244</c:v>
                </c:pt>
                <c:pt idx="221">
                  <c:v>12245</c:v>
                </c:pt>
                <c:pt idx="222">
                  <c:v>12246</c:v>
                </c:pt>
                <c:pt idx="223">
                  <c:v>12247</c:v>
                </c:pt>
                <c:pt idx="224">
                  <c:v>12248</c:v>
                </c:pt>
                <c:pt idx="225">
                  <c:v>12249</c:v>
                </c:pt>
                <c:pt idx="226">
                  <c:v>12250</c:v>
                </c:pt>
                <c:pt idx="227">
                  <c:v>12251</c:v>
                </c:pt>
                <c:pt idx="228">
                  <c:v>12252</c:v>
                </c:pt>
                <c:pt idx="229">
                  <c:v>12253</c:v>
                </c:pt>
                <c:pt idx="230">
                  <c:v>12254</c:v>
                </c:pt>
                <c:pt idx="231">
                  <c:v>12255</c:v>
                </c:pt>
                <c:pt idx="232">
                  <c:v>12256</c:v>
                </c:pt>
                <c:pt idx="233">
                  <c:v>12257</c:v>
                </c:pt>
                <c:pt idx="234">
                  <c:v>12258</c:v>
                </c:pt>
                <c:pt idx="235">
                  <c:v>12259</c:v>
                </c:pt>
                <c:pt idx="236">
                  <c:v>12260</c:v>
                </c:pt>
                <c:pt idx="237">
                  <c:v>12261</c:v>
                </c:pt>
                <c:pt idx="238">
                  <c:v>12262</c:v>
                </c:pt>
                <c:pt idx="239">
                  <c:v>12263</c:v>
                </c:pt>
                <c:pt idx="240">
                  <c:v>12264</c:v>
                </c:pt>
                <c:pt idx="241">
                  <c:v>12265</c:v>
                </c:pt>
                <c:pt idx="242">
                  <c:v>12266</c:v>
                </c:pt>
                <c:pt idx="243">
                  <c:v>12267</c:v>
                </c:pt>
                <c:pt idx="244">
                  <c:v>12268</c:v>
                </c:pt>
                <c:pt idx="245">
                  <c:v>12269</c:v>
                </c:pt>
                <c:pt idx="246">
                  <c:v>12270</c:v>
                </c:pt>
                <c:pt idx="247">
                  <c:v>12271</c:v>
                </c:pt>
                <c:pt idx="248">
                  <c:v>12272</c:v>
                </c:pt>
                <c:pt idx="249">
                  <c:v>12273</c:v>
                </c:pt>
                <c:pt idx="250">
                  <c:v>12274</c:v>
                </c:pt>
                <c:pt idx="251">
                  <c:v>12275</c:v>
                </c:pt>
                <c:pt idx="252">
                  <c:v>12276</c:v>
                </c:pt>
                <c:pt idx="253">
                  <c:v>12277</c:v>
                </c:pt>
                <c:pt idx="254">
                  <c:v>12278</c:v>
                </c:pt>
                <c:pt idx="255">
                  <c:v>12279</c:v>
                </c:pt>
                <c:pt idx="256">
                  <c:v>12280</c:v>
                </c:pt>
                <c:pt idx="257">
                  <c:v>12281</c:v>
                </c:pt>
                <c:pt idx="258">
                  <c:v>12282</c:v>
                </c:pt>
                <c:pt idx="259">
                  <c:v>12283</c:v>
                </c:pt>
                <c:pt idx="260">
                  <c:v>12284</c:v>
                </c:pt>
                <c:pt idx="261">
                  <c:v>12285</c:v>
                </c:pt>
                <c:pt idx="262">
                  <c:v>12286</c:v>
                </c:pt>
                <c:pt idx="263">
                  <c:v>12287</c:v>
                </c:pt>
                <c:pt idx="264">
                  <c:v>12288</c:v>
                </c:pt>
                <c:pt idx="265">
                  <c:v>12289</c:v>
                </c:pt>
                <c:pt idx="266">
                  <c:v>12290</c:v>
                </c:pt>
                <c:pt idx="267">
                  <c:v>12291</c:v>
                </c:pt>
                <c:pt idx="268">
                  <c:v>12292</c:v>
                </c:pt>
                <c:pt idx="269">
                  <c:v>12293</c:v>
                </c:pt>
                <c:pt idx="270">
                  <c:v>12294</c:v>
                </c:pt>
                <c:pt idx="271">
                  <c:v>12295</c:v>
                </c:pt>
                <c:pt idx="272">
                  <c:v>12296</c:v>
                </c:pt>
                <c:pt idx="273">
                  <c:v>12297</c:v>
                </c:pt>
                <c:pt idx="274">
                  <c:v>12298</c:v>
                </c:pt>
                <c:pt idx="275">
                  <c:v>12299</c:v>
                </c:pt>
                <c:pt idx="276">
                  <c:v>12300</c:v>
                </c:pt>
                <c:pt idx="277">
                  <c:v>12301</c:v>
                </c:pt>
                <c:pt idx="278">
                  <c:v>12302</c:v>
                </c:pt>
                <c:pt idx="279">
                  <c:v>12303</c:v>
                </c:pt>
                <c:pt idx="280">
                  <c:v>12304</c:v>
                </c:pt>
                <c:pt idx="281">
                  <c:v>12305</c:v>
                </c:pt>
                <c:pt idx="282">
                  <c:v>12306</c:v>
                </c:pt>
                <c:pt idx="283">
                  <c:v>12307</c:v>
                </c:pt>
                <c:pt idx="284">
                  <c:v>12308</c:v>
                </c:pt>
                <c:pt idx="285">
                  <c:v>12309</c:v>
                </c:pt>
                <c:pt idx="286">
                  <c:v>12310</c:v>
                </c:pt>
                <c:pt idx="287">
                  <c:v>12311</c:v>
                </c:pt>
                <c:pt idx="288">
                  <c:v>12312</c:v>
                </c:pt>
                <c:pt idx="289">
                  <c:v>12313</c:v>
                </c:pt>
                <c:pt idx="290">
                  <c:v>12314</c:v>
                </c:pt>
                <c:pt idx="291">
                  <c:v>12315</c:v>
                </c:pt>
                <c:pt idx="292">
                  <c:v>12316</c:v>
                </c:pt>
                <c:pt idx="293">
                  <c:v>12317</c:v>
                </c:pt>
                <c:pt idx="294">
                  <c:v>12318</c:v>
                </c:pt>
                <c:pt idx="295">
                  <c:v>12319</c:v>
                </c:pt>
                <c:pt idx="296">
                  <c:v>12320</c:v>
                </c:pt>
                <c:pt idx="297">
                  <c:v>12321</c:v>
                </c:pt>
                <c:pt idx="298">
                  <c:v>12322</c:v>
                </c:pt>
                <c:pt idx="299">
                  <c:v>12323</c:v>
                </c:pt>
                <c:pt idx="300">
                  <c:v>12324</c:v>
                </c:pt>
                <c:pt idx="301">
                  <c:v>12325</c:v>
                </c:pt>
                <c:pt idx="302">
                  <c:v>12326</c:v>
                </c:pt>
                <c:pt idx="303">
                  <c:v>12327</c:v>
                </c:pt>
                <c:pt idx="304">
                  <c:v>12328</c:v>
                </c:pt>
                <c:pt idx="305">
                  <c:v>12329</c:v>
                </c:pt>
                <c:pt idx="306">
                  <c:v>12330</c:v>
                </c:pt>
                <c:pt idx="307">
                  <c:v>12331</c:v>
                </c:pt>
                <c:pt idx="308">
                  <c:v>12332</c:v>
                </c:pt>
                <c:pt idx="309">
                  <c:v>12333</c:v>
                </c:pt>
                <c:pt idx="310">
                  <c:v>12334</c:v>
                </c:pt>
                <c:pt idx="311">
                  <c:v>12335</c:v>
                </c:pt>
                <c:pt idx="312">
                  <c:v>12336</c:v>
                </c:pt>
                <c:pt idx="313">
                  <c:v>12337</c:v>
                </c:pt>
                <c:pt idx="314">
                  <c:v>12338</c:v>
                </c:pt>
                <c:pt idx="315">
                  <c:v>12339</c:v>
                </c:pt>
                <c:pt idx="316">
                  <c:v>12340</c:v>
                </c:pt>
                <c:pt idx="317">
                  <c:v>12341</c:v>
                </c:pt>
                <c:pt idx="318">
                  <c:v>12342</c:v>
                </c:pt>
                <c:pt idx="319">
                  <c:v>12343</c:v>
                </c:pt>
                <c:pt idx="320">
                  <c:v>12344</c:v>
                </c:pt>
                <c:pt idx="321">
                  <c:v>12345</c:v>
                </c:pt>
                <c:pt idx="322">
                  <c:v>12346</c:v>
                </c:pt>
                <c:pt idx="323">
                  <c:v>12347</c:v>
                </c:pt>
                <c:pt idx="324">
                  <c:v>12348</c:v>
                </c:pt>
                <c:pt idx="325">
                  <c:v>12349</c:v>
                </c:pt>
                <c:pt idx="326">
                  <c:v>12350</c:v>
                </c:pt>
                <c:pt idx="327">
                  <c:v>12351</c:v>
                </c:pt>
                <c:pt idx="328">
                  <c:v>12352</c:v>
                </c:pt>
                <c:pt idx="329">
                  <c:v>12353</c:v>
                </c:pt>
                <c:pt idx="330">
                  <c:v>12354</c:v>
                </c:pt>
                <c:pt idx="331">
                  <c:v>12355</c:v>
                </c:pt>
                <c:pt idx="332">
                  <c:v>12356</c:v>
                </c:pt>
                <c:pt idx="333">
                  <c:v>12357</c:v>
                </c:pt>
                <c:pt idx="334">
                  <c:v>12358</c:v>
                </c:pt>
                <c:pt idx="335">
                  <c:v>12359</c:v>
                </c:pt>
                <c:pt idx="336">
                  <c:v>12360</c:v>
                </c:pt>
                <c:pt idx="337">
                  <c:v>12361</c:v>
                </c:pt>
                <c:pt idx="338">
                  <c:v>12362</c:v>
                </c:pt>
                <c:pt idx="339">
                  <c:v>12363</c:v>
                </c:pt>
                <c:pt idx="340">
                  <c:v>12364</c:v>
                </c:pt>
                <c:pt idx="341">
                  <c:v>12365</c:v>
                </c:pt>
                <c:pt idx="342">
                  <c:v>12366</c:v>
                </c:pt>
                <c:pt idx="343">
                  <c:v>12367</c:v>
                </c:pt>
                <c:pt idx="344">
                  <c:v>12368</c:v>
                </c:pt>
                <c:pt idx="345">
                  <c:v>12369</c:v>
                </c:pt>
                <c:pt idx="346">
                  <c:v>12370</c:v>
                </c:pt>
                <c:pt idx="347">
                  <c:v>12371</c:v>
                </c:pt>
                <c:pt idx="348">
                  <c:v>12372</c:v>
                </c:pt>
                <c:pt idx="349">
                  <c:v>12373</c:v>
                </c:pt>
                <c:pt idx="350">
                  <c:v>12374</c:v>
                </c:pt>
                <c:pt idx="351">
                  <c:v>12375</c:v>
                </c:pt>
                <c:pt idx="352">
                  <c:v>12376</c:v>
                </c:pt>
                <c:pt idx="353">
                  <c:v>12377</c:v>
                </c:pt>
                <c:pt idx="354">
                  <c:v>12378</c:v>
                </c:pt>
                <c:pt idx="355">
                  <c:v>12379</c:v>
                </c:pt>
                <c:pt idx="356">
                  <c:v>12380</c:v>
                </c:pt>
                <c:pt idx="357">
                  <c:v>12381</c:v>
                </c:pt>
                <c:pt idx="358">
                  <c:v>12382</c:v>
                </c:pt>
                <c:pt idx="359">
                  <c:v>12383</c:v>
                </c:pt>
                <c:pt idx="360">
                  <c:v>12384</c:v>
                </c:pt>
                <c:pt idx="361">
                  <c:v>12385</c:v>
                </c:pt>
                <c:pt idx="362">
                  <c:v>12386</c:v>
                </c:pt>
                <c:pt idx="363">
                  <c:v>12387</c:v>
                </c:pt>
                <c:pt idx="364">
                  <c:v>12388</c:v>
                </c:pt>
                <c:pt idx="365">
                  <c:v>12389</c:v>
                </c:pt>
                <c:pt idx="366">
                  <c:v>12390</c:v>
                </c:pt>
                <c:pt idx="367">
                  <c:v>12391</c:v>
                </c:pt>
                <c:pt idx="368">
                  <c:v>12392</c:v>
                </c:pt>
                <c:pt idx="369">
                  <c:v>12393</c:v>
                </c:pt>
                <c:pt idx="370">
                  <c:v>12394</c:v>
                </c:pt>
                <c:pt idx="371">
                  <c:v>12395</c:v>
                </c:pt>
                <c:pt idx="372">
                  <c:v>12396</c:v>
                </c:pt>
                <c:pt idx="373">
                  <c:v>12397</c:v>
                </c:pt>
                <c:pt idx="374">
                  <c:v>12398</c:v>
                </c:pt>
                <c:pt idx="375">
                  <c:v>12399</c:v>
                </c:pt>
                <c:pt idx="376">
                  <c:v>12400</c:v>
                </c:pt>
                <c:pt idx="377">
                  <c:v>12401</c:v>
                </c:pt>
                <c:pt idx="378">
                  <c:v>12402</c:v>
                </c:pt>
                <c:pt idx="379">
                  <c:v>12403</c:v>
                </c:pt>
                <c:pt idx="380">
                  <c:v>12404</c:v>
                </c:pt>
                <c:pt idx="381">
                  <c:v>12405</c:v>
                </c:pt>
                <c:pt idx="382">
                  <c:v>12406</c:v>
                </c:pt>
                <c:pt idx="383">
                  <c:v>12407</c:v>
                </c:pt>
                <c:pt idx="384">
                  <c:v>12408</c:v>
                </c:pt>
                <c:pt idx="385">
                  <c:v>12409</c:v>
                </c:pt>
                <c:pt idx="386">
                  <c:v>12410</c:v>
                </c:pt>
                <c:pt idx="387">
                  <c:v>12411</c:v>
                </c:pt>
                <c:pt idx="388">
                  <c:v>12412</c:v>
                </c:pt>
                <c:pt idx="389">
                  <c:v>12413</c:v>
                </c:pt>
                <c:pt idx="390">
                  <c:v>12414</c:v>
                </c:pt>
                <c:pt idx="391">
                  <c:v>12415</c:v>
                </c:pt>
                <c:pt idx="392">
                  <c:v>12416</c:v>
                </c:pt>
                <c:pt idx="393">
                  <c:v>12417</c:v>
                </c:pt>
                <c:pt idx="394">
                  <c:v>12418</c:v>
                </c:pt>
                <c:pt idx="395">
                  <c:v>12419</c:v>
                </c:pt>
                <c:pt idx="396">
                  <c:v>12420</c:v>
                </c:pt>
                <c:pt idx="397">
                  <c:v>12421</c:v>
                </c:pt>
                <c:pt idx="398">
                  <c:v>12422</c:v>
                </c:pt>
                <c:pt idx="399">
                  <c:v>12423</c:v>
                </c:pt>
                <c:pt idx="400">
                  <c:v>12424</c:v>
                </c:pt>
                <c:pt idx="401">
                  <c:v>12425</c:v>
                </c:pt>
                <c:pt idx="402">
                  <c:v>12426</c:v>
                </c:pt>
                <c:pt idx="403">
                  <c:v>12427</c:v>
                </c:pt>
                <c:pt idx="404">
                  <c:v>12428</c:v>
                </c:pt>
                <c:pt idx="405">
                  <c:v>12429</c:v>
                </c:pt>
                <c:pt idx="406">
                  <c:v>12430</c:v>
                </c:pt>
                <c:pt idx="407">
                  <c:v>12431</c:v>
                </c:pt>
                <c:pt idx="408">
                  <c:v>12432</c:v>
                </c:pt>
                <c:pt idx="409">
                  <c:v>12433</c:v>
                </c:pt>
                <c:pt idx="410">
                  <c:v>12434</c:v>
                </c:pt>
                <c:pt idx="411">
                  <c:v>12435</c:v>
                </c:pt>
                <c:pt idx="412">
                  <c:v>12436</c:v>
                </c:pt>
                <c:pt idx="413">
                  <c:v>12437</c:v>
                </c:pt>
                <c:pt idx="414">
                  <c:v>12438</c:v>
                </c:pt>
                <c:pt idx="415">
                  <c:v>12439</c:v>
                </c:pt>
                <c:pt idx="416">
                  <c:v>12440</c:v>
                </c:pt>
                <c:pt idx="417">
                  <c:v>12441</c:v>
                </c:pt>
                <c:pt idx="418">
                  <c:v>12442</c:v>
                </c:pt>
                <c:pt idx="419">
                  <c:v>12443</c:v>
                </c:pt>
                <c:pt idx="420">
                  <c:v>12444</c:v>
                </c:pt>
                <c:pt idx="421">
                  <c:v>12445</c:v>
                </c:pt>
                <c:pt idx="422">
                  <c:v>12446</c:v>
                </c:pt>
                <c:pt idx="423">
                  <c:v>12447</c:v>
                </c:pt>
                <c:pt idx="424">
                  <c:v>12448</c:v>
                </c:pt>
                <c:pt idx="425">
                  <c:v>12449</c:v>
                </c:pt>
                <c:pt idx="426">
                  <c:v>12450</c:v>
                </c:pt>
                <c:pt idx="427">
                  <c:v>12451</c:v>
                </c:pt>
                <c:pt idx="428">
                  <c:v>12452</c:v>
                </c:pt>
                <c:pt idx="429">
                  <c:v>12453</c:v>
                </c:pt>
                <c:pt idx="430">
                  <c:v>12454</c:v>
                </c:pt>
                <c:pt idx="431">
                  <c:v>12455</c:v>
                </c:pt>
                <c:pt idx="432">
                  <c:v>12456</c:v>
                </c:pt>
                <c:pt idx="433">
                  <c:v>12457</c:v>
                </c:pt>
                <c:pt idx="434">
                  <c:v>12458</c:v>
                </c:pt>
                <c:pt idx="435">
                  <c:v>12459</c:v>
                </c:pt>
                <c:pt idx="436">
                  <c:v>12460</c:v>
                </c:pt>
                <c:pt idx="437">
                  <c:v>12461</c:v>
                </c:pt>
                <c:pt idx="438">
                  <c:v>12462</c:v>
                </c:pt>
                <c:pt idx="439">
                  <c:v>12463</c:v>
                </c:pt>
                <c:pt idx="440">
                  <c:v>12464</c:v>
                </c:pt>
                <c:pt idx="441">
                  <c:v>12465</c:v>
                </c:pt>
                <c:pt idx="442">
                  <c:v>12466</c:v>
                </c:pt>
                <c:pt idx="443">
                  <c:v>12467</c:v>
                </c:pt>
                <c:pt idx="444">
                  <c:v>12468</c:v>
                </c:pt>
                <c:pt idx="445">
                  <c:v>12469</c:v>
                </c:pt>
                <c:pt idx="446">
                  <c:v>12470</c:v>
                </c:pt>
                <c:pt idx="447">
                  <c:v>12471</c:v>
                </c:pt>
                <c:pt idx="448">
                  <c:v>12472</c:v>
                </c:pt>
                <c:pt idx="449">
                  <c:v>12473</c:v>
                </c:pt>
                <c:pt idx="450">
                  <c:v>12474</c:v>
                </c:pt>
                <c:pt idx="451">
                  <c:v>12475</c:v>
                </c:pt>
                <c:pt idx="452">
                  <c:v>12476</c:v>
                </c:pt>
                <c:pt idx="453">
                  <c:v>12477</c:v>
                </c:pt>
                <c:pt idx="454">
                  <c:v>12478</c:v>
                </c:pt>
                <c:pt idx="455">
                  <c:v>12479</c:v>
                </c:pt>
                <c:pt idx="456">
                  <c:v>12480</c:v>
                </c:pt>
                <c:pt idx="457">
                  <c:v>12481</c:v>
                </c:pt>
                <c:pt idx="458">
                  <c:v>12482</c:v>
                </c:pt>
                <c:pt idx="459">
                  <c:v>12483</c:v>
                </c:pt>
                <c:pt idx="460">
                  <c:v>12484</c:v>
                </c:pt>
                <c:pt idx="461">
                  <c:v>12485</c:v>
                </c:pt>
                <c:pt idx="462">
                  <c:v>12486</c:v>
                </c:pt>
                <c:pt idx="463">
                  <c:v>12487</c:v>
                </c:pt>
                <c:pt idx="464">
                  <c:v>12488</c:v>
                </c:pt>
                <c:pt idx="465">
                  <c:v>12489</c:v>
                </c:pt>
                <c:pt idx="466">
                  <c:v>12490</c:v>
                </c:pt>
                <c:pt idx="467">
                  <c:v>12491</c:v>
                </c:pt>
                <c:pt idx="468">
                  <c:v>12492</c:v>
                </c:pt>
                <c:pt idx="469">
                  <c:v>12493</c:v>
                </c:pt>
                <c:pt idx="470">
                  <c:v>12494</c:v>
                </c:pt>
                <c:pt idx="471">
                  <c:v>12495</c:v>
                </c:pt>
                <c:pt idx="472">
                  <c:v>12496</c:v>
                </c:pt>
                <c:pt idx="473">
                  <c:v>12497</c:v>
                </c:pt>
                <c:pt idx="474">
                  <c:v>12498</c:v>
                </c:pt>
                <c:pt idx="475">
                  <c:v>12499</c:v>
                </c:pt>
                <c:pt idx="476">
                  <c:v>12500</c:v>
                </c:pt>
                <c:pt idx="477">
                  <c:v>12501</c:v>
                </c:pt>
                <c:pt idx="478">
                  <c:v>12502</c:v>
                </c:pt>
                <c:pt idx="479">
                  <c:v>12503</c:v>
                </c:pt>
                <c:pt idx="480">
                  <c:v>12504</c:v>
                </c:pt>
                <c:pt idx="481">
                  <c:v>12505</c:v>
                </c:pt>
                <c:pt idx="482">
                  <c:v>12506</c:v>
                </c:pt>
                <c:pt idx="483">
                  <c:v>12507</c:v>
                </c:pt>
                <c:pt idx="484">
                  <c:v>12508</c:v>
                </c:pt>
                <c:pt idx="485">
                  <c:v>12509</c:v>
                </c:pt>
                <c:pt idx="486">
                  <c:v>12510</c:v>
                </c:pt>
                <c:pt idx="487">
                  <c:v>12511</c:v>
                </c:pt>
                <c:pt idx="488">
                  <c:v>12512</c:v>
                </c:pt>
                <c:pt idx="489">
                  <c:v>12513</c:v>
                </c:pt>
                <c:pt idx="490">
                  <c:v>12514</c:v>
                </c:pt>
                <c:pt idx="491">
                  <c:v>12515</c:v>
                </c:pt>
                <c:pt idx="492">
                  <c:v>12516</c:v>
                </c:pt>
                <c:pt idx="493">
                  <c:v>12517</c:v>
                </c:pt>
                <c:pt idx="494">
                  <c:v>12518</c:v>
                </c:pt>
                <c:pt idx="495">
                  <c:v>12519</c:v>
                </c:pt>
                <c:pt idx="496">
                  <c:v>12520</c:v>
                </c:pt>
                <c:pt idx="497">
                  <c:v>12521</c:v>
                </c:pt>
                <c:pt idx="498">
                  <c:v>12522</c:v>
                </c:pt>
                <c:pt idx="499">
                  <c:v>12523</c:v>
                </c:pt>
                <c:pt idx="500">
                  <c:v>12524</c:v>
                </c:pt>
                <c:pt idx="501">
                  <c:v>12525</c:v>
                </c:pt>
                <c:pt idx="502">
                  <c:v>12526</c:v>
                </c:pt>
                <c:pt idx="503">
                  <c:v>12527</c:v>
                </c:pt>
                <c:pt idx="504">
                  <c:v>12528</c:v>
                </c:pt>
                <c:pt idx="505">
                  <c:v>12529</c:v>
                </c:pt>
                <c:pt idx="506">
                  <c:v>12530</c:v>
                </c:pt>
                <c:pt idx="507">
                  <c:v>12531</c:v>
                </c:pt>
                <c:pt idx="508">
                  <c:v>12532</c:v>
                </c:pt>
                <c:pt idx="509">
                  <c:v>12533</c:v>
                </c:pt>
                <c:pt idx="510">
                  <c:v>12534</c:v>
                </c:pt>
                <c:pt idx="511">
                  <c:v>12535</c:v>
                </c:pt>
                <c:pt idx="512">
                  <c:v>12536</c:v>
                </c:pt>
                <c:pt idx="513">
                  <c:v>12537</c:v>
                </c:pt>
                <c:pt idx="514">
                  <c:v>12538</c:v>
                </c:pt>
                <c:pt idx="515">
                  <c:v>12539</c:v>
                </c:pt>
                <c:pt idx="516">
                  <c:v>12540</c:v>
                </c:pt>
                <c:pt idx="517">
                  <c:v>12541</c:v>
                </c:pt>
                <c:pt idx="518">
                  <c:v>12542</c:v>
                </c:pt>
                <c:pt idx="519">
                  <c:v>12543</c:v>
                </c:pt>
                <c:pt idx="520">
                  <c:v>12544</c:v>
                </c:pt>
                <c:pt idx="521">
                  <c:v>12545</c:v>
                </c:pt>
                <c:pt idx="522">
                  <c:v>12546</c:v>
                </c:pt>
                <c:pt idx="523">
                  <c:v>12547</c:v>
                </c:pt>
                <c:pt idx="524">
                  <c:v>12548</c:v>
                </c:pt>
                <c:pt idx="525">
                  <c:v>12549</c:v>
                </c:pt>
                <c:pt idx="526">
                  <c:v>12550</c:v>
                </c:pt>
                <c:pt idx="527">
                  <c:v>12551</c:v>
                </c:pt>
                <c:pt idx="528">
                  <c:v>12552</c:v>
                </c:pt>
                <c:pt idx="529">
                  <c:v>12553</c:v>
                </c:pt>
                <c:pt idx="530">
                  <c:v>12554</c:v>
                </c:pt>
                <c:pt idx="531">
                  <c:v>12555</c:v>
                </c:pt>
                <c:pt idx="532">
                  <c:v>12556</c:v>
                </c:pt>
                <c:pt idx="533">
                  <c:v>12557</c:v>
                </c:pt>
                <c:pt idx="534">
                  <c:v>12558</c:v>
                </c:pt>
                <c:pt idx="535">
                  <c:v>12559</c:v>
                </c:pt>
                <c:pt idx="536">
                  <c:v>12560</c:v>
                </c:pt>
                <c:pt idx="537">
                  <c:v>12561</c:v>
                </c:pt>
                <c:pt idx="538">
                  <c:v>12562</c:v>
                </c:pt>
                <c:pt idx="539">
                  <c:v>12563</c:v>
                </c:pt>
                <c:pt idx="540">
                  <c:v>12564</c:v>
                </c:pt>
                <c:pt idx="541">
                  <c:v>12565</c:v>
                </c:pt>
                <c:pt idx="542">
                  <c:v>12566</c:v>
                </c:pt>
                <c:pt idx="543">
                  <c:v>12567</c:v>
                </c:pt>
                <c:pt idx="544">
                  <c:v>12568</c:v>
                </c:pt>
                <c:pt idx="545">
                  <c:v>12569</c:v>
                </c:pt>
                <c:pt idx="546">
                  <c:v>12570</c:v>
                </c:pt>
                <c:pt idx="547">
                  <c:v>12571</c:v>
                </c:pt>
                <c:pt idx="548">
                  <c:v>12572</c:v>
                </c:pt>
                <c:pt idx="549">
                  <c:v>12573</c:v>
                </c:pt>
                <c:pt idx="550">
                  <c:v>12574</c:v>
                </c:pt>
                <c:pt idx="551">
                  <c:v>12575</c:v>
                </c:pt>
                <c:pt idx="552">
                  <c:v>12576</c:v>
                </c:pt>
                <c:pt idx="553">
                  <c:v>12577</c:v>
                </c:pt>
                <c:pt idx="554">
                  <c:v>12578</c:v>
                </c:pt>
                <c:pt idx="555">
                  <c:v>12579</c:v>
                </c:pt>
                <c:pt idx="556">
                  <c:v>12580</c:v>
                </c:pt>
                <c:pt idx="557">
                  <c:v>12581</c:v>
                </c:pt>
                <c:pt idx="558">
                  <c:v>12582</c:v>
                </c:pt>
                <c:pt idx="559">
                  <c:v>12583</c:v>
                </c:pt>
                <c:pt idx="560">
                  <c:v>12584</c:v>
                </c:pt>
                <c:pt idx="561">
                  <c:v>12585</c:v>
                </c:pt>
                <c:pt idx="562">
                  <c:v>12586</c:v>
                </c:pt>
                <c:pt idx="563">
                  <c:v>12587</c:v>
                </c:pt>
                <c:pt idx="564">
                  <c:v>12588</c:v>
                </c:pt>
                <c:pt idx="565">
                  <c:v>12589</c:v>
                </c:pt>
                <c:pt idx="566">
                  <c:v>12590</c:v>
                </c:pt>
                <c:pt idx="567">
                  <c:v>12591</c:v>
                </c:pt>
                <c:pt idx="568">
                  <c:v>12592</c:v>
                </c:pt>
                <c:pt idx="569">
                  <c:v>12593</c:v>
                </c:pt>
                <c:pt idx="570">
                  <c:v>12594</c:v>
                </c:pt>
                <c:pt idx="571">
                  <c:v>12595</c:v>
                </c:pt>
                <c:pt idx="572">
                  <c:v>12596</c:v>
                </c:pt>
                <c:pt idx="573">
                  <c:v>12597</c:v>
                </c:pt>
                <c:pt idx="574">
                  <c:v>12598</c:v>
                </c:pt>
                <c:pt idx="575">
                  <c:v>12599</c:v>
                </c:pt>
                <c:pt idx="576">
                  <c:v>12600</c:v>
                </c:pt>
                <c:pt idx="577">
                  <c:v>12601</c:v>
                </c:pt>
                <c:pt idx="578">
                  <c:v>12602</c:v>
                </c:pt>
                <c:pt idx="579">
                  <c:v>12603</c:v>
                </c:pt>
                <c:pt idx="580">
                  <c:v>12604</c:v>
                </c:pt>
                <c:pt idx="581">
                  <c:v>12605</c:v>
                </c:pt>
                <c:pt idx="582">
                  <c:v>12606</c:v>
                </c:pt>
                <c:pt idx="583">
                  <c:v>12607</c:v>
                </c:pt>
                <c:pt idx="584">
                  <c:v>12608</c:v>
                </c:pt>
                <c:pt idx="585">
                  <c:v>12609</c:v>
                </c:pt>
                <c:pt idx="586">
                  <c:v>12610</c:v>
                </c:pt>
                <c:pt idx="587">
                  <c:v>12611</c:v>
                </c:pt>
                <c:pt idx="588">
                  <c:v>12612</c:v>
                </c:pt>
                <c:pt idx="589">
                  <c:v>12613</c:v>
                </c:pt>
                <c:pt idx="590">
                  <c:v>12614</c:v>
                </c:pt>
                <c:pt idx="591">
                  <c:v>12615</c:v>
                </c:pt>
                <c:pt idx="592">
                  <c:v>12616</c:v>
                </c:pt>
                <c:pt idx="593">
                  <c:v>12617</c:v>
                </c:pt>
                <c:pt idx="594">
                  <c:v>12618</c:v>
                </c:pt>
                <c:pt idx="595">
                  <c:v>12619</c:v>
                </c:pt>
                <c:pt idx="596">
                  <c:v>12620</c:v>
                </c:pt>
                <c:pt idx="597">
                  <c:v>12621</c:v>
                </c:pt>
                <c:pt idx="598">
                  <c:v>12622</c:v>
                </c:pt>
                <c:pt idx="599">
                  <c:v>12623</c:v>
                </c:pt>
                <c:pt idx="600">
                  <c:v>12624</c:v>
                </c:pt>
                <c:pt idx="601">
                  <c:v>12625</c:v>
                </c:pt>
                <c:pt idx="602">
                  <c:v>12626</c:v>
                </c:pt>
                <c:pt idx="603">
                  <c:v>12627</c:v>
                </c:pt>
                <c:pt idx="604">
                  <c:v>12628</c:v>
                </c:pt>
                <c:pt idx="605">
                  <c:v>12629</c:v>
                </c:pt>
                <c:pt idx="606">
                  <c:v>12630</c:v>
                </c:pt>
                <c:pt idx="607">
                  <c:v>12631</c:v>
                </c:pt>
                <c:pt idx="608">
                  <c:v>12632</c:v>
                </c:pt>
                <c:pt idx="609">
                  <c:v>12633</c:v>
                </c:pt>
                <c:pt idx="610">
                  <c:v>12634</c:v>
                </c:pt>
                <c:pt idx="611">
                  <c:v>12635</c:v>
                </c:pt>
                <c:pt idx="612">
                  <c:v>12636</c:v>
                </c:pt>
                <c:pt idx="613">
                  <c:v>12637</c:v>
                </c:pt>
                <c:pt idx="614">
                  <c:v>12638</c:v>
                </c:pt>
                <c:pt idx="615">
                  <c:v>12639</c:v>
                </c:pt>
                <c:pt idx="616">
                  <c:v>12640</c:v>
                </c:pt>
                <c:pt idx="617">
                  <c:v>12641</c:v>
                </c:pt>
                <c:pt idx="618">
                  <c:v>12642</c:v>
                </c:pt>
                <c:pt idx="619">
                  <c:v>12643</c:v>
                </c:pt>
                <c:pt idx="620">
                  <c:v>12644</c:v>
                </c:pt>
                <c:pt idx="621">
                  <c:v>12645</c:v>
                </c:pt>
                <c:pt idx="622">
                  <c:v>12646</c:v>
                </c:pt>
                <c:pt idx="623">
                  <c:v>12647</c:v>
                </c:pt>
                <c:pt idx="624">
                  <c:v>12648</c:v>
                </c:pt>
                <c:pt idx="625">
                  <c:v>12649</c:v>
                </c:pt>
                <c:pt idx="626">
                  <c:v>12650</c:v>
                </c:pt>
                <c:pt idx="627">
                  <c:v>12651</c:v>
                </c:pt>
                <c:pt idx="628">
                  <c:v>12652</c:v>
                </c:pt>
                <c:pt idx="629">
                  <c:v>12653</c:v>
                </c:pt>
                <c:pt idx="630">
                  <c:v>12654</c:v>
                </c:pt>
                <c:pt idx="631">
                  <c:v>12655</c:v>
                </c:pt>
                <c:pt idx="632">
                  <c:v>12656</c:v>
                </c:pt>
                <c:pt idx="633">
                  <c:v>12657</c:v>
                </c:pt>
                <c:pt idx="634">
                  <c:v>12658</c:v>
                </c:pt>
                <c:pt idx="635">
                  <c:v>12659</c:v>
                </c:pt>
                <c:pt idx="636">
                  <c:v>12660</c:v>
                </c:pt>
                <c:pt idx="637">
                  <c:v>12661</c:v>
                </c:pt>
                <c:pt idx="638">
                  <c:v>12662</c:v>
                </c:pt>
                <c:pt idx="639">
                  <c:v>12663</c:v>
                </c:pt>
                <c:pt idx="640">
                  <c:v>12664</c:v>
                </c:pt>
                <c:pt idx="641">
                  <c:v>12665</c:v>
                </c:pt>
                <c:pt idx="642">
                  <c:v>12666</c:v>
                </c:pt>
                <c:pt idx="643">
                  <c:v>12667</c:v>
                </c:pt>
                <c:pt idx="644">
                  <c:v>12668</c:v>
                </c:pt>
                <c:pt idx="645">
                  <c:v>12669</c:v>
                </c:pt>
                <c:pt idx="646">
                  <c:v>12670</c:v>
                </c:pt>
                <c:pt idx="647">
                  <c:v>12671</c:v>
                </c:pt>
                <c:pt idx="648">
                  <c:v>12672</c:v>
                </c:pt>
                <c:pt idx="649">
                  <c:v>12673</c:v>
                </c:pt>
                <c:pt idx="650">
                  <c:v>12674</c:v>
                </c:pt>
                <c:pt idx="651">
                  <c:v>12675</c:v>
                </c:pt>
                <c:pt idx="652">
                  <c:v>12676</c:v>
                </c:pt>
                <c:pt idx="653">
                  <c:v>12677</c:v>
                </c:pt>
                <c:pt idx="654">
                  <c:v>12678</c:v>
                </c:pt>
                <c:pt idx="655">
                  <c:v>12679</c:v>
                </c:pt>
                <c:pt idx="656">
                  <c:v>12680</c:v>
                </c:pt>
                <c:pt idx="657">
                  <c:v>12681</c:v>
                </c:pt>
                <c:pt idx="658">
                  <c:v>12682</c:v>
                </c:pt>
                <c:pt idx="659">
                  <c:v>12683</c:v>
                </c:pt>
                <c:pt idx="660">
                  <c:v>12684</c:v>
                </c:pt>
                <c:pt idx="661">
                  <c:v>12685</c:v>
                </c:pt>
                <c:pt idx="662">
                  <c:v>12686</c:v>
                </c:pt>
                <c:pt idx="663">
                  <c:v>12687</c:v>
                </c:pt>
                <c:pt idx="664">
                  <c:v>12688</c:v>
                </c:pt>
                <c:pt idx="665">
                  <c:v>12689</c:v>
                </c:pt>
                <c:pt idx="666">
                  <c:v>12690</c:v>
                </c:pt>
                <c:pt idx="667">
                  <c:v>12691</c:v>
                </c:pt>
                <c:pt idx="668">
                  <c:v>12692</c:v>
                </c:pt>
                <c:pt idx="669">
                  <c:v>12693</c:v>
                </c:pt>
                <c:pt idx="670">
                  <c:v>12694</c:v>
                </c:pt>
                <c:pt idx="671">
                  <c:v>12695</c:v>
                </c:pt>
                <c:pt idx="672">
                  <c:v>12696</c:v>
                </c:pt>
                <c:pt idx="673">
                  <c:v>12697</c:v>
                </c:pt>
                <c:pt idx="674">
                  <c:v>12698</c:v>
                </c:pt>
                <c:pt idx="675">
                  <c:v>12699</c:v>
                </c:pt>
                <c:pt idx="676">
                  <c:v>12700</c:v>
                </c:pt>
                <c:pt idx="677">
                  <c:v>12701</c:v>
                </c:pt>
                <c:pt idx="678">
                  <c:v>12702</c:v>
                </c:pt>
                <c:pt idx="679">
                  <c:v>12703</c:v>
                </c:pt>
                <c:pt idx="680">
                  <c:v>12704</c:v>
                </c:pt>
                <c:pt idx="681">
                  <c:v>12705</c:v>
                </c:pt>
                <c:pt idx="682">
                  <c:v>12706</c:v>
                </c:pt>
                <c:pt idx="683">
                  <c:v>12707</c:v>
                </c:pt>
                <c:pt idx="684">
                  <c:v>12708</c:v>
                </c:pt>
                <c:pt idx="685">
                  <c:v>12709</c:v>
                </c:pt>
                <c:pt idx="686">
                  <c:v>12710</c:v>
                </c:pt>
                <c:pt idx="687">
                  <c:v>12711</c:v>
                </c:pt>
                <c:pt idx="688">
                  <c:v>12712</c:v>
                </c:pt>
                <c:pt idx="689">
                  <c:v>12713</c:v>
                </c:pt>
                <c:pt idx="690">
                  <c:v>12714</c:v>
                </c:pt>
                <c:pt idx="691">
                  <c:v>12715</c:v>
                </c:pt>
                <c:pt idx="692">
                  <c:v>12716</c:v>
                </c:pt>
                <c:pt idx="693">
                  <c:v>12717</c:v>
                </c:pt>
                <c:pt idx="694">
                  <c:v>12718</c:v>
                </c:pt>
                <c:pt idx="695">
                  <c:v>12719</c:v>
                </c:pt>
                <c:pt idx="696">
                  <c:v>12720</c:v>
                </c:pt>
                <c:pt idx="697">
                  <c:v>12721</c:v>
                </c:pt>
                <c:pt idx="698">
                  <c:v>12722</c:v>
                </c:pt>
                <c:pt idx="699">
                  <c:v>12723</c:v>
                </c:pt>
                <c:pt idx="700">
                  <c:v>12724</c:v>
                </c:pt>
                <c:pt idx="701">
                  <c:v>12725</c:v>
                </c:pt>
                <c:pt idx="702">
                  <c:v>12726</c:v>
                </c:pt>
                <c:pt idx="703">
                  <c:v>12727</c:v>
                </c:pt>
                <c:pt idx="704">
                  <c:v>12728</c:v>
                </c:pt>
                <c:pt idx="705">
                  <c:v>12729</c:v>
                </c:pt>
                <c:pt idx="706">
                  <c:v>12730</c:v>
                </c:pt>
                <c:pt idx="707">
                  <c:v>12731</c:v>
                </c:pt>
                <c:pt idx="708">
                  <c:v>12732</c:v>
                </c:pt>
                <c:pt idx="709">
                  <c:v>12733</c:v>
                </c:pt>
                <c:pt idx="710">
                  <c:v>12734</c:v>
                </c:pt>
                <c:pt idx="711">
                  <c:v>12735</c:v>
                </c:pt>
                <c:pt idx="712">
                  <c:v>12736</c:v>
                </c:pt>
                <c:pt idx="713">
                  <c:v>12737</c:v>
                </c:pt>
                <c:pt idx="714">
                  <c:v>12738</c:v>
                </c:pt>
                <c:pt idx="715">
                  <c:v>12739</c:v>
                </c:pt>
                <c:pt idx="716">
                  <c:v>12740</c:v>
                </c:pt>
                <c:pt idx="717">
                  <c:v>12741</c:v>
                </c:pt>
                <c:pt idx="718">
                  <c:v>12742</c:v>
                </c:pt>
                <c:pt idx="719">
                  <c:v>12743</c:v>
                </c:pt>
                <c:pt idx="720">
                  <c:v>12744</c:v>
                </c:pt>
                <c:pt idx="721">
                  <c:v>12745</c:v>
                </c:pt>
              </c:numCache>
            </c:numRef>
          </c:xVal>
          <c:yVal>
            <c:numRef>
              <c:f>Graph!$C$1545:$C$2264</c:f>
              <c:numCache>
                <c:formatCode>General</c:formatCode>
                <c:ptCount val="720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Graph!$A$1544:$A$2265</c:f>
              <c:numCache>
                <c:formatCode>General</c:formatCode>
                <c:ptCount val="722"/>
                <c:pt idx="0">
                  <c:v>12024</c:v>
                </c:pt>
                <c:pt idx="1">
                  <c:v>12025</c:v>
                </c:pt>
                <c:pt idx="2">
                  <c:v>12026</c:v>
                </c:pt>
                <c:pt idx="3">
                  <c:v>12027</c:v>
                </c:pt>
                <c:pt idx="4">
                  <c:v>12028</c:v>
                </c:pt>
                <c:pt idx="5">
                  <c:v>12029</c:v>
                </c:pt>
                <c:pt idx="6">
                  <c:v>12030</c:v>
                </c:pt>
                <c:pt idx="7">
                  <c:v>12031</c:v>
                </c:pt>
                <c:pt idx="8">
                  <c:v>12032</c:v>
                </c:pt>
                <c:pt idx="9">
                  <c:v>12033</c:v>
                </c:pt>
                <c:pt idx="10">
                  <c:v>12034</c:v>
                </c:pt>
                <c:pt idx="11">
                  <c:v>12035</c:v>
                </c:pt>
                <c:pt idx="12">
                  <c:v>12036</c:v>
                </c:pt>
                <c:pt idx="13">
                  <c:v>12037</c:v>
                </c:pt>
                <c:pt idx="14">
                  <c:v>12038</c:v>
                </c:pt>
                <c:pt idx="15">
                  <c:v>12039</c:v>
                </c:pt>
                <c:pt idx="16">
                  <c:v>12040</c:v>
                </c:pt>
                <c:pt idx="17">
                  <c:v>12041</c:v>
                </c:pt>
                <c:pt idx="18">
                  <c:v>12042</c:v>
                </c:pt>
                <c:pt idx="19">
                  <c:v>12043</c:v>
                </c:pt>
                <c:pt idx="20">
                  <c:v>12044</c:v>
                </c:pt>
                <c:pt idx="21">
                  <c:v>12045</c:v>
                </c:pt>
                <c:pt idx="22">
                  <c:v>12046</c:v>
                </c:pt>
                <c:pt idx="23">
                  <c:v>12047</c:v>
                </c:pt>
                <c:pt idx="24">
                  <c:v>12048</c:v>
                </c:pt>
                <c:pt idx="25">
                  <c:v>12049</c:v>
                </c:pt>
                <c:pt idx="26">
                  <c:v>12050</c:v>
                </c:pt>
                <c:pt idx="27">
                  <c:v>12051</c:v>
                </c:pt>
                <c:pt idx="28">
                  <c:v>12052</c:v>
                </c:pt>
                <c:pt idx="29">
                  <c:v>12053</c:v>
                </c:pt>
                <c:pt idx="30">
                  <c:v>12054</c:v>
                </c:pt>
                <c:pt idx="31">
                  <c:v>12055</c:v>
                </c:pt>
                <c:pt idx="32">
                  <c:v>12056</c:v>
                </c:pt>
                <c:pt idx="33">
                  <c:v>12057</c:v>
                </c:pt>
                <c:pt idx="34">
                  <c:v>12058</c:v>
                </c:pt>
                <c:pt idx="35">
                  <c:v>12059</c:v>
                </c:pt>
                <c:pt idx="36">
                  <c:v>12060</c:v>
                </c:pt>
                <c:pt idx="37">
                  <c:v>12061</c:v>
                </c:pt>
                <c:pt idx="38">
                  <c:v>12062</c:v>
                </c:pt>
                <c:pt idx="39">
                  <c:v>12063</c:v>
                </c:pt>
                <c:pt idx="40">
                  <c:v>12064</c:v>
                </c:pt>
                <c:pt idx="41">
                  <c:v>12065</c:v>
                </c:pt>
                <c:pt idx="42">
                  <c:v>12066</c:v>
                </c:pt>
                <c:pt idx="43">
                  <c:v>12067</c:v>
                </c:pt>
                <c:pt idx="44">
                  <c:v>12068</c:v>
                </c:pt>
                <c:pt idx="45">
                  <c:v>12069</c:v>
                </c:pt>
                <c:pt idx="46">
                  <c:v>12070</c:v>
                </c:pt>
                <c:pt idx="47">
                  <c:v>12071</c:v>
                </c:pt>
                <c:pt idx="48">
                  <c:v>12072</c:v>
                </c:pt>
                <c:pt idx="49">
                  <c:v>12073</c:v>
                </c:pt>
                <c:pt idx="50">
                  <c:v>12074</c:v>
                </c:pt>
                <c:pt idx="51">
                  <c:v>12075</c:v>
                </c:pt>
                <c:pt idx="52">
                  <c:v>12076</c:v>
                </c:pt>
                <c:pt idx="53">
                  <c:v>12077</c:v>
                </c:pt>
                <c:pt idx="54">
                  <c:v>12078</c:v>
                </c:pt>
                <c:pt idx="55">
                  <c:v>12079</c:v>
                </c:pt>
                <c:pt idx="56">
                  <c:v>12080</c:v>
                </c:pt>
                <c:pt idx="57">
                  <c:v>12081</c:v>
                </c:pt>
                <c:pt idx="58">
                  <c:v>12082</c:v>
                </c:pt>
                <c:pt idx="59">
                  <c:v>12083</c:v>
                </c:pt>
                <c:pt idx="60">
                  <c:v>12084</c:v>
                </c:pt>
                <c:pt idx="61">
                  <c:v>12085</c:v>
                </c:pt>
                <c:pt idx="62">
                  <c:v>12086</c:v>
                </c:pt>
                <c:pt idx="63">
                  <c:v>12087</c:v>
                </c:pt>
                <c:pt idx="64">
                  <c:v>12088</c:v>
                </c:pt>
                <c:pt idx="65">
                  <c:v>12089</c:v>
                </c:pt>
                <c:pt idx="66">
                  <c:v>12090</c:v>
                </c:pt>
                <c:pt idx="67">
                  <c:v>12091</c:v>
                </c:pt>
                <c:pt idx="68">
                  <c:v>12092</c:v>
                </c:pt>
                <c:pt idx="69">
                  <c:v>12093</c:v>
                </c:pt>
                <c:pt idx="70">
                  <c:v>12094</c:v>
                </c:pt>
                <c:pt idx="71">
                  <c:v>12095</c:v>
                </c:pt>
                <c:pt idx="72">
                  <c:v>12096</c:v>
                </c:pt>
                <c:pt idx="73">
                  <c:v>12097</c:v>
                </c:pt>
                <c:pt idx="74">
                  <c:v>12098</c:v>
                </c:pt>
                <c:pt idx="75">
                  <c:v>12099</c:v>
                </c:pt>
                <c:pt idx="76">
                  <c:v>12100</c:v>
                </c:pt>
                <c:pt idx="77">
                  <c:v>12101</c:v>
                </c:pt>
                <c:pt idx="78">
                  <c:v>12102</c:v>
                </c:pt>
                <c:pt idx="79">
                  <c:v>12103</c:v>
                </c:pt>
                <c:pt idx="80">
                  <c:v>12104</c:v>
                </c:pt>
                <c:pt idx="81">
                  <c:v>12105</c:v>
                </c:pt>
                <c:pt idx="82">
                  <c:v>12106</c:v>
                </c:pt>
                <c:pt idx="83">
                  <c:v>12107</c:v>
                </c:pt>
                <c:pt idx="84">
                  <c:v>12108</c:v>
                </c:pt>
                <c:pt idx="85">
                  <c:v>12109</c:v>
                </c:pt>
                <c:pt idx="86">
                  <c:v>12110</c:v>
                </c:pt>
                <c:pt idx="87">
                  <c:v>12111</c:v>
                </c:pt>
                <c:pt idx="88">
                  <c:v>12112</c:v>
                </c:pt>
                <c:pt idx="89">
                  <c:v>12113</c:v>
                </c:pt>
                <c:pt idx="90">
                  <c:v>12114</c:v>
                </c:pt>
                <c:pt idx="91">
                  <c:v>12115</c:v>
                </c:pt>
                <c:pt idx="92">
                  <c:v>12116</c:v>
                </c:pt>
                <c:pt idx="93">
                  <c:v>12117</c:v>
                </c:pt>
                <c:pt idx="94">
                  <c:v>12118</c:v>
                </c:pt>
                <c:pt idx="95">
                  <c:v>12119</c:v>
                </c:pt>
                <c:pt idx="96">
                  <c:v>12120</c:v>
                </c:pt>
                <c:pt idx="97">
                  <c:v>12121</c:v>
                </c:pt>
                <c:pt idx="98">
                  <c:v>12122</c:v>
                </c:pt>
                <c:pt idx="99">
                  <c:v>12123</c:v>
                </c:pt>
                <c:pt idx="100">
                  <c:v>12124</c:v>
                </c:pt>
                <c:pt idx="101">
                  <c:v>12125</c:v>
                </c:pt>
                <c:pt idx="102">
                  <c:v>12126</c:v>
                </c:pt>
                <c:pt idx="103">
                  <c:v>12127</c:v>
                </c:pt>
                <c:pt idx="104">
                  <c:v>12128</c:v>
                </c:pt>
                <c:pt idx="105">
                  <c:v>12129</c:v>
                </c:pt>
                <c:pt idx="106">
                  <c:v>12130</c:v>
                </c:pt>
                <c:pt idx="107">
                  <c:v>12131</c:v>
                </c:pt>
                <c:pt idx="108">
                  <c:v>12132</c:v>
                </c:pt>
                <c:pt idx="109">
                  <c:v>12133</c:v>
                </c:pt>
                <c:pt idx="110">
                  <c:v>12134</c:v>
                </c:pt>
                <c:pt idx="111">
                  <c:v>12135</c:v>
                </c:pt>
                <c:pt idx="112">
                  <c:v>12136</c:v>
                </c:pt>
                <c:pt idx="113">
                  <c:v>12137</c:v>
                </c:pt>
                <c:pt idx="114">
                  <c:v>12138</c:v>
                </c:pt>
                <c:pt idx="115">
                  <c:v>12139</c:v>
                </c:pt>
                <c:pt idx="116">
                  <c:v>12140</c:v>
                </c:pt>
                <c:pt idx="117">
                  <c:v>12141</c:v>
                </c:pt>
                <c:pt idx="118">
                  <c:v>12142</c:v>
                </c:pt>
                <c:pt idx="119">
                  <c:v>12143</c:v>
                </c:pt>
                <c:pt idx="120">
                  <c:v>12144</c:v>
                </c:pt>
                <c:pt idx="121">
                  <c:v>12145</c:v>
                </c:pt>
                <c:pt idx="122">
                  <c:v>12146</c:v>
                </c:pt>
                <c:pt idx="123">
                  <c:v>12147</c:v>
                </c:pt>
                <c:pt idx="124">
                  <c:v>12148</c:v>
                </c:pt>
                <c:pt idx="125">
                  <c:v>12149</c:v>
                </c:pt>
                <c:pt idx="126">
                  <c:v>12150</c:v>
                </c:pt>
                <c:pt idx="127">
                  <c:v>12151</c:v>
                </c:pt>
                <c:pt idx="128">
                  <c:v>12152</c:v>
                </c:pt>
                <c:pt idx="129">
                  <c:v>12153</c:v>
                </c:pt>
                <c:pt idx="130">
                  <c:v>12154</c:v>
                </c:pt>
                <c:pt idx="131">
                  <c:v>12155</c:v>
                </c:pt>
                <c:pt idx="132">
                  <c:v>12156</c:v>
                </c:pt>
                <c:pt idx="133">
                  <c:v>12157</c:v>
                </c:pt>
                <c:pt idx="134">
                  <c:v>12158</c:v>
                </c:pt>
                <c:pt idx="135">
                  <c:v>12159</c:v>
                </c:pt>
                <c:pt idx="136">
                  <c:v>12160</c:v>
                </c:pt>
                <c:pt idx="137">
                  <c:v>12161</c:v>
                </c:pt>
                <c:pt idx="138">
                  <c:v>12162</c:v>
                </c:pt>
                <c:pt idx="139">
                  <c:v>12163</c:v>
                </c:pt>
                <c:pt idx="140">
                  <c:v>12164</c:v>
                </c:pt>
                <c:pt idx="141">
                  <c:v>12165</c:v>
                </c:pt>
                <c:pt idx="142">
                  <c:v>12166</c:v>
                </c:pt>
                <c:pt idx="143">
                  <c:v>12167</c:v>
                </c:pt>
                <c:pt idx="144">
                  <c:v>12168</c:v>
                </c:pt>
                <c:pt idx="145">
                  <c:v>12169</c:v>
                </c:pt>
                <c:pt idx="146">
                  <c:v>12170</c:v>
                </c:pt>
                <c:pt idx="147">
                  <c:v>12171</c:v>
                </c:pt>
                <c:pt idx="148">
                  <c:v>12172</c:v>
                </c:pt>
                <c:pt idx="149">
                  <c:v>12173</c:v>
                </c:pt>
                <c:pt idx="150">
                  <c:v>12174</c:v>
                </c:pt>
                <c:pt idx="151">
                  <c:v>12175</c:v>
                </c:pt>
                <c:pt idx="152">
                  <c:v>12176</c:v>
                </c:pt>
                <c:pt idx="153">
                  <c:v>12177</c:v>
                </c:pt>
                <c:pt idx="154">
                  <c:v>12178</c:v>
                </c:pt>
                <c:pt idx="155">
                  <c:v>12179</c:v>
                </c:pt>
                <c:pt idx="156">
                  <c:v>12180</c:v>
                </c:pt>
                <c:pt idx="157">
                  <c:v>12181</c:v>
                </c:pt>
                <c:pt idx="158">
                  <c:v>12182</c:v>
                </c:pt>
                <c:pt idx="159">
                  <c:v>12183</c:v>
                </c:pt>
                <c:pt idx="160">
                  <c:v>12184</c:v>
                </c:pt>
                <c:pt idx="161">
                  <c:v>12185</c:v>
                </c:pt>
                <c:pt idx="162">
                  <c:v>12186</c:v>
                </c:pt>
                <c:pt idx="163">
                  <c:v>12187</c:v>
                </c:pt>
                <c:pt idx="164">
                  <c:v>12188</c:v>
                </c:pt>
                <c:pt idx="165">
                  <c:v>12189</c:v>
                </c:pt>
                <c:pt idx="166">
                  <c:v>12190</c:v>
                </c:pt>
                <c:pt idx="167">
                  <c:v>12191</c:v>
                </c:pt>
                <c:pt idx="168">
                  <c:v>12192</c:v>
                </c:pt>
                <c:pt idx="169">
                  <c:v>12193</c:v>
                </c:pt>
                <c:pt idx="170">
                  <c:v>12194</c:v>
                </c:pt>
                <c:pt idx="171">
                  <c:v>12195</c:v>
                </c:pt>
                <c:pt idx="172">
                  <c:v>12196</c:v>
                </c:pt>
                <c:pt idx="173">
                  <c:v>12197</c:v>
                </c:pt>
                <c:pt idx="174">
                  <c:v>12198</c:v>
                </c:pt>
                <c:pt idx="175">
                  <c:v>12199</c:v>
                </c:pt>
                <c:pt idx="176">
                  <c:v>12200</c:v>
                </c:pt>
                <c:pt idx="177">
                  <c:v>12201</c:v>
                </c:pt>
                <c:pt idx="178">
                  <c:v>12202</c:v>
                </c:pt>
                <c:pt idx="179">
                  <c:v>12203</c:v>
                </c:pt>
                <c:pt idx="180">
                  <c:v>12204</c:v>
                </c:pt>
                <c:pt idx="181">
                  <c:v>12205</c:v>
                </c:pt>
                <c:pt idx="182">
                  <c:v>12206</c:v>
                </c:pt>
                <c:pt idx="183">
                  <c:v>12207</c:v>
                </c:pt>
                <c:pt idx="184">
                  <c:v>12208</c:v>
                </c:pt>
                <c:pt idx="185">
                  <c:v>12209</c:v>
                </c:pt>
                <c:pt idx="186">
                  <c:v>12210</c:v>
                </c:pt>
                <c:pt idx="187">
                  <c:v>12211</c:v>
                </c:pt>
                <c:pt idx="188">
                  <c:v>12212</c:v>
                </c:pt>
                <c:pt idx="189">
                  <c:v>12213</c:v>
                </c:pt>
                <c:pt idx="190">
                  <c:v>12214</c:v>
                </c:pt>
                <c:pt idx="191">
                  <c:v>12215</c:v>
                </c:pt>
                <c:pt idx="192">
                  <c:v>12216</c:v>
                </c:pt>
                <c:pt idx="193">
                  <c:v>12217</c:v>
                </c:pt>
                <c:pt idx="194">
                  <c:v>12218</c:v>
                </c:pt>
                <c:pt idx="195">
                  <c:v>12219</c:v>
                </c:pt>
                <c:pt idx="196">
                  <c:v>12220</c:v>
                </c:pt>
                <c:pt idx="197">
                  <c:v>12221</c:v>
                </c:pt>
                <c:pt idx="198">
                  <c:v>12222</c:v>
                </c:pt>
                <c:pt idx="199">
                  <c:v>12223</c:v>
                </c:pt>
                <c:pt idx="200">
                  <c:v>12224</c:v>
                </c:pt>
                <c:pt idx="201">
                  <c:v>12225</c:v>
                </c:pt>
                <c:pt idx="202">
                  <c:v>12226</c:v>
                </c:pt>
                <c:pt idx="203">
                  <c:v>12227</c:v>
                </c:pt>
                <c:pt idx="204">
                  <c:v>12228</c:v>
                </c:pt>
                <c:pt idx="205">
                  <c:v>12229</c:v>
                </c:pt>
                <c:pt idx="206">
                  <c:v>12230</c:v>
                </c:pt>
                <c:pt idx="207">
                  <c:v>12231</c:v>
                </c:pt>
                <c:pt idx="208">
                  <c:v>12232</c:v>
                </c:pt>
                <c:pt idx="209">
                  <c:v>12233</c:v>
                </c:pt>
                <c:pt idx="210">
                  <c:v>12234</c:v>
                </c:pt>
                <c:pt idx="211">
                  <c:v>12235</c:v>
                </c:pt>
                <c:pt idx="212">
                  <c:v>12236</c:v>
                </c:pt>
                <c:pt idx="213">
                  <c:v>12237</c:v>
                </c:pt>
                <c:pt idx="214">
                  <c:v>12238</c:v>
                </c:pt>
                <c:pt idx="215">
                  <c:v>12239</c:v>
                </c:pt>
                <c:pt idx="216">
                  <c:v>12240</c:v>
                </c:pt>
                <c:pt idx="217">
                  <c:v>12241</c:v>
                </c:pt>
                <c:pt idx="218">
                  <c:v>12242</c:v>
                </c:pt>
                <c:pt idx="219">
                  <c:v>12243</c:v>
                </c:pt>
                <c:pt idx="220">
                  <c:v>12244</c:v>
                </c:pt>
                <c:pt idx="221">
                  <c:v>12245</c:v>
                </c:pt>
                <c:pt idx="222">
                  <c:v>12246</c:v>
                </c:pt>
                <c:pt idx="223">
                  <c:v>12247</c:v>
                </c:pt>
                <c:pt idx="224">
                  <c:v>12248</c:v>
                </c:pt>
                <c:pt idx="225">
                  <c:v>12249</c:v>
                </c:pt>
                <c:pt idx="226">
                  <c:v>12250</c:v>
                </c:pt>
                <c:pt idx="227">
                  <c:v>12251</c:v>
                </c:pt>
                <c:pt idx="228">
                  <c:v>12252</c:v>
                </c:pt>
                <c:pt idx="229">
                  <c:v>12253</c:v>
                </c:pt>
                <c:pt idx="230">
                  <c:v>12254</c:v>
                </c:pt>
                <c:pt idx="231">
                  <c:v>12255</c:v>
                </c:pt>
                <c:pt idx="232">
                  <c:v>12256</c:v>
                </c:pt>
                <c:pt idx="233">
                  <c:v>12257</c:v>
                </c:pt>
                <c:pt idx="234">
                  <c:v>12258</c:v>
                </c:pt>
                <c:pt idx="235">
                  <c:v>12259</c:v>
                </c:pt>
                <c:pt idx="236">
                  <c:v>12260</c:v>
                </c:pt>
                <c:pt idx="237">
                  <c:v>12261</c:v>
                </c:pt>
                <c:pt idx="238">
                  <c:v>12262</c:v>
                </c:pt>
                <c:pt idx="239">
                  <c:v>12263</c:v>
                </c:pt>
                <c:pt idx="240">
                  <c:v>12264</c:v>
                </c:pt>
                <c:pt idx="241">
                  <c:v>12265</c:v>
                </c:pt>
                <c:pt idx="242">
                  <c:v>12266</c:v>
                </c:pt>
                <c:pt idx="243">
                  <c:v>12267</c:v>
                </c:pt>
                <c:pt idx="244">
                  <c:v>12268</c:v>
                </c:pt>
                <c:pt idx="245">
                  <c:v>12269</c:v>
                </c:pt>
                <c:pt idx="246">
                  <c:v>12270</c:v>
                </c:pt>
                <c:pt idx="247">
                  <c:v>12271</c:v>
                </c:pt>
                <c:pt idx="248">
                  <c:v>12272</c:v>
                </c:pt>
                <c:pt idx="249">
                  <c:v>12273</c:v>
                </c:pt>
                <c:pt idx="250">
                  <c:v>12274</c:v>
                </c:pt>
                <c:pt idx="251">
                  <c:v>12275</c:v>
                </c:pt>
                <c:pt idx="252">
                  <c:v>12276</c:v>
                </c:pt>
                <c:pt idx="253">
                  <c:v>12277</c:v>
                </c:pt>
                <c:pt idx="254">
                  <c:v>12278</c:v>
                </c:pt>
                <c:pt idx="255">
                  <c:v>12279</c:v>
                </c:pt>
                <c:pt idx="256">
                  <c:v>12280</c:v>
                </c:pt>
                <c:pt idx="257">
                  <c:v>12281</c:v>
                </c:pt>
                <c:pt idx="258">
                  <c:v>12282</c:v>
                </c:pt>
                <c:pt idx="259">
                  <c:v>12283</c:v>
                </c:pt>
                <c:pt idx="260">
                  <c:v>12284</c:v>
                </c:pt>
                <c:pt idx="261">
                  <c:v>12285</c:v>
                </c:pt>
                <c:pt idx="262">
                  <c:v>12286</c:v>
                </c:pt>
                <c:pt idx="263">
                  <c:v>12287</c:v>
                </c:pt>
                <c:pt idx="264">
                  <c:v>12288</c:v>
                </c:pt>
                <c:pt idx="265">
                  <c:v>12289</c:v>
                </c:pt>
                <c:pt idx="266">
                  <c:v>12290</c:v>
                </c:pt>
                <c:pt idx="267">
                  <c:v>12291</c:v>
                </c:pt>
                <c:pt idx="268">
                  <c:v>12292</c:v>
                </c:pt>
                <c:pt idx="269">
                  <c:v>12293</c:v>
                </c:pt>
                <c:pt idx="270">
                  <c:v>12294</c:v>
                </c:pt>
                <c:pt idx="271">
                  <c:v>12295</c:v>
                </c:pt>
                <c:pt idx="272">
                  <c:v>12296</c:v>
                </c:pt>
                <c:pt idx="273">
                  <c:v>12297</c:v>
                </c:pt>
                <c:pt idx="274">
                  <c:v>12298</c:v>
                </c:pt>
                <c:pt idx="275">
                  <c:v>12299</c:v>
                </c:pt>
                <c:pt idx="276">
                  <c:v>12300</c:v>
                </c:pt>
                <c:pt idx="277">
                  <c:v>12301</c:v>
                </c:pt>
                <c:pt idx="278">
                  <c:v>12302</c:v>
                </c:pt>
                <c:pt idx="279">
                  <c:v>12303</c:v>
                </c:pt>
                <c:pt idx="280">
                  <c:v>12304</c:v>
                </c:pt>
                <c:pt idx="281">
                  <c:v>12305</c:v>
                </c:pt>
                <c:pt idx="282">
                  <c:v>12306</c:v>
                </c:pt>
                <c:pt idx="283">
                  <c:v>12307</c:v>
                </c:pt>
                <c:pt idx="284">
                  <c:v>12308</c:v>
                </c:pt>
                <c:pt idx="285">
                  <c:v>12309</c:v>
                </c:pt>
                <c:pt idx="286">
                  <c:v>12310</c:v>
                </c:pt>
                <c:pt idx="287">
                  <c:v>12311</c:v>
                </c:pt>
                <c:pt idx="288">
                  <c:v>12312</c:v>
                </c:pt>
                <c:pt idx="289">
                  <c:v>12313</c:v>
                </c:pt>
                <c:pt idx="290">
                  <c:v>12314</c:v>
                </c:pt>
                <c:pt idx="291">
                  <c:v>12315</c:v>
                </c:pt>
                <c:pt idx="292">
                  <c:v>12316</c:v>
                </c:pt>
                <c:pt idx="293">
                  <c:v>12317</c:v>
                </c:pt>
                <c:pt idx="294">
                  <c:v>12318</c:v>
                </c:pt>
                <c:pt idx="295">
                  <c:v>12319</c:v>
                </c:pt>
                <c:pt idx="296">
                  <c:v>12320</c:v>
                </c:pt>
                <c:pt idx="297">
                  <c:v>12321</c:v>
                </c:pt>
                <c:pt idx="298">
                  <c:v>12322</c:v>
                </c:pt>
                <c:pt idx="299">
                  <c:v>12323</c:v>
                </c:pt>
                <c:pt idx="300">
                  <c:v>12324</c:v>
                </c:pt>
                <c:pt idx="301">
                  <c:v>12325</c:v>
                </c:pt>
                <c:pt idx="302">
                  <c:v>12326</c:v>
                </c:pt>
                <c:pt idx="303">
                  <c:v>12327</c:v>
                </c:pt>
                <c:pt idx="304">
                  <c:v>12328</c:v>
                </c:pt>
                <c:pt idx="305">
                  <c:v>12329</c:v>
                </c:pt>
                <c:pt idx="306">
                  <c:v>12330</c:v>
                </c:pt>
                <c:pt idx="307">
                  <c:v>12331</c:v>
                </c:pt>
                <c:pt idx="308">
                  <c:v>12332</c:v>
                </c:pt>
                <c:pt idx="309">
                  <c:v>12333</c:v>
                </c:pt>
                <c:pt idx="310">
                  <c:v>12334</c:v>
                </c:pt>
                <c:pt idx="311">
                  <c:v>12335</c:v>
                </c:pt>
                <c:pt idx="312">
                  <c:v>12336</c:v>
                </c:pt>
                <c:pt idx="313">
                  <c:v>12337</c:v>
                </c:pt>
                <c:pt idx="314">
                  <c:v>12338</c:v>
                </c:pt>
                <c:pt idx="315">
                  <c:v>12339</c:v>
                </c:pt>
                <c:pt idx="316">
                  <c:v>12340</c:v>
                </c:pt>
                <c:pt idx="317">
                  <c:v>12341</c:v>
                </c:pt>
                <c:pt idx="318">
                  <c:v>12342</c:v>
                </c:pt>
                <c:pt idx="319">
                  <c:v>12343</c:v>
                </c:pt>
                <c:pt idx="320">
                  <c:v>12344</c:v>
                </c:pt>
                <c:pt idx="321">
                  <c:v>12345</c:v>
                </c:pt>
                <c:pt idx="322">
                  <c:v>12346</c:v>
                </c:pt>
                <c:pt idx="323">
                  <c:v>12347</c:v>
                </c:pt>
                <c:pt idx="324">
                  <c:v>12348</c:v>
                </c:pt>
                <c:pt idx="325">
                  <c:v>12349</c:v>
                </c:pt>
                <c:pt idx="326">
                  <c:v>12350</c:v>
                </c:pt>
                <c:pt idx="327">
                  <c:v>12351</c:v>
                </c:pt>
                <c:pt idx="328">
                  <c:v>12352</c:v>
                </c:pt>
                <c:pt idx="329">
                  <c:v>12353</c:v>
                </c:pt>
                <c:pt idx="330">
                  <c:v>12354</c:v>
                </c:pt>
                <c:pt idx="331">
                  <c:v>12355</c:v>
                </c:pt>
                <c:pt idx="332">
                  <c:v>12356</c:v>
                </c:pt>
                <c:pt idx="333">
                  <c:v>12357</c:v>
                </c:pt>
                <c:pt idx="334">
                  <c:v>12358</c:v>
                </c:pt>
                <c:pt idx="335">
                  <c:v>12359</c:v>
                </c:pt>
                <c:pt idx="336">
                  <c:v>12360</c:v>
                </c:pt>
                <c:pt idx="337">
                  <c:v>12361</c:v>
                </c:pt>
                <c:pt idx="338">
                  <c:v>12362</c:v>
                </c:pt>
                <c:pt idx="339">
                  <c:v>12363</c:v>
                </c:pt>
                <c:pt idx="340">
                  <c:v>12364</c:v>
                </c:pt>
                <c:pt idx="341">
                  <c:v>12365</c:v>
                </c:pt>
                <c:pt idx="342">
                  <c:v>12366</c:v>
                </c:pt>
                <c:pt idx="343">
                  <c:v>12367</c:v>
                </c:pt>
                <c:pt idx="344">
                  <c:v>12368</c:v>
                </c:pt>
                <c:pt idx="345">
                  <c:v>12369</c:v>
                </c:pt>
                <c:pt idx="346">
                  <c:v>12370</c:v>
                </c:pt>
                <c:pt idx="347">
                  <c:v>12371</c:v>
                </c:pt>
                <c:pt idx="348">
                  <c:v>12372</c:v>
                </c:pt>
                <c:pt idx="349">
                  <c:v>12373</c:v>
                </c:pt>
                <c:pt idx="350">
                  <c:v>12374</c:v>
                </c:pt>
                <c:pt idx="351">
                  <c:v>12375</c:v>
                </c:pt>
                <c:pt idx="352">
                  <c:v>12376</c:v>
                </c:pt>
                <c:pt idx="353">
                  <c:v>12377</c:v>
                </c:pt>
                <c:pt idx="354">
                  <c:v>12378</c:v>
                </c:pt>
                <c:pt idx="355">
                  <c:v>12379</c:v>
                </c:pt>
                <c:pt idx="356">
                  <c:v>12380</c:v>
                </c:pt>
                <c:pt idx="357">
                  <c:v>12381</c:v>
                </c:pt>
                <c:pt idx="358">
                  <c:v>12382</c:v>
                </c:pt>
                <c:pt idx="359">
                  <c:v>12383</c:v>
                </c:pt>
                <c:pt idx="360">
                  <c:v>12384</c:v>
                </c:pt>
                <c:pt idx="361">
                  <c:v>12385</c:v>
                </c:pt>
                <c:pt idx="362">
                  <c:v>12386</c:v>
                </c:pt>
                <c:pt idx="363">
                  <c:v>12387</c:v>
                </c:pt>
                <c:pt idx="364">
                  <c:v>12388</c:v>
                </c:pt>
                <c:pt idx="365">
                  <c:v>12389</c:v>
                </c:pt>
                <c:pt idx="366">
                  <c:v>12390</c:v>
                </c:pt>
                <c:pt idx="367">
                  <c:v>12391</c:v>
                </c:pt>
                <c:pt idx="368">
                  <c:v>12392</c:v>
                </c:pt>
                <c:pt idx="369">
                  <c:v>12393</c:v>
                </c:pt>
                <c:pt idx="370">
                  <c:v>12394</c:v>
                </c:pt>
                <c:pt idx="371">
                  <c:v>12395</c:v>
                </c:pt>
                <c:pt idx="372">
                  <c:v>12396</c:v>
                </c:pt>
                <c:pt idx="373">
                  <c:v>12397</c:v>
                </c:pt>
                <c:pt idx="374">
                  <c:v>12398</c:v>
                </c:pt>
                <c:pt idx="375">
                  <c:v>12399</c:v>
                </c:pt>
                <c:pt idx="376">
                  <c:v>12400</c:v>
                </c:pt>
                <c:pt idx="377">
                  <c:v>12401</c:v>
                </c:pt>
                <c:pt idx="378">
                  <c:v>12402</c:v>
                </c:pt>
                <c:pt idx="379">
                  <c:v>12403</c:v>
                </c:pt>
                <c:pt idx="380">
                  <c:v>12404</c:v>
                </c:pt>
                <c:pt idx="381">
                  <c:v>12405</c:v>
                </c:pt>
                <c:pt idx="382">
                  <c:v>12406</c:v>
                </c:pt>
                <c:pt idx="383">
                  <c:v>12407</c:v>
                </c:pt>
                <c:pt idx="384">
                  <c:v>12408</c:v>
                </c:pt>
                <c:pt idx="385">
                  <c:v>12409</c:v>
                </c:pt>
                <c:pt idx="386">
                  <c:v>12410</c:v>
                </c:pt>
                <c:pt idx="387">
                  <c:v>12411</c:v>
                </c:pt>
                <c:pt idx="388">
                  <c:v>12412</c:v>
                </c:pt>
                <c:pt idx="389">
                  <c:v>12413</c:v>
                </c:pt>
                <c:pt idx="390">
                  <c:v>12414</c:v>
                </c:pt>
                <c:pt idx="391">
                  <c:v>12415</c:v>
                </c:pt>
                <c:pt idx="392">
                  <c:v>12416</c:v>
                </c:pt>
                <c:pt idx="393">
                  <c:v>12417</c:v>
                </c:pt>
                <c:pt idx="394">
                  <c:v>12418</c:v>
                </c:pt>
                <c:pt idx="395">
                  <c:v>12419</c:v>
                </c:pt>
                <c:pt idx="396">
                  <c:v>12420</c:v>
                </c:pt>
                <c:pt idx="397">
                  <c:v>12421</c:v>
                </c:pt>
                <c:pt idx="398">
                  <c:v>12422</c:v>
                </c:pt>
                <c:pt idx="399">
                  <c:v>12423</c:v>
                </c:pt>
                <c:pt idx="400">
                  <c:v>12424</c:v>
                </c:pt>
                <c:pt idx="401">
                  <c:v>12425</c:v>
                </c:pt>
                <c:pt idx="402">
                  <c:v>12426</c:v>
                </c:pt>
                <c:pt idx="403">
                  <c:v>12427</c:v>
                </c:pt>
                <c:pt idx="404">
                  <c:v>12428</c:v>
                </c:pt>
                <c:pt idx="405">
                  <c:v>12429</c:v>
                </c:pt>
                <c:pt idx="406">
                  <c:v>12430</c:v>
                </c:pt>
                <c:pt idx="407">
                  <c:v>12431</c:v>
                </c:pt>
                <c:pt idx="408">
                  <c:v>12432</c:v>
                </c:pt>
                <c:pt idx="409">
                  <c:v>12433</c:v>
                </c:pt>
                <c:pt idx="410">
                  <c:v>12434</c:v>
                </c:pt>
                <c:pt idx="411">
                  <c:v>12435</c:v>
                </c:pt>
                <c:pt idx="412">
                  <c:v>12436</c:v>
                </c:pt>
                <c:pt idx="413">
                  <c:v>12437</c:v>
                </c:pt>
                <c:pt idx="414">
                  <c:v>12438</c:v>
                </c:pt>
                <c:pt idx="415">
                  <c:v>12439</c:v>
                </c:pt>
                <c:pt idx="416">
                  <c:v>12440</c:v>
                </c:pt>
                <c:pt idx="417">
                  <c:v>12441</c:v>
                </c:pt>
                <c:pt idx="418">
                  <c:v>12442</c:v>
                </c:pt>
                <c:pt idx="419">
                  <c:v>12443</c:v>
                </c:pt>
                <c:pt idx="420">
                  <c:v>12444</c:v>
                </c:pt>
                <c:pt idx="421">
                  <c:v>12445</c:v>
                </c:pt>
                <c:pt idx="422">
                  <c:v>12446</c:v>
                </c:pt>
                <c:pt idx="423">
                  <c:v>12447</c:v>
                </c:pt>
                <c:pt idx="424">
                  <c:v>12448</c:v>
                </c:pt>
                <c:pt idx="425">
                  <c:v>12449</c:v>
                </c:pt>
                <c:pt idx="426">
                  <c:v>12450</c:v>
                </c:pt>
                <c:pt idx="427">
                  <c:v>12451</c:v>
                </c:pt>
                <c:pt idx="428">
                  <c:v>12452</c:v>
                </c:pt>
                <c:pt idx="429">
                  <c:v>12453</c:v>
                </c:pt>
                <c:pt idx="430">
                  <c:v>12454</c:v>
                </c:pt>
                <c:pt idx="431">
                  <c:v>12455</c:v>
                </c:pt>
                <c:pt idx="432">
                  <c:v>12456</c:v>
                </c:pt>
                <c:pt idx="433">
                  <c:v>12457</c:v>
                </c:pt>
                <c:pt idx="434">
                  <c:v>12458</c:v>
                </c:pt>
                <c:pt idx="435">
                  <c:v>12459</c:v>
                </c:pt>
                <c:pt idx="436">
                  <c:v>12460</c:v>
                </c:pt>
                <c:pt idx="437">
                  <c:v>12461</c:v>
                </c:pt>
                <c:pt idx="438">
                  <c:v>12462</c:v>
                </c:pt>
                <c:pt idx="439">
                  <c:v>12463</c:v>
                </c:pt>
                <c:pt idx="440">
                  <c:v>12464</c:v>
                </c:pt>
                <c:pt idx="441">
                  <c:v>12465</c:v>
                </c:pt>
                <c:pt idx="442">
                  <c:v>12466</c:v>
                </c:pt>
                <c:pt idx="443">
                  <c:v>12467</c:v>
                </c:pt>
                <c:pt idx="444">
                  <c:v>12468</c:v>
                </c:pt>
                <c:pt idx="445">
                  <c:v>12469</c:v>
                </c:pt>
                <c:pt idx="446">
                  <c:v>12470</c:v>
                </c:pt>
                <c:pt idx="447">
                  <c:v>12471</c:v>
                </c:pt>
                <c:pt idx="448">
                  <c:v>12472</c:v>
                </c:pt>
                <c:pt idx="449">
                  <c:v>12473</c:v>
                </c:pt>
                <c:pt idx="450">
                  <c:v>12474</c:v>
                </c:pt>
                <c:pt idx="451">
                  <c:v>12475</c:v>
                </c:pt>
                <c:pt idx="452">
                  <c:v>12476</c:v>
                </c:pt>
                <c:pt idx="453">
                  <c:v>12477</c:v>
                </c:pt>
                <c:pt idx="454">
                  <c:v>12478</c:v>
                </c:pt>
                <c:pt idx="455">
                  <c:v>12479</c:v>
                </c:pt>
                <c:pt idx="456">
                  <c:v>12480</c:v>
                </c:pt>
                <c:pt idx="457">
                  <c:v>12481</c:v>
                </c:pt>
                <c:pt idx="458">
                  <c:v>12482</c:v>
                </c:pt>
                <c:pt idx="459">
                  <c:v>12483</c:v>
                </c:pt>
                <c:pt idx="460">
                  <c:v>12484</c:v>
                </c:pt>
                <c:pt idx="461">
                  <c:v>12485</c:v>
                </c:pt>
                <c:pt idx="462">
                  <c:v>12486</c:v>
                </c:pt>
                <c:pt idx="463">
                  <c:v>12487</c:v>
                </c:pt>
                <c:pt idx="464">
                  <c:v>12488</c:v>
                </c:pt>
                <c:pt idx="465">
                  <c:v>12489</c:v>
                </c:pt>
                <c:pt idx="466">
                  <c:v>12490</c:v>
                </c:pt>
                <c:pt idx="467">
                  <c:v>12491</c:v>
                </c:pt>
                <c:pt idx="468">
                  <c:v>12492</c:v>
                </c:pt>
                <c:pt idx="469">
                  <c:v>12493</c:v>
                </c:pt>
                <c:pt idx="470">
                  <c:v>12494</c:v>
                </c:pt>
                <c:pt idx="471">
                  <c:v>12495</c:v>
                </c:pt>
                <c:pt idx="472">
                  <c:v>12496</c:v>
                </c:pt>
                <c:pt idx="473">
                  <c:v>12497</c:v>
                </c:pt>
                <c:pt idx="474">
                  <c:v>12498</c:v>
                </c:pt>
                <c:pt idx="475">
                  <c:v>12499</c:v>
                </c:pt>
                <c:pt idx="476">
                  <c:v>12500</c:v>
                </c:pt>
                <c:pt idx="477">
                  <c:v>12501</c:v>
                </c:pt>
                <c:pt idx="478">
                  <c:v>12502</c:v>
                </c:pt>
                <c:pt idx="479">
                  <c:v>12503</c:v>
                </c:pt>
                <c:pt idx="480">
                  <c:v>12504</c:v>
                </c:pt>
                <c:pt idx="481">
                  <c:v>12505</c:v>
                </c:pt>
                <c:pt idx="482">
                  <c:v>12506</c:v>
                </c:pt>
                <c:pt idx="483">
                  <c:v>12507</c:v>
                </c:pt>
                <c:pt idx="484">
                  <c:v>12508</c:v>
                </c:pt>
                <c:pt idx="485">
                  <c:v>12509</c:v>
                </c:pt>
                <c:pt idx="486">
                  <c:v>12510</c:v>
                </c:pt>
                <c:pt idx="487">
                  <c:v>12511</c:v>
                </c:pt>
                <c:pt idx="488">
                  <c:v>12512</c:v>
                </c:pt>
                <c:pt idx="489">
                  <c:v>12513</c:v>
                </c:pt>
                <c:pt idx="490">
                  <c:v>12514</c:v>
                </c:pt>
                <c:pt idx="491">
                  <c:v>12515</c:v>
                </c:pt>
                <c:pt idx="492">
                  <c:v>12516</c:v>
                </c:pt>
                <c:pt idx="493">
                  <c:v>12517</c:v>
                </c:pt>
                <c:pt idx="494">
                  <c:v>12518</c:v>
                </c:pt>
                <c:pt idx="495">
                  <c:v>12519</c:v>
                </c:pt>
                <c:pt idx="496">
                  <c:v>12520</c:v>
                </c:pt>
                <c:pt idx="497">
                  <c:v>12521</c:v>
                </c:pt>
                <c:pt idx="498">
                  <c:v>12522</c:v>
                </c:pt>
                <c:pt idx="499">
                  <c:v>12523</c:v>
                </c:pt>
                <c:pt idx="500">
                  <c:v>12524</c:v>
                </c:pt>
                <c:pt idx="501">
                  <c:v>12525</c:v>
                </c:pt>
                <c:pt idx="502">
                  <c:v>12526</c:v>
                </c:pt>
                <c:pt idx="503">
                  <c:v>12527</c:v>
                </c:pt>
                <c:pt idx="504">
                  <c:v>12528</c:v>
                </c:pt>
                <c:pt idx="505">
                  <c:v>12529</c:v>
                </c:pt>
                <c:pt idx="506">
                  <c:v>12530</c:v>
                </c:pt>
                <c:pt idx="507">
                  <c:v>12531</c:v>
                </c:pt>
                <c:pt idx="508">
                  <c:v>12532</c:v>
                </c:pt>
                <c:pt idx="509">
                  <c:v>12533</c:v>
                </c:pt>
                <c:pt idx="510">
                  <c:v>12534</c:v>
                </c:pt>
                <c:pt idx="511">
                  <c:v>12535</c:v>
                </c:pt>
                <c:pt idx="512">
                  <c:v>12536</c:v>
                </c:pt>
                <c:pt idx="513">
                  <c:v>12537</c:v>
                </c:pt>
                <c:pt idx="514">
                  <c:v>12538</c:v>
                </c:pt>
                <c:pt idx="515">
                  <c:v>12539</c:v>
                </c:pt>
                <c:pt idx="516">
                  <c:v>12540</c:v>
                </c:pt>
                <c:pt idx="517">
                  <c:v>12541</c:v>
                </c:pt>
                <c:pt idx="518">
                  <c:v>12542</c:v>
                </c:pt>
                <c:pt idx="519">
                  <c:v>12543</c:v>
                </c:pt>
                <c:pt idx="520">
                  <c:v>12544</c:v>
                </c:pt>
                <c:pt idx="521">
                  <c:v>12545</c:v>
                </c:pt>
                <c:pt idx="522">
                  <c:v>12546</c:v>
                </c:pt>
                <c:pt idx="523">
                  <c:v>12547</c:v>
                </c:pt>
                <c:pt idx="524">
                  <c:v>12548</c:v>
                </c:pt>
                <c:pt idx="525">
                  <c:v>12549</c:v>
                </c:pt>
                <c:pt idx="526">
                  <c:v>12550</c:v>
                </c:pt>
                <c:pt idx="527">
                  <c:v>12551</c:v>
                </c:pt>
                <c:pt idx="528">
                  <c:v>12552</c:v>
                </c:pt>
                <c:pt idx="529">
                  <c:v>12553</c:v>
                </c:pt>
                <c:pt idx="530">
                  <c:v>12554</c:v>
                </c:pt>
                <c:pt idx="531">
                  <c:v>12555</c:v>
                </c:pt>
                <c:pt idx="532">
                  <c:v>12556</c:v>
                </c:pt>
                <c:pt idx="533">
                  <c:v>12557</c:v>
                </c:pt>
                <c:pt idx="534">
                  <c:v>12558</c:v>
                </c:pt>
                <c:pt idx="535">
                  <c:v>12559</c:v>
                </c:pt>
                <c:pt idx="536">
                  <c:v>12560</c:v>
                </c:pt>
                <c:pt idx="537">
                  <c:v>12561</c:v>
                </c:pt>
                <c:pt idx="538">
                  <c:v>12562</c:v>
                </c:pt>
                <c:pt idx="539">
                  <c:v>12563</c:v>
                </c:pt>
                <c:pt idx="540">
                  <c:v>12564</c:v>
                </c:pt>
                <c:pt idx="541">
                  <c:v>12565</c:v>
                </c:pt>
                <c:pt idx="542">
                  <c:v>12566</c:v>
                </c:pt>
                <c:pt idx="543">
                  <c:v>12567</c:v>
                </c:pt>
                <c:pt idx="544">
                  <c:v>12568</c:v>
                </c:pt>
                <c:pt idx="545">
                  <c:v>12569</c:v>
                </c:pt>
                <c:pt idx="546">
                  <c:v>12570</c:v>
                </c:pt>
                <c:pt idx="547">
                  <c:v>12571</c:v>
                </c:pt>
                <c:pt idx="548">
                  <c:v>12572</c:v>
                </c:pt>
                <c:pt idx="549">
                  <c:v>12573</c:v>
                </c:pt>
                <c:pt idx="550">
                  <c:v>12574</c:v>
                </c:pt>
                <c:pt idx="551">
                  <c:v>12575</c:v>
                </c:pt>
                <c:pt idx="552">
                  <c:v>12576</c:v>
                </c:pt>
                <c:pt idx="553">
                  <c:v>12577</c:v>
                </c:pt>
                <c:pt idx="554">
                  <c:v>12578</c:v>
                </c:pt>
                <c:pt idx="555">
                  <c:v>12579</c:v>
                </c:pt>
                <c:pt idx="556">
                  <c:v>12580</c:v>
                </c:pt>
                <c:pt idx="557">
                  <c:v>12581</c:v>
                </c:pt>
                <c:pt idx="558">
                  <c:v>12582</c:v>
                </c:pt>
                <c:pt idx="559">
                  <c:v>12583</c:v>
                </c:pt>
                <c:pt idx="560">
                  <c:v>12584</c:v>
                </c:pt>
                <c:pt idx="561">
                  <c:v>12585</c:v>
                </c:pt>
                <c:pt idx="562">
                  <c:v>12586</c:v>
                </c:pt>
                <c:pt idx="563">
                  <c:v>12587</c:v>
                </c:pt>
                <c:pt idx="564">
                  <c:v>12588</c:v>
                </c:pt>
                <c:pt idx="565">
                  <c:v>12589</c:v>
                </c:pt>
                <c:pt idx="566">
                  <c:v>12590</c:v>
                </c:pt>
                <c:pt idx="567">
                  <c:v>12591</c:v>
                </c:pt>
                <c:pt idx="568">
                  <c:v>12592</c:v>
                </c:pt>
                <c:pt idx="569">
                  <c:v>12593</c:v>
                </c:pt>
                <c:pt idx="570">
                  <c:v>12594</c:v>
                </c:pt>
                <c:pt idx="571">
                  <c:v>12595</c:v>
                </c:pt>
                <c:pt idx="572">
                  <c:v>12596</c:v>
                </c:pt>
                <c:pt idx="573">
                  <c:v>12597</c:v>
                </c:pt>
                <c:pt idx="574">
                  <c:v>12598</c:v>
                </c:pt>
                <c:pt idx="575">
                  <c:v>12599</c:v>
                </c:pt>
                <c:pt idx="576">
                  <c:v>12600</c:v>
                </c:pt>
                <c:pt idx="577">
                  <c:v>12601</c:v>
                </c:pt>
                <c:pt idx="578">
                  <c:v>12602</c:v>
                </c:pt>
                <c:pt idx="579">
                  <c:v>12603</c:v>
                </c:pt>
                <c:pt idx="580">
                  <c:v>12604</c:v>
                </c:pt>
                <c:pt idx="581">
                  <c:v>12605</c:v>
                </c:pt>
                <c:pt idx="582">
                  <c:v>12606</c:v>
                </c:pt>
                <c:pt idx="583">
                  <c:v>12607</c:v>
                </c:pt>
                <c:pt idx="584">
                  <c:v>12608</c:v>
                </c:pt>
                <c:pt idx="585">
                  <c:v>12609</c:v>
                </c:pt>
                <c:pt idx="586">
                  <c:v>12610</c:v>
                </c:pt>
                <c:pt idx="587">
                  <c:v>12611</c:v>
                </c:pt>
                <c:pt idx="588">
                  <c:v>12612</c:v>
                </c:pt>
                <c:pt idx="589">
                  <c:v>12613</c:v>
                </c:pt>
                <c:pt idx="590">
                  <c:v>12614</c:v>
                </c:pt>
                <c:pt idx="591">
                  <c:v>12615</c:v>
                </c:pt>
                <c:pt idx="592">
                  <c:v>12616</c:v>
                </c:pt>
                <c:pt idx="593">
                  <c:v>12617</c:v>
                </c:pt>
                <c:pt idx="594">
                  <c:v>12618</c:v>
                </c:pt>
                <c:pt idx="595">
                  <c:v>12619</c:v>
                </c:pt>
                <c:pt idx="596">
                  <c:v>12620</c:v>
                </c:pt>
                <c:pt idx="597">
                  <c:v>12621</c:v>
                </c:pt>
                <c:pt idx="598">
                  <c:v>12622</c:v>
                </c:pt>
                <c:pt idx="599">
                  <c:v>12623</c:v>
                </c:pt>
                <c:pt idx="600">
                  <c:v>12624</c:v>
                </c:pt>
                <c:pt idx="601">
                  <c:v>12625</c:v>
                </c:pt>
                <c:pt idx="602">
                  <c:v>12626</c:v>
                </c:pt>
                <c:pt idx="603">
                  <c:v>12627</c:v>
                </c:pt>
                <c:pt idx="604">
                  <c:v>12628</c:v>
                </c:pt>
                <c:pt idx="605">
                  <c:v>12629</c:v>
                </c:pt>
                <c:pt idx="606">
                  <c:v>12630</c:v>
                </c:pt>
                <c:pt idx="607">
                  <c:v>12631</c:v>
                </c:pt>
                <c:pt idx="608">
                  <c:v>12632</c:v>
                </c:pt>
                <c:pt idx="609">
                  <c:v>12633</c:v>
                </c:pt>
                <c:pt idx="610">
                  <c:v>12634</c:v>
                </c:pt>
                <c:pt idx="611">
                  <c:v>12635</c:v>
                </c:pt>
                <c:pt idx="612">
                  <c:v>12636</c:v>
                </c:pt>
                <c:pt idx="613">
                  <c:v>12637</c:v>
                </c:pt>
                <c:pt idx="614">
                  <c:v>12638</c:v>
                </c:pt>
                <c:pt idx="615">
                  <c:v>12639</c:v>
                </c:pt>
                <c:pt idx="616">
                  <c:v>12640</c:v>
                </c:pt>
                <c:pt idx="617">
                  <c:v>12641</c:v>
                </c:pt>
                <c:pt idx="618">
                  <c:v>12642</c:v>
                </c:pt>
                <c:pt idx="619">
                  <c:v>12643</c:v>
                </c:pt>
                <c:pt idx="620">
                  <c:v>12644</c:v>
                </c:pt>
                <c:pt idx="621">
                  <c:v>12645</c:v>
                </c:pt>
                <c:pt idx="622">
                  <c:v>12646</c:v>
                </c:pt>
                <c:pt idx="623">
                  <c:v>12647</c:v>
                </c:pt>
                <c:pt idx="624">
                  <c:v>12648</c:v>
                </c:pt>
                <c:pt idx="625">
                  <c:v>12649</c:v>
                </c:pt>
                <c:pt idx="626">
                  <c:v>12650</c:v>
                </c:pt>
                <c:pt idx="627">
                  <c:v>12651</c:v>
                </c:pt>
                <c:pt idx="628">
                  <c:v>12652</c:v>
                </c:pt>
                <c:pt idx="629">
                  <c:v>12653</c:v>
                </c:pt>
                <c:pt idx="630">
                  <c:v>12654</c:v>
                </c:pt>
                <c:pt idx="631">
                  <c:v>12655</c:v>
                </c:pt>
                <c:pt idx="632">
                  <c:v>12656</c:v>
                </c:pt>
                <c:pt idx="633">
                  <c:v>12657</c:v>
                </c:pt>
                <c:pt idx="634">
                  <c:v>12658</c:v>
                </c:pt>
                <c:pt idx="635">
                  <c:v>12659</c:v>
                </c:pt>
                <c:pt idx="636">
                  <c:v>12660</c:v>
                </c:pt>
                <c:pt idx="637">
                  <c:v>12661</c:v>
                </c:pt>
                <c:pt idx="638">
                  <c:v>12662</c:v>
                </c:pt>
                <c:pt idx="639">
                  <c:v>12663</c:v>
                </c:pt>
                <c:pt idx="640">
                  <c:v>12664</c:v>
                </c:pt>
                <c:pt idx="641">
                  <c:v>12665</c:v>
                </c:pt>
                <c:pt idx="642">
                  <c:v>12666</c:v>
                </c:pt>
                <c:pt idx="643">
                  <c:v>12667</c:v>
                </c:pt>
                <c:pt idx="644">
                  <c:v>12668</c:v>
                </c:pt>
                <c:pt idx="645">
                  <c:v>12669</c:v>
                </c:pt>
                <c:pt idx="646">
                  <c:v>12670</c:v>
                </c:pt>
                <c:pt idx="647">
                  <c:v>12671</c:v>
                </c:pt>
                <c:pt idx="648">
                  <c:v>12672</c:v>
                </c:pt>
                <c:pt idx="649">
                  <c:v>12673</c:v>
                </c:pt>
                <c:pt idx="650">
                  <c:v>12674</c:v>
                </c:pt>
                <c:pt idx="651">
                  <c:v>12675</c:v>
                </c:pt>
                <c:pt idx="652">
                  <c:v>12676</c:v>
                </c:pt>
                <c:pt idx="653">
                  <c:v>12677</c:v>
                </c:pt>
                <c:pt idx="654">
                  <c:v>12678</c:v>
                </c:pt>
                <c:pt idx="655">
                  <c:v>12679</c:v>
                </c:pt>
                <c:pt idx="656">
                  <c:v>12680</c:v>
                </c:pt>
                <c:pt idx="657">
                  <c:v>12681</c:v>
                </c:pt>
                <c:pt idx="658">
                  <c:v>12682</c:v>
                </c:pt>
                <c:pt idx="659">
                  <c:v>12683</c:v>
                </c:pt>
                <c:pt idx="660">
                  <c:v>12684</c:v>
                </c:pt>
                <c:pt idx="661">
                  <c:v>12685</c:v>
                </c:pt>
                <c:pt idx="662">
                  <c:v>12686</c:v>
                </c:pt>
                <c:pt idx="663">
                  <c:v>12687</c:v>
                </c:pt>
                <c:pt idx="664">
                  <c:v>12688</c:v>
                </c:pt>
                <c:pt idx="665">
                  <c:v>12689</c:v>
                </c:pt>
                <c:pt idx="666">
                  <c:v>12690</c:v>
                </c:pt>
                <c:pt idx="667">
                  <c:v>12691</c:v>
                </c:pt>
                <c:pt idx="668">
                  <c:v>12692</c:v>
                </c:pt>
                <c:pt idx="669">
                  <c:v>12693</c:v>
                </c:pt>
                <c:pt idx="670">
                  <c:v>12694</c:v>
                </c:pt>
                <c:pt idx="671">
                  <c:v>12695</c:v>
                </c:pt>
                <c:pt idx="672">
                  <c:v>12696</c:v>
                </c:pt>
                <c:pt idx="673">
                  <c:v>12697</c:v>
                </c:pt>
                <c:pt idx="674">
                  <c:v>12698</c:v>
                </c:pt>
                <c:pt idx="675">
                  <c:v>12699</c:v>
                </c:pt>
                <c:pt idx="676">
                  <c:v>12700</c:v>
                </c:pt>
                <c:pt idx="677">
                  <c:v>12701</c:v>
                </c:pt>
                <c:pt idx="678">
                  <c:v>12702</c:v>
                </c:pt>
                <c:pt idx="679">
                  <c:v>12703</c:v>
                </c:pt>
                <c:pt idx="680">
                  <c:v>12704</c:v>
                </c:pt>
                <c:pt idx="681">
                  <c:v>12705</c:v>
                </c:pt>
                <c:pt idx="682">
                  <c:v>12706</c:v>
                </c:pt>
                <c:pt idx="683">
                  <c:v>12707</c:v>
                </c:pt>
                <c:pt idx="684">
                  <c:v>12708</c:v>
                </c:pt>
                <c:pt idx="685">
                  <c:v>12709</c:v>
                </c:pt>
                <c:pt idx="686">
                  <c:v>12710</c:v>
                </c:pt>
                <c:pt idx="687">
                  <c:v>12711</c:v>
                </c:pt>
                <c:pt idx="688">
                  <c:v>12712</c:v>
                </c:pt>
                <c:pt idx="689">
                  <c:v>12713</c:v>
                </c:pt>
                <c:pt idx="690">
                  <c:v>12714</c:v>
                </c:pt>
                <c:pt idx="691">
                  <c:v>12715</c:v>
                </c:pt>
                <c:pt idx="692">
                  <c:v>12716</c:v>
                </c:pt>
                <c:pt idx="693">
                  <c:v>12717</c:v>
                </c:pt>
                <c:pt idx="694">
                  <c:v>12718</c:v>
                </c:pt>
                <c:pt idx="695">
                  <c:v>12719</c:v>
                </c:pt>
                <c:pt idx="696">
                  <c:v>12720</c:v>
                </c:pt>
                <c:pt idx="697">
                  <c:v>12721</c:v>
                </c:pt>
                <c:pt idx="698">
                  <c:v>12722</c:v>
                </c:pt>
                <c:pt idx="699">
                  <c:v>12723</c:v>
                </c:pt>
                <c:pt idx="700">
                  <c:v>12724</c:v>
                </c:pt>
                <c:pt idx="701">
                  <c:v>12725</c:v>
                </c:pt>
                <c:pt idx="702">
                  <c:v>12726</c:v>
                </c:pt>
                <c:pt idx="703">
                  <c:v>12727</c:v>
                </c:pt>
                <c:pt idx="704">
                  <c:v>12728</c:v>
                </c:pt>
                <c:pt idx="705">
                  <c:v>12729</c:v>
                </c:pt>
                <c:pt idx="706">
                  <c:v>12730</c:v>
                </c:pt>
                <c:pt idx="707">
                  <c:v>12731</c:v>
                </c:pt>
                <c:pt idx="708">
                  <c:v>12732</c:v>
                </c:pt>
                <c:pt idx="709">
                  <c:v>12733</c:v>
                </c:pt>
                <c:pt idx="710">
                  <c:v>12734</c:v>
                </c:pt>
                <c:pt idx="711">
                  <c:v>12735</c:v>
                </c:pt>
                <c:pt idx="712">
                  <c:v>12736</c:v>
                </c:pt>
                <c:pt idx="713">
                  <c:v>12737</c:v>
                </c:pt>
                <c:pt idx="714">
                  <c:v>12738</c:v>
                </c:pt>
                <c:pt idx="715">
                  <c:v>12739</c:v>
                </c:pt>
                <c:pt idx="716">
                  <c:v>12740</c:v>
                </c:pt>
                <c:pt idx="717">
                  <c:v>12741</c:v>
                </c:pt>
                <c:pt idx="718">
                  <c:v>12742</c:v>
                </c:pt>
                <c:pt idx="719">
                  <c:v>12743</c:v>
                </c:pt>
                <c:pt idx="720">
                  <c:v>12744</c:v>
                </c:pt>
                <c:pt idx="721">
                  <c:v>12745</c:v>
                </c:pt>
              </c:numCache>
            </c:numRef>
          </c:xVal>
          <c:yVal>
            <c:numRef>
              <c:f>Graph!$E$1545:$E$2264</c:f>
              <c:numCache>
                <c:formatCode>General</c:formatCode>
                <c:ptCount val="720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88848"/>
        <c:axId val="553548320"/>
      </c:scatterChart>
      <c:valAx>
        <c:axId val="554188848"/>
        <c:scaling>
          <c:orientation val="minMax"/>
          <c:max val="12745"/>
          <c:min val="12024"/>
        </c:scaling>
        <c:delete val="0"/>
        <c:axPos val="b"/>
        <c:numFmt formatCode="General" sourceLinked="1"/>
        <c:majorTickMark val="out"/>
        <c:minorTickMark val="none"/>
        <c:tickLblPos val="nextTo"/>
        <c:crossAx val="553548320"/>
        <c:crosses val="autoZero"/>
        <c:crossBetween val="midCat"/>
      </c:valAx>
      <c:valAx>
        <c:axId val="553548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418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479</xdr:row>
      <xdr:rowOff>0</xdr:rowOff>
    </xdr:from>
    <xdr:to>
      <xdr:col>14</xdr:col>
      <xdr:colOff>304800</xdr:colOff>
      <xdr:row>493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1072</xdr:row>
      <xdr:rowOff>0</xdr:rowOff>
    </xdr:from>
    <xdr:to>
      <xdr:col>14</xdr:col>
      <xdr:colOff>304800</xdr:colOff>
      <xdr:row>1086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1543</xdr:row>
      <xdr:rowOff>0</xdr:rowOff>
    </xdr:from>
    <xdr:to>
      <xdr:col>14</xdr:col>
      <xdr:colOff>304800</xdr:colOff>
      <xdr:row>1557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497"/>
  <sheetViews>
    <sheetView workbookViewId="0">
      <selection sqref="A1:O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5" bestFit="1" customWidth="1"/>
    <col min="11" max="11" width="14.85546875" bestFit="1" customWidth="1"/>
    <col min="12" max="12" width="11" bestFit="1" customWidth="1"/>
    <col min="13" max="13" width="9" bestFit="1" customWidth="1"/>
    <col min="14" max="14" width="11" bestFit="1" customWidth="1"/>
    <col min="15" max="15" width="9" bestFit="1" customWidth="1"/>
    <col min="57" max="57" width="11" bestFit="1" customWidth="1"/>
    <col min="58" max="58" width="9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</row>
    <row r="14" spans="1:60" x14ac:dyDescent="0.25">
      <c r="A14">
        <v>13</v>
      </c>
    </row>
    <row r="15" spans="1:60" x14ac:dyDescent="0.25">
      <c r="A15">
        <v>14</v>
      </c>
    </row>
    <row r="16" spans="1:6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1" x14ac:dyDescent="0.25">
      <c r="A4401">
        <v>4400</v>
      </c>
    </row>
    <row r="4402" spans="1:11" x14ac:dyDescent="0.25">
      <c r="A4402">
        <v>4401</v>
      </c>
    </row>
    <row r="4403" spans="1:11" x14ac:dyDescent="0.25">
      <c r="A4403">
        <v>4402</v>
      </c>
    </row>
    <row r="4404" spans="1:11" x14ac:dyDescent="0.25">
      <c r="A4404">
        <v>4403</v>
      </c>
    </row>
    <row r="4405" spans="1:11" x14ac:dyDescent="0.25">
      <c r="A4405">
        <v>4404</v>
      </c>
    </row>
    <row r="4406" spans="1:11" x14ac:dyDescent="0.25">
      <c r="A4406">
        <v>4405</v>
      </c>
    </row>
    <row r="4407" spans="1:11" x14ac:dyDescent="0.25">
      <c r="A4407">
        <v>4406</v>
      </c>
    </row>
    <row r="4408" spans="1:11" x14ac:dyDescent="0.25">
      <c r="A4408">
        <v>4407</v>
      </c>
    </row>
    <row r="4409" spans="1:11" x14ac:dyDescent="0.25">
      <c r="A4409">
        <v>4408</v>
      </c>
    </row>
    <row r="4410" spans="1:11" x14ac:dyDescent="0.25">
      <c r="A4410">
        <v>4409</v>
      </c>
    </row>
    <row r="4411" spans="1:11" x14ac:dyDescent="0.25">
      <c r="A4411">
        <v>4410</v>
      </c>
    </row>
    <row r="4412" spans="1:11" x14ac:dyDescent="0.25">
      <c r="A4412">
        <v>4411</v>
      </c>
    </row>
    <row r="4413" spans="1:11" x14ac:dyDescent="0.25">
      <c r="A4413">
        <v>4412</v>
      </c>
    </row>
    <row r="4414" spans="1:11" x14ac:dyDescent="0.25">
      <c r="A4414">
        <v>4413</v>
      </c>
    </row>
    <row r="4415" spans="1:11" x14ac:dyDescent="0.25">
      <c r="A4415">
        <v>4414</v>
      </c>
      <c r="J4415">
        <v>212.97246000000001</v>
      </c>
      <c r="K4415">
        <v>11.976426</v>
      </c>
    </row>
    <row r="4416" spans="1:11" x14ac:dyDescent="0.25">
      <c r="A4416">
        <v>4415</v>
      </c>
    </row>
    <row r="4417" spans="1:5" x14ac:dyDescent="0.25">
      <c r="A4417">
        <v>4416</v>
      </c>
    </row>
    <row r="4418" spans="1:5" x14ac:dyDescent="0.25">
      <c r="A4418">
        <v>4417</v>
      </c>
    </row>
    <row r="4419" spans="1:5" x14ac:dyDescent="0.25">
      <c r="A4419">
        <v>4418</v>
      </c>
    </row>
    <row r="4420" spans="1:5" x14ac:dyDescent="0.25">
      <c r="A4420">
        <v>4419</v>
      </c>
    </row>
    <row r="4421" spans="1:5" x14ac:dyDescent="0.25">
      <c r="A4421">
        <v>4420</v>
      </c>
    </row>
    <row r="4422" spans="1:5" x14ac:dyDescent="0.25">
      <c r="A4422">
        <v>4421</v>
      </c>
    </row>
    <row r="4423" spans="1:5" x14ac:dyDescent="0.25">
      <c r="A4423">
        <v>4422</v>
      </c>
    </row>
    <row r="4424" spans="1:5" x14ac:dyDescent="0.25">
      <c r="A4424">
        <v>4423</v>
      </c>
    </row>
    <row r="4425" spans="1:5" x14ac:dyDescent="0.25">
      <c r="A4425">
        <v>4424</v>
      </c>
    </row>
    <row r="4426" spans="1:5" x14ac:dyDescent="0.25">
      <c r="A4426">
        <v>4425</v>
      </c>
    </row>
    <row r="4427" spans="1:5" x14ac:dyDescent="0.25">
      <c r="A4427">
        <v>4426</v>
      </c>
    </row>
    <row r="4428" spans="1:5" x14ac:dyDescent="0.25">
      <c r="A4428">
        <v>4427</v>
      </c>
    </row>
    <row r="4429" spans="1:5" x14ac:dyDescent="0.25">
      <c r="A4429">
        <v>4428</v>
      </c>
      <c r="D4429">
        <v>230.77602300000001</v>
      </c>
      <c r="E4429">
        <v>5.5931119999999996</v>
      </c>
    </row>
    <row r="4430" spans="1:5" x14ac:dyDescent="0.25">
      <c r="A4430">
        <v>4429</v>
      </c>
      <c r="D4430">
        <v>230.77602300000001</v>
      </c>
      <c r="E4430">
        <v>5.5931119999999996</v>
      </c>
    </row>
    <row r="4431" spans="1:5" x14ac:dyDescent="0.25">
      <c r="A4431">
        <v>4430</v>
      </c>
      <c r="D4431">
        <v>230.77602300000001</v>
      </c>
      <c r="E4431">
        <v>5.5931119999999996</v>
      </c>
    </row>
    <row r="4432" spans="1:5" x14ac:dyDescent="0.25">
      <c r="A4432">
        <v>4431</v>
      </c>
      <c r="D4432">
        <v>230.77602300000001</v>
      </c>
      <c r="E4432">
        <v>5.5931119999999996</v>
      </c>
    </row>
    <row r="4433" spans="1:7" x14ac:dyDescent="0.25">
      <c r="A4433">
        <v>4432</v>
      </c>
      <c r="D4433">
        <v>230.77602300000001</v>
      </c>
      <c r="E4433">
        <v>5.5931119999999996</v>
      </c>
    </row>
    <row r="4434" spans="1:7" x14ac:dyDescent="0.25">
      <c r="A4434">
        <v>4433</v>
      </c>
      <c r="D4434">
        <v>230.77602300000001</v>
      </c>
      <c r="E4434">
        <v>5.5931119999999996</v>
      </c>
    </row>
    <row r="4435" spans="1:7" x14ac:dyDescent="0.25">
      <c r="A4435">
        <v>4434</v>
      </c>
      <c r="D4435">
        <v>230.77602300000001</v>
      </c>
      <c r="E4435">
        <v>5.5931119999999996</v>
      </c>
    </row>
    <row r="4436" spans="1:7" x14ac:dyDescent="0.25">
      <c r="A4436">
        <v>4435</v>
      </c>
      <c r="D4436">
        <v>230.77602300000001</v>
      </c>
      <c r="E4436">
        <v>5.5931119999999996</v>
      </c>
    </row>
    <row r="4437" spans="1:7" x14ac:dyDescent="0.25">
      <c r="A4437">
        <v>4436</v>
      </c>
      <c r="D4437">
        <v>230.77602300000001</v>
      </c>
      <c r="E4437">
        <v>5.5931119999999996</v>
      </c>
    </row>
    <row r="4438" spans="1:7" x14ac:dyDescent="0.25">
      <c r="A4438">
        <v>4437</v>
      </c>
      <c r="D4438">
        <v>230.77602300000001</v>
      </c>
      <c r="E4438">
        <v>5.5931119999999996</v>
      </c>
    </row>
    <row r="4439" spans="1:7" x14ac:dyDescent="0.25">
      <c r="A4439">
        <v>4438</v>
      </c>
      <c r="D4439">
        <v>230.77602300000001</v>
      </c>
      <c r="E4439">
        <v>5.5931119999999996</v>
      </c>
    </row>
    <row r="4440" spans="1:7" x14ac:dyDescent="0.25">
      <c r="A4440">
        <v>4439</v>
      </c>
      <c r="D4440">
        <v>230.77602300000001</v>
      </c>
      <c r="E4440">
        <v>5.5931119999999996</v>
      </c>
    </row>
    <row r="4441" spans="1:7" x14ac:dyDescent="0.25">
      <c r="A4441">
        <v>4440</v>
      </c>
      <c r="D4441">
        <v>230.77602300000001</v>
      </c>
      <c r="E4441">
        <v>5.5931119999999996</v>
      </c>
    </row>
    <row r="4442" spans="1:7" x14ac:dyDescent="0.25">
      <c r="A4442">
        <v>4441</v>
      </c>
      <c r="D4442">
        <v>230.77602300000001</v>
      </c>
      <c r="E4442">
        <v>5.5931119999999996</v>
      </c>
      <c r="F4442">
        <v>242.36052599999999</v>
      </c>
      <c r="G4442">
        <v>8.5720189999999992</v>
      </c>
    </row>
    <row r="4443" spans="1:7" x14ac:dyDescent="0.25">
      <c r="A4443">
        <v>4442</v>
      </c>
      <c r="D4443">
        <v>230.77602300000001</v>
      </c>
      <c r="E4443">
        <v>5.5931119999999996</v>
      </c>
      <c r="F4443">
        <v>242.36052599999999</v>
      </c>
      <c r="G4443">
        <v>8.5720189999999992</v>
      </c>
    </row>
    <row r="4444" spans="1:7" x14ac:dyDescent="0.25">
      <c r="A4444">
        <v>4443</v>
      </c>
      <c r="D4444">
        <v>230.77602300000001</v>
      </c>
      <c r="E4444">
        <v>5.5931119999999996</v>
      </c>
      <c r="F4444">
        <v>242.36052599999999</v>
      </c>
      <c r="G4444">
        <v>8.5720189999999992</v>
      </c>
    </row>
    <row r="4445" spans="1:7" x14ac:dyDescent="0.25">
      <c r="A4445">
        <v>4444</v>
      </c>
      <c r="D4445">
        <v>230.77602300000001</v>
      </c>
      <c r="E4445">
        <v>5.5931119999999996</v>
      </c>
      <c r="F4445">
        <v>242.36052599999999</v>
      </c>
      <c r="G4445">
        <v>8.5720189999999992</v>
      </c>
    </row>
    <row r="4446" spans="1:7" x14ac:dyDescent="0.25">
      <c r="A4446">
        <v>4445</v>
      </c>
      <c r="D4446">
        <v>230.77602300000001</v>
      </c>
      <c r="E4446">
        <v>5.5931119999999996</v>
      </c>
      <c r="F4446">
        <v>242.36052599999999</v>
      </c>
      <c r="G4446">
        <v>8.5720189999999992</v>
      </c>
    </row>
    <row r="4447" spans="1:7" x14ac:dyDescent="0.25">
      <c r="A4447">
        <v>4446</v>
      </c>
      <c r="D4447">
        <v>230.77602300000001</v>
      </c>
      <c r="E4447">
        <v>5.5931119999999996</v>
      </c>
      <c r="F4447">
        <v>242.36052599999999</v>
      </c>
      <c r="G4447">
        <v>8.5720189999999992</v>
      </c>
    </row>
    <row r="4448" spans="1:7" x14ac:dyDescent="0.25">
      <c r="A4448">
        <v>4447</v>
      </c>
      <c r="D4448">
        <v>230.77602300000001</v>
      </c>
      <c r="E4448">
        <v>5.5931119999999996</v>
      </c>
      <c r="F4448">
        <v>242.36052599999999</v>
      </c>
      <c r="G4448">
        <v>8.5720189999999992</v>
      </c>
    </row>
    <row r="4449" spans="1:7" x14ac:dyDescent="0.25">
      <c r="A4449">
        <v>4448</v>
      </c>
      <c r="D4449">
        <v>230.77602300000001</v>
      </c>
      <c r="E4449">
        <v>5.5931119999999996</v>
      </c>
      <c r="F4449">
        <v>242.36052599999999</v>
      </c>
      <c r="G4449">
        <v>8.5720189999999992</v>
      </c>
    </row>
    <row r="4450" spans="1:7" x14ac:dyDescent="0.25">
      <c r="A4450">
        <v>4449</v>
      </c>
      <c r="D4450">
        <v>230.715125</v>
      </c>
      <c r="E4450">
        <v>5.4715119999999997</v>
      </c>
      <c r="F4450">
        <v>242.36052599999999</v>
      </c>
      <c r="G4450">
        <v>8.5720189999999992</v>
      </c>
    </row>
    <row r="4451" spans="1:7" x14ac:dyDescent="0.25">
      <c r="A4451">
        <v>4450</v>
      </c>
      <c r="D4451">
        <v>230.715125</v>
      </c>
      <c r="E4451">
        <v>5.4715119999999997</v>
      </c>
      <c r="F4451">
        <v>242.36052599999999</v>
      </c>
      <c r="G4451">
        <v>8.5720189999999992</v>
      </c>
    </row>
    <row r="4452" spans="1:7" x14ac:dyDescent="0.25">
      <c r="A4452">
        <v>4451</v>
      </c>
      <c r="D4452">
        <v>230.715125</v>
      </c>
      <c r="E4452">
        <v>5.4715119999999997</v>
      </c>
      <c r="F4452">
        <v>242.36052599999999</v>
      </c>
      <c r="G4452">
        <v>8.5720189999999992</v>
      </c>
    </row>
    <row r="4453" spans="1:7" x14ac:dyDescent="0.25">
      <c r="A4453">
        <v>4452</v>
      </c>
      <c r="D4453">
        <v>230.715125</v>
      </c>
      <c r="E4453">
        <v>5.4715119999999997</v>
      </c>
      <c r="F4453">
        <v>242.36052599999999</v>
      </c>
      <c r="G4453">
        <v>8.5720189999999992</v>
      </c>
    </row>
    <row r="4454" spans="1:7" x14ac:dyDescent="0.25">
      <c r="A4454">
        <v>4453</v>
      </c>
      <c r="D4454">
        <v>230.715125</v>
      </c>
      <c r="E4454">
        <v>5.4715119999999997</v>
      </c>
      <c r="F4454">
        <v>242.36052599999999</v>
      </c>
      <c r="G4454">
        <v>8.5720189999999992</v>
      </c>
    </row>
    <row r="4455" spans="1:7" x14ac:dyDescent="0.25">
      <c r="A4455">
        <v>4454</v>
      </c>
      <c r="D4455">
        <v>230.715125</v>
      </c>
      <c r="E4455">
        <v>5.4715119999999997</v>
      </c>
      <c r="F4455">
        <v>242.36052599999999</v>
      </c>
      <c r="G4455">
        <v>8.5720189999999992</v>
      </c>
    </row>
    <row r="4456" spans="1:7" x14ac:dyDescent="0.25">
      <c r="A4456">
        <v>4455</v>
      </c>
      <c r="D4456">
        <v>230.715125</v>
      </c>
      <c r="E4456">
        <v>5.4715119999999997</v>
      </c>
      <c r="F4456">
        <v>242.36052599999999</v>
      </c>
      <c r="G4456">
        <v>8.5720189999999992</v>
      </c>
    </row>
    <row r="4457" spans="1:7" x14ac:dyDescent="0.25">
      <c r="A4457">
        <v>4456</v>
      </c>
      <c r="D4457">
        <v>230.715125</v>
      </c>
      <c r="E4457">
        <v>5.4715119999999997</v>
      </c>
      <c r="F4457">
        <v>242.36052599999999</v>
      </c>
      <c r="G4457">
        <v>8.5720189999999992</v>
      </c>
    </row>
    <row r="4458" spans="1:7" x14ac:dyDescent="0.25">
      <c r="A4458">
        <v>4457</v>
      </c>
      <c r="D4458">
        <v>230.715125</v>
      </c>
      <c r="E4458">
        <v>5.4715119999999997</v>
      </c>
      <c r="F4458">
        <v>242.36052599999999</v>
      </c>
      <c r="G4458">
        <v>8.5720189999999992</v>
      </c>
    </row>
    <row r="4459" spans="1:7" x14ac:dyDescent="0.25">
      <c r="A4459">
        <v>4458</v>
      </c>
      <c r="D4459">
        <v>230.715125</v>
      </c>
      <c r="E4459">
        <v>5.4715119999999997</v>
      </c>
      <c r="F4459">
        <v>242.36052599999999</v>
      </c>
      <c r="G4459">
        <v>8.5720189999999992</v>
      </c>
    </row>
    <row r="4460" spans="1:7" x14ac:dyDescent="0.25">
      <c r="A4460">
        <v>4459</v>
      </c>
      <c r="D4460">
        <v>230.715125</v>
      </c>
      <c r="E4460">
        <v>5.4715119999999997</v>
      </c>
      <c r="F4460">
        <v>242.36052599999999</v>
      </c>
      <c r="G4460">
        <v>8.5720189999999992</v>
      </c>
    </row>
    <row r="4461" spans="1:7" x14ac:dyDescent="0.25">
      <c r="A4461">
        <v>4460</v>
      </c>
      <c r="D4461">
        <v>230.715125</v>
      </c>
      <c r="E4461">
        <v>5.4715119999999997</v>
      </c>
      <c r="F4461">
        <v>242.36052599999999</v>
      </c>
      <c r="G4461">
        <v>8.5720189999999992</v>
      </c>
    </row>
    <row r="4462" spans="1:7" x14ac:dyDescent="0.25">
      <c r="A4462">
        <v>4461</v>
      </c>
      <c r="D4462">
        <v>230.715125</v>
      </c>
      <c r="E4462">
        <v>5.4715119999999997</v>
      </c>
      <c r="F4462">
        <v>242.36052599999999</v>
      </c>
      <c r="G4462">
        <v>8.5720189999999992</v>
      </c>
    </row>
    <row r="4463" spans="1:7" x14ac:dyDescent="0.25">
      <c r="A4463">
        <v>4462</v>
      </c>
      <c r="D4463">
        <v>230.715125</v>
      </c>
      <c r="E4463">
        <v>5.4715119999999997</v>
      </c>
      <c r="F4463">
        <v>242.36052599999999</v>
      </c>
      <c r="G4463">
        <v>8.5720189999999992</v>
      </c>
    </row>
    <row r="4464" spans="1:7" x14ac:dyDescent="0.25">
      <c r="A4464">
        <v>4463</v>
      </c>
      <c r="B4464">
        <v>221.996195</v>
      </c>
      <c r="C4464">
        <v>8.2072179999999992</v>
      </c>
      <c r="D4464">
        <v>230.715125</v>
      </c>
      <c r="E4464">
        <v>5.4715119999999997</v>
      </c>
      <c r="F4464">
        <v>242.36052599999999</v>
      </c>
      <c r="G4464">
        <v>8.5720189999999992</v>
      </c>
    </row>
    <row r="4465" spans="1:9" x14ac:dyDescent="0.25">
      <c r="A4465">
        <v>4464</v>
      </c>
      <c r="B4465">
        <v>221.996195</v>
      </c>
      <c r="C4465">
        <v>8.2072179999999992</v>
      </c>
      <c r="D4465">
        <v>230.715125</v>
      </c>
      <c r="E4465">
        <v>5.4715119999999997</v>
      </c>
      <c r="F4465">
        <v>242.36052599999999</v>
      </c>
      <c r="G4465">
        <v>8.5720189999999992</v>
      </c>
    </row>
    <row r="4466" spans="1:9" x14ac:dyDescent="0.25">
      <c r="A4466">
        <v>4465</v>
      </c>
      <c r="B4466">
        <v>221.996195</v>
      </c>
      <c r="C4466">
        <v>8.2072179999999992</v>
      </c>
      <c r="D4466">
        <v>230.715125</v>
      </c>
      <c r="E4466">
        <v>5.4715119999999997</v>
      </c>
      <c r="F4466">
        <v>242.23862299999999</v>
      </c>
      <c r="G4466">
        <v>8.4504180000000009</v>
      </c>
    </row>
    <row r="4467" spans="1:9" x14ac:dyDescent="0.25">
      <c r="A4467">
        <v>4466</v>
      </c>
      <c r="B4467">
        <v>221.996195</v>
      </c>
      <c r="C4467">
        <v>8.2072179999999992</v>
      </c>
      <c r="F4467">
        <v>242.17761999999999</v>
      </c>
      <c r="G4467">
        <v>8.4504180000000009</v>
      </c>
    </row>
    <row r="4468" spans="1:9" x14ac:dyDescent="0.25">
      <c r="A4468">
        <v>4467</v>
      </c>
      <c r="B4468">
        <v>221.996195</v>
      </c>
      <c r="C4468">
        <v>8.2072179999999992</v>
      </c>
      <c r="F4468">
        <v>242.17761999999999</v>
      </c>
      <c r="G4468">
        <v>8.4504180000000009</v>
      </c>
    </row>
    <row r="4469" spans="1:9" x14ac:dyDescent="0.25">
      <c r="A4469">
        <v>4468</v>
      </c>
      <c r="B4469">
        <v>221.996195</v>
      </c>
      <c r="C4469">
        <v>8.2072179999999992</v>
      </c>
      <c r="F4469">
        <v>242.17761999999999</v>
      </c>
      <c r="G4469">
        <v>8.4504180000000009</v>
      </c>
    </row>
    <row r="4470" spans="1:9" x14ac:dyDescent="0.25">
      <c r="A4470">
        <v>4469</v>
      </c>
      <c r="B4470">
        <v>221.996195</v>
      </c>
      <c r="C4470">
        <v>8.2072179999999992</v>
      </c>
      <c r="F4470">
        <v>241.87281300000001</v>
      </c>
      <c r="G4470">
        <v>8.3896189999999997</v>
      </c>
    </row>
    <row r="4471" spans="1:9" x14ac:dyDescent="0.25">
      <c r="A4471">
        <v>4470</v>
      </c>
      <c r="B4471">
        <v>221.996195</v>
      </c>
      <c r="C4471">
        <v>8.2072179999999992</v>
      </c>
      <c r="F4471">
        <v>241.87281300000001</v>
      </c>
      <c r="G4471">
        <v>8.3896189999999997</v>
      </c>
    </row>
    <row r="4472" spans="1:9" x14ac:dyDescent="0.25">
      <c r="A4472">
        <v>4471</v>
      </c>
      <c r="B4472">
        <v>221.996195</v>
      </c>
      <c r="C4472">
        <v>8.2072179999999992</v>
      </c>
      <c r="F4472">
        <v>241.689908</v>
      </c>
      <c r="G4472">
        <v>8.3288180000000001</v>
      </c>
    </row>
    <row r="4473" spans="1:9" x14ac:dyDescent="0.25">
      <c r="A4473">
        <v>4472</v>
      </c>
      <c r="B4473">
        <v>221.996195</v>
      </c>
      <c r="C4473">
        <v>8.2072179999999992</v>
      </c>
      <c r="F4473">
        <v>241.689908</v>
      </c>
      <c r="G4473">
        <v>8.3288180000000001</v>
      </c>
    </row>
    <row r="4474" spans="1:9" x14ac:dyDescent="0.25">
      <c r="A4474">
        <v>4473</v>
      </c>
      <c r="B4474">
        <v>221.996195</v>
      </c>
      <c r="C4474">
        <v>8.2072179999999992</v>
      </c>
      <c r="F4474">
        <v>241.689908</v>
      </c>
      <c r="G4474">
        <v>8.3288180000000001</v>
      </c>
      <c r="H4474">
        <v>232.54427200000001</v>
      </c>
      <c r="I4474">
        <v>5.4107120000000002</v>
      </c>
    </row>
    <row r="4475" spans="1:9" x14ac:dyDescent="0.25">
      <c r="A4475">
        <v>4474</v>
      </c>
      <c r="B4475">
        <v>221.996195</v>
      </c>
      <c r="C4475">
        <v>8.2072179999999992</v>
      </c>
      <c r="F4475">
        <v>241.628907</v>
      </c>
      <c r="G4475">
        <v>8.3288180000000001</v>
      </c>
      <c r="H4475">
        <v>232.54427200000001</v>
      </c>
      <c r="I4475">
        <v>5.4107120000000002</v>
      </c>
    </row>
    <row r="4476" spans="1:9" x14ac:dyDescent="0.25">
      <c r="A4476">
        <v>4475</v>
      </c>
      <c r="B4476">
        <v>221.996195</v>
      </c>
      <c r="C4476">
        <v>8.2072179999999992</v>
      </c>
      <c r="F4476">
        <v>241.08019300000001</v>
      </c>
      <c r="G4476">
        <v>8.3896189999999997</v>
      </c>
      <c r="H4476">
        <v>232.54427200000001</v>
      </c>
      <c r="I4476">
        <v>5.4107120000000002</v>
      </c>
    </row>
    <row r="4477" spans="1:9" x14ac:dyDescent="0.25">
      <c r="A4477">
        <v>4476</v>
      </c>
      <c r="B4477">
        <v>221.996195</v>
      </c>
      <c r="C4477">
        <v>8.2072179999999992</v>
      </c>
      <c r="H4477">
        <v>232.54427200000001</v>
      </c>
      <c r="I4477">
        <v>5.4107120000000002</v>
      </c>
    </row>
    <row r="4478" spans="1:9" x14ac:dyDescent="0.25">
      <c r="A4478">
        <v>4477</v>
      </c>
      <c r="B4478">
        <v>221.996195</v>
      </c>
      <c r="C4478">
        <v>8.2072179999999992</v>
      </c>
      <c r="H4478">
        <v>232.54427200000001</v>
      </c>
      <c r="I4478">
        <v>5.4107120000000002</v>
      </c>
    </row>
    <row r="4479" spans="1:9" x14ac:dyDescent="0.25">
      <c r="A4479">
        <v>4478</v>
      </c>
      <c r="B4479">
        <v>221.996195</v>
      </c>
      <c r="C4479">
        <v>8.2072179999999992</v>
      </c>
      <c r="H4479">
        <v>232.54427200000001</v>
      </c>
      <c r="I4479">
        <v>5.4107120000000002</v>
      </c>
    </row>
    <row r="4480" spans="1:9" x14ac:dyDescent="0.25">
      <c r="A4480">
        <v>4479</v>
      </c>
      <c r="B4480">
        <v>221.996195</v>
      </c>
      <c r="C4480">
        <v>8.2072179999999992</v>
      </c>
      <c r="H4480">
        <v>232.54427200000001</v>
      </c>
      <c r="I4480">
        <v>5.4107120000000002</v>
      </c>
    </row>
    <row r="4481" spans="1:9" x14ac:dyDescent="0.25">
      <c r="A4481">
        <v>4480</v>
      </c>
      <c r="B4481">
        <v>221.996195</v>
      </c>
      <c r="C4481">
        <v>8.2072179999999992</v>
      </c>
      <c r="H4481">
        <v>232.54427200000001</v>
      </c>
      <c r="I4481">
        <v>5.4107120000000002</v>
      </c>
    </row>
    <row r="4482" spans="1:9" x14ac:dyDescent="0.25">
      <c r="A4482">
        <v>4481</v>
      </c>
      <c r="B4482">
        <v>221.996195</v>
      </c>
      <c r="C4482">
        <v>8.2072179999999992</v>
      </c>
      <c r="H4482">
        <v>232.54427200000001</v>
      </c>
      <c r="I4482">
        <v>5.4107120000000002</v>
      </c>
    </row>
    <row r="4483" spans="1:9" x14ac:dyDescent="0.25">
      <c r="A4483">
        <v>4482</v>
      </c>
      <c r="B4483">
        <v>221.996195</v>
      </c>
      <c r="C4483">
        <v>8.2072179999999992</v>
      </c>
      <c r="H4483">
        <v>232.54427200000001</v>
      </c>
      <c r="I4483">
        <v>5.4107120000000002</v>
      </c>
    </row>
    <row r="4484" spans="1:9" x14ac:dyDescent="0.25">
      <c r="A4484">
        <v>4483</v>
      </c>
      <c r="B4484">
        <v>221.996195</v>
      </c>
      <c r="C4484">
        <v>8.2072179999999992</v>
      </c>
      <c r="H4484">
        <v>232.54427200000001</v>
      </c>
      <c r="I4484">
        <v>5.4107120000000002</v>
      </c>
    </row>
    <row r="4485" spans="1:9" x14ac:dyDescent="0.25">
      <c r="A4485">
        <v>4484</v>
      </c>
      <c r="B4485">
        <v>221.996195</v>
      </c>
      <c r="C4485">
        <v>8.2072179999999992</v>
      </c>
      <c r="H4485">
        <v>232.54427200000001</v>
      </c>
      <c r="I4485">
        <v>5.4107120000000002</v>
      </c>
    </row>
    <row r="4486" spans="1:9" x14ac:dyDescent="0.25">
      <c r="A4486">
        <v>4485</v>
      </c>
      <c r="B4486">
        <v>221.996195</v>
      </c>
      <c r="C4486">
        <v>8.2072179999999992</v>
      </c>
      <c r="H4486">
        <v>232.54427200000001</v>
      </c>
      <c r="I4486">
        <v>5.4107120000000002</v>
      </c>
    </row>
    <row r="4487" spans="1:9" x14ac:dyDescent="0.25">
      <c r="A4487">
        <v>4486</v>
      </c>
      <c r="B4487">
        <v>221.996195</v>
      </c>
      <c r="C4487">
        <v>8.2072179999999992</v>
      </c>
      <c r="H4487">
        <v>232.54427200000001</v>
      </c>
      <c r="I4487">
        <v>5.4107120000000002</v>
      </c>
    </row>
    <row r="4488" spans="1:9" x14ac:dyDescent="0.25">
      <c r="A4488">
        <v>4487</v>
      </c>
      <c r="B4488">
        <v>221.996195</v>
      </c>
      <c r="C4488">
        <v>8.2072179999999992</v>
      </c>
      <c r="H4488">
        <v>232.54427200000001</v>
      </c>
      <c r="I4488">
        <v>5.4107120000000002</v>
      </c>
    </row>
    <row r="4489" spans="1:9" x14ac:dyDescent="0.25">
      <c r="A4489">
        <v>4488</v>
      </c>
      <c r="B4489">
        <v>221.996195</v>
      </c>
      <c r="C4489">
        <v>8.2072179999999992</v>
      </c>
      <c r="H4489">
        <v>232.54427200000001</v>
      </c>
      <c r="I4489">
        <v>5.4107120000000002</v>
      </c>
    </row>
    <row r="4490" spans="1:9" x14ac:dyDescent="0.25">
      <c r="A4490">
        <v>4489</v>
      </c>
      <c r="B4490">
        <v>221.996195</v>
      </c>
      <c r="C4490">
        <v>8.2072179999999992</v>
      </c>
      <c r="H4490">
        <v>232.54427200000001</v>
      </c>
      <c r="I4490">
        <v>5.4107120000000002</v>
      </c>
    </row>
    <row r="4491" spans="1:9" x14ac:dyDescent="0.25">
      <c r="A4491">
        <v>4490</v>
      </c>
      <c r="B4491">
        <v>221.996195</v>
      </c>
      <c r="C4491">
        <v>8.2072179999999992</v>
      </c>
      <c r="H4491">
        <v>232.54427200000001</v>
      </c>
      <c r="I4491">
        <v>5.4107120000000002</v>
      </c>
    </row>
    <row r="4492" spans="1:9" x14ac:dyDescent="0.25">
      <c r="A4492">
        <v>4491</v>
      </c>
      <c r="B4492">
        <v>221.996195</v>
      </c>
      <c r="C4492">
        <v>8.2072179999999992</v>
      </c>
      <c r="D4492">
        <v>213.70418000000001</v>
      </c>
      <c r="E4492">
        <v>6.2010139999999998</v>
      </c>
      <c r="H4492">
        <v>232.54427200000001</v>
      </c>
      <c r="I4492">
        <v>5.4107120000000002</v>
      </c>
    </row>
    <row r="4493" spans="1:9" x14ac:dyDescent="0.25">
      <c r="A4493">
        <v>4492</v>
      </c>
      <c r="B4493">
        <v>221.996195</v>
      </c>
      <c r="C4493">
        <v>8.2072179999999992</v>
      </c>
      <c r="D4493">
        <v>213.70418000000001</v>
      </c>
      <c r="E4493">
        <v>6.2010139999999998</v>
      </c>
      <c r="H4493">
        <v>232.54427200000001</v>
      </c>
      <c r="I4493">
        <v>5.4107120000000002</v>
      </c>
    </row>
    <row r="4494" spans="1:9" x14ac:dyDescent="0.25">
      <c r="A4494">
        <v>4493</v>
      </c>
      <c r="B4494">
        <v>221.56938400000001</v>
      </c>
      <c r="C4494">
        <v>8.3288180000000001</v>
      </c>
      <c r="D4494">
        <v>213.70418000000001</v>
      </c>
      <c r="E4494">
        <v>6.2010139999999998</v>
      </c>
      <c r="H4494">
        <v>232.54427200000001</v>
      </c>
      <c r="I4494">
        <v>5.4107120000000002</v>
      </c>
    </row>
    <row r="4495" spans="1:9" x14ac:dyDescent="0.25">
      <c r="A4495">
        <v>4494</v>
      </c>
      <c r="D4495">
        <v>213.70418000000001</v>
      </c>
      <c r="E4495">
        <v>6.2010139999999998</v>
      </c>
      <c r="H4495">
        <v>232.54427200000001</v>
      </c>
      <c r="I4495">
        <v>5.4107120000000002</v>
      </c>
    </row>
    <row r="4496" spans="1:9" x14ac:dyDescent="0.25">
      <c r="A4496">
        <v>4495</v>
      </c>
      <c r="D4496">
        <v>213.70418000000001</v>
      </c>
      <c r="E4496">
        <v>6.2010139999999998</v>
      </c>
      <c r="H4496">
        <v>232.54427200000001</v>
      </c>
      <c r="I4496">
        <v>5.4107120000000002</v>
      </c>
    </row>
    <row r="4497" spans="1:9" x14ac:dyDescent="0.25">
      <c r="A4497">
        <v>4496</v>
      </c>
      <c r="D4497">
        <v>213.70418000000001</v>
      </c>
      <c r="E4497">
        <v>6.2010139999999998</v>
      </c>
      <c r="H4497">
        <v>232.54427200000001</v>
      </c>
      <c r="I4497">
        <v>5.4107120000000002</v>
      </c>
    </row>
    <row r="4498" spans="1:9" x14ac:dyDescent="0.25">
      <c r="A4498">
        <v>4497</v>
      </c>
      <c r="D4498">
        <v>213.70418000000001</v>
      </c>
      <c r="E4498">
        <v>6.2010139999999998</v>
      </c>
      <c r="H4498">
        <v>232.54427200000001</v>
      </c>
      <c r="I4498">
        <v>5.4107120000000002</v>
      </c>
    </row>
    <row r="4499" spans="1:9" x14ac:dyDescent="0.25">
      <c r="A4499">
        <v>4498</v>
      </c>
      <c r="D4499">
        <v>213.70418000000001</v>
      </c>
      <c r="E4499">
        <v>6.2010139999999998</v>
      </c>
      <c r="H4499">
        <v>232.54427200000001</v>
      </c>
      <c r="I4499">
        <v>5.4107120000000002</v>
      </c>
    </row>
    <row r="4500" spans="1:9" x14ac:dyDescent="0.25">
      <c r="A4500">
        <v>4499</v>
      </c>
      <c r="D4500">
        <v>213.70418000000001</v>
      </c>
      <c r="E4500">
        <v>6.2010139999999998</v>
      </c>
      <c r="F4500">
        <v>224.617964</v>
      </c>
      <c r="G4500">
        <v>8.8151189999999993</v>
      </c>
      <c r="H4500">
        <v>232.54427200000001</v>
      </c>
      <c r="I4500">
        <v>5.4107120000000002</v>
      </c>
    </row>
    <row r="4501" spans="1:9" x14ac:dyDescent="0.25">
      <c r="A4501">
        <v>4500</v>
      </c>
      <c r="D4501">
        <v>213.70418000000001</v>
      </c>
      <c r="E4501">
        <v>6.2010139999999998</v>
      </c>
      <c r="F4501">
        <v>224.617964</v>
      </c>
      <c r="G4501">
        <v>8.8151189999999993</v>
      </c>
      <c r="H4501">
        <v>232.54427200000001</v>
      </c>
      <c r="I4501">
        <v>5.4107120000000002</v>
      </c>
    </row>
    <row r="4502" spans="1:9" x14ac:dyDescent="0.25">
      <c r="A4502">
        <v>4501</v>
      </c>
      <c r="D4502">
        <v>213.70418000000001</v>
      </c>
      <c r="E4502">
        <v>6.2010139999999998</v>
      </c>
      <c r="F4502">
        <v>224.617964</v>
      </c>
      <c r="G4502">
        <v>8.8151189999999993</v>
      </c>
      <c r="H4502">
        <v>231.93455399999999</v>
      </c>
      <c r="I4502">
        <v>5.4107120000000002</v>
      </c>
    </row>
    <row r="4503" spans="1:9" x14ac:dyDescent="0.25">
      <c r="A4503">
        <v>4502</v>
      </c>
      <c r="D4503">
        <v>213.70418000000001</v>
      </c>
      <c r="E4503">
        <v>6.2010139999999998</v>
      </c>
      <c r="F4503">
        <v>224.617964</v>
      </c>
      <c r="G4503">
        <v>8.8151189999999993</v>
      </c>
    </row>
    <row r="4504" spans="1:9" x14ac:dyDescent="0.25">
      <c r="A4504">
        <v>4503</v>
      </c>
      <c r="D4504">
        <v>213.70418000000001</v>
      </c>
      <c r="E4504">
        <v>6.2010139999999998</v>
      </c>
      <c r="F4504">
        <v>224.617964</v>
      </c>
      <c r="G4504">
        <v>8.8151189999999993</v>
      </c>
    </row>
    <row r="4505" spans="1:9" x14ac:dyDescent="0.25">
      <c r="A4505">
        <v>4504</v>
      </c>
      <c r="D4505">
        <v>213.70418000000001</v>
      </c>
      <c r="E4505">
        <v>6.2010139999999998</v>
      </c>
      <c r="F4505">
        <v>224.617964</v>
      </c>
      <c r="G4505">
        <v>8.8151189999999993</v>
      </c>
    </row>
    <row r="4506" spans="1:9" x14ac:dyDescent="0.25">
      <c r="A4506">
        <v>4505</v>
      </c>
      <c r="D4506">
        <v>213.70418000000001</v>
      </c>
      <c r="E4506">
        <v>6.2010139999999998</v>
      </c>
      <c r="F4506">
        <v>224.617964</v>
      </c>
      <c r="G4506">
        <v>8.8151189999999993</v>
      </c>
    </row>
    <row r="4507" spans="1:9" x14ac:dyDescent="0.25">
      <c r="A4507">
        <v>4506</v>
      </c>
      <c r="D4507">
        <v>213.70418000000001</v>
      </c>
      <c r="E4507">
        <v>6.2010139999999998</v>
      </c>
      <c r="F4507">
        <v>224.617964</v>
      </c>
      <c r="G4507">
        <v>8.8151189999999993</v>
      </c>
    </row>
    <row r="4508" spans="1:9" x14ac:dyDescent="0.25">
      <c r="A4508">
        <v>4507</v>
      </c>
      <c r="D4508">
        <v>213.70418000000001</v>
      </c>
      <c r="E4508">
        <v>6.2010139999999998</v>
      </c>
      <c r="F4508">
        <v>224.617964</v>
      </c>
      <c r="G4508">
        <v>8.8151189999999993</v>
      </c>
    </row>
    <row r="4509" spans="1:9" x14ac:dyDescent="0.25">
      <c r="A4509">
        <v>4508</v>
      </c>
      <c r="D4509">
        <v>213.70418000000001</v>
      </c>
      <c r="E4509">
        <v>6.2010139999999998</v>
      </c>
      <c r="F4509">
        <v>224.617964</v>
      </c>
      <c r="G4509">
        <v>8.8151189999999993</v>
      </c>
    </row>
    <row r="4510" spans="1:9" x14ac:dyDescent="0.25">
      <c r="A4510">
        <v>4509</v>
      </c>
      <c r="D4510">
        <v>213.70418000000001</v>
      </c>
      <c r="E4510">
        <v>6.2010139999999998</v>
      </c>
      <c r="F4510">
        <v>224.617964</v>
      </c>
      <c r="G4510">
        <v>8.8151189999999993</v>
      </c>
    </row>
    <row r="4511" spans="1:9" x14ac:dyDescent="0.25">
      <c r="A4511">
        <v>4510</v>
      </c>
      <c r="D4511">
        <v>213.70418000000001</v>
      </c>
      <c r="E4511">
        <v>6.2010139999999998</v>
      </c>
      <c r="F4511">
        <v>224.617964</v>
      </c>
      <c r="G4511">
        <v>8.8151189999999993</v>
      </c>
    </row>
    <row r="4512" spans="1:9" x14ac:dyDescent="0.25">
      <c r="A4512">
        <v>4511</v>
      </c>
      <c r="D4512">
        <v>213.70418000000001</v>
      </c>
      <c r="E4512">
        <v>6.2010139999999998</v>
      </c>
      <c r="F4512">
        <v>224.617964</v>
      </c>
      <c r="G4512">
        <v>8.8151189999999993</v>
      </c>
    </row>
    <row r="4513" spans="1:9" x14ac:dyDescent="0.25">
      <c r="A4513">
        <v>4512</v>
      </c>
      <c r="D4513">
        <v>213.70418000000001</v>
      </c>
      <c r="E4513">
        <v>6.2010139999999998</v>
      </c>
      <c r="F4513">
        <v>224.617964</v>
      </c>
      <c r="G4513">
        <v>8.8151189999999993</v>
      </c>
    </row>
    <row r="4514" spans="1:9" x14ac:dyDescent="0.25">
      <c r="A4514">
        <v>4513</v>
      </c>
      <c r="D4514">
        <v>213.70418000000001</v>
      </c>
      <c r="E4514">
        <v>6.2010139999999998</v>
      </c>
      <c r="F4514">
        <v>224.617964</v>
      </c>
      <c r="G4514">
        <v>8.8151189999999993</v>
      </c>
    </row>
    <row r="4515" spans="1:9" x14ac:dyDescent="0.25">
      <c r="A4515">
        <v>4514</v>
      </c>
      <c r="D4515">
        <v>213.70418000000001</v>
      </c>
      <c r="E4515">
        <v>6.2010139999999998</v>
      </c>
      <c r="F4515">
        <v>224.617964</v>
      </c>
      <c r="G4515">
        <v>8.8151189999999993</v>
      </c>
    </row>
    <row r="4516" spans="1:9" x14ac:dyDescent="0.25">
      <c r="A4516">
        <v>4515</v>
      </c>
      <c r="D4516">
        <v>213.70418000000001</v>
      </c>
      <c r="E4516">
        <v>6.2010139999999998</v>
      </c>
      <c r="F4516">
        <v>224.31315499999999</v>
      </c>
      <c r="G4516">
        <v>8.8759189999999997</v>
      </c>
    </row>
    <row r="4517" spans="1:9" x14ac:dyDescent="0.25">
      <c r="A4517">
        <v>4516</v>
      </c>
      <c r="D4517">
        <v>213.70418000000001</v>
      </c>
      <c r="E4517">
        <v>6.2010139999999998</v>
      </c>
      <c r="F4517">
        <v>224.31315499999999</v>
      </c>
      <c r="G4517">
        <v>8.8759189999999997</v>
      </c>
    </row>
    <row r="4518" spans="1:9" x14ac:dyDescent="0.25">
      <c r="A4518">
        <v>4517</v>
      </c>
      <c r="D4518">
        <v>213.70418000000001</v>
      </c>
      <c r="E4518">
        <v>6.2010139999999998</v>
      </c>
      <c r="F4518">
        <v>224.31315499999999</v>
      </c>
      <c r="G4518">
        <v>8.8759189999999997</v>
      </c>
    </row>
    <row r="4519" spans="1:9" x14ac:dyDescent="0.25">
      <c r="A4519">
        <v>4518</v>
      </c>
      <c r="F4519">
        <v>224.31315499999999</v>
      </c>
      <c r="G4519">
        <v>8.8759189999999997</v>
      </c>
      <c r="H4519">
        <v>215.77713299999999</v>
      </c>
      <c r="I4519">
        <v>5.5931119999999996</v>
      </c>
    </row>
    <row r="4520" spans="1:9" x14ac:dyDescent="0.25">
      <c r="A4520">
        <v>4519</v>
      </c>
      <c r="B4520">
        <v>205.22915899999998</v>
      </c>
      <c r="C4520">
        <v>6.7481150000000003</v>
      </c>
      <c r="F4520">
        <v>224.13025099999999</v>
      </c>
      <c r="G4520">
        <v>8.8151189999999993</v>
      </c>
      <c r="H4520">
        <v>215.77713299999999</v>
      </c>
      <c r="I4520">
        <v>5.5931119999999996</v>
      </c>
    </row>
    <row r="4521" spans="1:9" x14ac:dyDescent="0.25">
      <c r="A4521">
        <v>4520</v>
      </c>
      <c r="B4521">
        <v>205.22915899999998</v>
      </c>
      <c r="C4521">
        <v>6.7481150000000003</v>
      </c>
      <c r="H4521">
        <v>215.77713299999999</v>
      </c>
      <c r="I4521">
        <v>5.5931119999999996</v>
      </c>
    </row>
    <row r="4522" spans="1:9" x14ac:dyDescent="0.25">
      <c r="A4522">
        <v>4521</v>
      </c>
      <c r="B4522">
        <v>205.22915899999998</v>
      </c>
      <c r="C4522">
        <v>6.7481150000000003</v>
      </c>
      <c r="H4522">
        <v>215.77713299999999</v>
      </c>
      <c r="I4522">
        <v>5.5931119999999996</v>
      </c>
    </row>
    <row r="4523" spans="1:9" x14ac:dyDescent="0.25">
      <c r="A4523">
        <v>4522</v>
      </c>
      <c r="B4523">
        <v>205.22915899999998</v>
      </c>
      <c r="C4523">
        <v>6.7481150000000003</v>
      </c>
      <c r="H4523">
        <v>215.77713299999999</v>
      </c>
      <c r="I4523">
        <v>5.5931119999999996</v>
      </c>
    </row>
    <row r="4524" spans="1:9" x14ac:dyDescent="0.25">
      <c r="A4524">
        <v>4523</v>
      </c>
      <c r="B4524">
        <v>205.22915899999998</v>
      </c>
      <c r="C4524">
        <v>6.7481150000000003</v>
      </c>
      <c r="H4524">
        <v>215.77713299999999</v>
      </c>
      <c r="I4524">
        <v>5.5931119999999996</v>
      </c>
    </row>
    <row r="4525" spans="1:9" x14ac:dyDescent="0.25">
      <c r="A4525">
        <v>4524</v>
      </c>
      <c r="B4525">
        <v>205.22915899999998</v>
      </c>
      <c r="C4525">
        <v>6.7481150000000003</v>
      </c>
      <c r="H4525">
        <v>215.77713299999999</v>
      </c>
      <c r="I4525">
        <v>5.5931119999999996</v>
      </c>
    </row>
    <row r="4526" spans="1:9" x14ac:dyDescent="0.25">
      <c r="A4526">
        <v>4525</v>
      </c>
      <c r="B4526">
        <v>205.22915899999998</v>
      </c>
      <c r="C4526">
        <v>6.7481150000000003</v>
      </c>
      <c r="H4526">
        <v>215.77713299999999</v>
      </c>
      <c r="I4526">
        <v>5.5931119999999996</v>
      </c>
    </row>
    <row r="4527" spans="1:9" x14ac:dyDescent="0.25">
      <c r="A4527">
        <v>4526</v>
      </c>
      <c r="B4527">
        <v>205.22915899999998</v>
      </c>
      <c r="C4527">
        <v>6.7481150000000003</v>
      </c>
      <c r="H4527">
        <v>215.77713299999999</v>
      </c>
      <c r="I4527">
        <v>5.5931119999999996</v>
      </c>
    </row>
    <row r="4528" spans="1:9" x14ac:dyDescent="0.25">
      <c r="A4528">
        <v>4527</v>
      </c>
      <c r="B4528">
        <v>205.22915899999998</v>
      </c>
      <c r="C4528">
        <v>6.7481150000000003</v>
      </c>
      <c r="H4528">
        <v>215.77713299999999</v>
      </c>
      <c r="I4528">
        <v>5.5931119999999996</v>
      </c>
    </row>
    <row r="4529" spans="1:9" x14ac:dyDescent="0.25">
      <c r="A4529">
        <v>4528</v>
      </c>
      <c r="B4529">
        <v>205.22915899999998</v>
      </c>
      <c r="C4529">
        <v>6.7481150000000003</v>
      </c>
      <c r="H4529">
        <v>215.77713299999999</v>
      </c>
      <c r="I4529">
        <v>5.5931119999999996</v>
      </c>
    </row>
    <row r="4530" spans="1:9" x14ac:dyDescent="0.25">
      <c r="A4530">
        <v>4529</v>
      </c>
      <c r="B4530">
        <v>205.22915899999998</v>
      </c>
      <c r="C4530">
        <v>6.7481150000000003</v>
      </c>
      <c r="H4530">
        <v>215.77713299999999</v>
      </c>
      <c r="I4530">
        <v>5.5931119999999996</v>
      </c>
    </row>
    <row r="4531" spans="1:9" x14ac:dyDescent="0.25">
      <c r="A4531">
        <v>4530</v>
      </c>
      <c r="B4531">
        <v>205.22915899999998</v>
      </c>
      <c r="C4531">
        <v>6.7481150000000003</v>
      </c>
      <c r="H4531">
        <v>215.77713299999999</v>
      </c>
      <c r="I4531">
        <v>5.5931119999999996</v>
      </c>
    </row>
    <row r="4532" spans="1:9" x14ac:dyDescent="0.25">
      <c r="A4532">
        <v>4531</v>
      </c>
      <c r="B4532">
        <v>205.22915899999998</v>
      </c>
      <c r="C4532">
        <v>6.7481150000000003</v>
      </c>
      <c r="H4532">
        <v>215.77713299999999</v>
      </c>
      <c r="I4532">
        <v>5.5931119999999996</v>
      </c>
    </row>
    <row r="4533" spans="1:9" x14ac:dyDescent="0.25">
      <c r="A4533">
        <v>4532</v>
      </c>
      <c r="B4533">
        <v>205.22915899999998</v>
      </c>
      <c r="C4533">
        <v>6.7481150000000003</v>
      </c>
      <c r="H4533">
        <v>215.77713299999999</v>
      </c>
      <c r="I4533">
        <v>5.5931119999999996</v>
      </c>
    </row>
    <row r="4534" spans="1:9" x14ac:dyDescent="0.25">
      <c r="A4534">
        <v>4533</v>
      </c>
      <c r="B4534">
        <v>205.22915899999998</v>
      </c>
      <c r="C4534">
        <v>6.7481150000000003</v>
      </c>
      <c r="H4534">
        <v>215.77713299999999</v>
      </c>
      <c r="I4534">
        <v>5.5931119999999996</v>
      </c>
    </row>
    <row r="4535" spans="1:9" x14ac:dyDescent="0.25">
      <c r="A4535">
        <v>4534</v>
      </c>
      <c r="B4535">
        <v>205.22915899999998</v>
      </c>
      <c r="C4535">
        <v>6.7481150000000003</v>
      </c>
      <c r="H4535">
        <v>215.77713299999999</v>
      </c>
      <c r="I4535">
        <v>5.5931119999999996</v>
      </c>
    </row>
    <row r="4536" spans="1:9" x14ac:dyDescent="0.25">
      <c r="A4536">
        <v>4535</v>
      </c>
      <c r="B4536">
        <v>205.22915899999998</v>
      </c>
      <c r="C4536">
        <v>6.7481150000000003</v>
      </c>
      <c r="D4536">
        <v>198.02577500000001</v>
      </c>
      <c r="E4536">
        <v>4.3890609999999999</v>
      </c>
      <c r="H4536">
        <v>215.77713299999999</v>
      </c>
      <c r="I4536">
        <v>5.5931119999999996</v>
      </c>
    </row>
    <row r="4537" spans="1:9" x14ac:dyDescent="0.25">
      <c r="A4537">
        <v>4536</v>
      </c>
      <c r="B4537">
        <v>205.22915899999998</v>
      </c>
      <c r="C4537">
        <v>6.7481150000000003</v>
      </c>
      <c r="D4537">
        <v>198.02577500000001</v>
      </c>
      <c r="E4537">
        <v>4.3890609999999999</v>
      </c>
      <c r="H4537">
        <v>215.77713299999999</v>
      </c>
      <c r="I4537">
        <v>5.5931119999999996</v>
      </c>
    </row>
    <row r="4538" spans="1:9" x14ac:dyDescent="0.25">
      <c r="A4538">
        <v>4537</v>
      </c>
      <c r="B4538">
        <v>205.22915899999998</v>
      </c>
      <c r="C4538">
        <v>6.7481150000000003</v>
      </c>
      <c r="D4538">
        <v>198.02577500000001</v>
      </c>
      <c r="E4538">
        <v>4.3890609999999999</v>
      </c>
      <c r="H4538">
        <v>215.77713299999999</v>
      </c>
      <c r="I4538">
        <v>5.5931119999999996</v>
      </c>
    </row>
    <row r="4539" spans="1:9" x14ac:dyDescent="0.25">
      <c r="A4539">
        <v>4538</v>
      </c>
      <c r="B4539">
        <v>205.22915899999998</v>
      </c>
      <c r="C4539">
        <v>6.7481150000000003</v>
      </c>
      <c r="D4539">
        <v>198.02577500000001</v>
      </c>
      <c r="E4539">
        <v>4.3890609999999999</v>
      </c>
    </row>
    <row r="4540" spans="1:9" x14ac:dyDescent="0.25">
      <c r="A4540">
        <v>4539</v>
      </c>
      <c r="B4540">
        <v>205.22915899999998</v>
      </c>
      <c r="C4540">
        <v>6.7481150000000003</v>
      </c>
      <c r="D4540">
        <v>198.02577500000001</v>
      </c>
      <c r="E4540">
        <v>4.3890609999999999</v>
      </c>
    </row>
    <row r="4541" spans="1:9" x14ac:dyDescent="0.25">
      <c r="A4541">
        <v>4540</v>
      </c>
      <c r="B4541">
        <v>205.22915899999998</v>
      </c>
      <c r="C4541">
        <v>6.7481150000000003</v>
      </c>
      <c r="D4541">
        <v>198.02577500000001</v>
      </c>
      <c r="E4541">
        <v>4.3890609999999999</v>
      </c>
    </row>
    <row r="4542" spans="1:9" x14ac:dyDescent="0.25">
      <c r="A4542">
        <v>4541</v>
      </c>
      <c r="B4542">
        <v>205.22915899999998</v>
      </c>
      <c r="C4542">
        <v>6.7481150000000003</v>
      </c>
      <c r="D4542">
        <v>198.02577500000001</v>
      </c>
      <c r="E4542">
        <v>4.3890609999999999</v>
      </c>
    </row>
    <row r="4543" spans="1:9" x14ac:dyDescent="0.25">
      <c r="A4543">
        <v>4542</v>
      </c>
      <c r="D4543">
        <v>198.02577500000001</v>
      </c>
      <c r="E4543">
        <v>4.3890609999999999</v>
      </c>
      <c r="F4543">
        <v>208.88745399999999</v>
      </c>
      <c r="G4543">
        <v>6.1402130000000001</v>
      </c>
    </row>
    <row r="4544" spans="1:9" x14ac:dyDescent="0.25">
      <c r="A4544">
        <v>4543</v>
      </c>
      <c r="D4544">
        <v>198.02577500000001</v>
      </c>
      <c r="E4544">
        <v>4.3890609999999999</v>
      </c>
      <c r="F4544">
        <v>208.88745399999999</v>
      </c>
      <c r="G4544">
        <v>6.1402130000000001</v>
      </c>
    </row>
    <row r="4545" spans="1:7" x14ac:dyDescent="0.25">
      <c r="A4545">
        <v>4544</v>
      </c>
      <c r="D4545">
        <v>198.02577500000001</v>
      </c>
      <c r="E4545">
        <v>4.3890609999999999</v>
      </c>
      <c r="F4545">
        <v>208.88745399999999</v>
      </c>
      <c r="G4545">
        <v>6.1402130000000001</v>
      </c>
    </row>
    <row r="4546" spans="1:7" x14ac:dyDescent="0.25">
      <c r="A4546">
        <v>4545</v>
      </c>
      <c r="D4546">
        <v>198.02577500000001</v>
      </c>
      <c r="E4546">
        <v>4.3890609999999999</v>
      </c>
      <c r="F4546">
        <v>208.88745399999999</v>
      </c>
      <c r="G4546">
        <v>6.1402130000000001</v>
      </c>
    </row>
    <row r="4547" spans="1:7" x14ac:dyDescent="0.25">
      <c r="A4547">
        <v>4546</v>
      </c>
      <c r="D4547">
        <v>198.02577500000001</v>
      </c>
      <c r="E4547">
        <v>4.3890609999999999</v>
      </c>
      <c r="F4547">
        <v>208.88745399999999</v>
      </c>
      <c r="G4547">
        <v>6.1402130000000001</v>
      </c>
    </row>
    <row r="4548" spans="1:7" x14ac:dyDescent="0.25">
      <c r="A4548">
        <v>4547</v>
      </c>
      <c r="D4548">
        <v>198.02577500000001</v>
      </c>
      <c r="E4548">
        <v>4.3890609999999999</v>
      </c>
      <c r="F4548">
        <v>208.88745399999999</v>
      </c>
      <c r="G4548">
        <v>6.1402130000000001</v>
      </c>
    </row>
    <row r="4549" spans="1:7" x14ac:dyDescent="0.25">
      <c r="A4549">
        <v>4548</v>
      </c>
      <c r="D4549">
        <v>198.02577500000001</v>
      </c>
      <c r="E4549">
        <v>4.3890609999999999</v>
      </c>
      <c r="F4549">
        <v>208.88745399999999</v>
      </c>
      <c r="G4549">
        <v>6.1402130000000001</v>
      </c>
    </row>
    <row r="4550" spans="1:7" x14ac:dyDescent="0.25">
      <c r="A4550">
        <v>4549</v>
      </c>
      <c r="D4550">
        <v>198.02577500000001</v>
      </c>
      <c r="E4550">
        <v>4.3890609999999999</v>
      </c>
      <c r="F4550">
        <v>208.88745399999999</v>
      </c>
      <c r="G4550">
        <v>6.1402130000000001</v>
      </c>
    </row>
    <row r="4551" spans="1:7" x14ac:dyDescent="0.25">
      <c r="A4551">
        <v>4550</v>
      </c>
      <c r="D4551">
        <v>198.02577500000001</v>
      </c>
      <c r="E4551">
        <v>4.3890609999999999</v>
      </c>
      <c r="F4551">
        <v>208.88745399999999</v>
      </c>
      <c r="G4551">
        <v>6.1402130000000001</v>
      </c>
    </row>
    <row r="4552" spans="1:7" x14ac:dyDescent="0.25">
      <c r="A4552">
        <v>4551</v>
      </c>
      <c r="D4552">
        <v>198.02577500000001</v>
      </c>
      <c r="E4552">
        <v>4.3890609999999999</v>
      </c>
      <c r="F4552">
        <v>208.88745399999999</v>
      </c>
      <c r="G4552">
        <v>6.1402130000000001</v>
      </c>
    </row>
    <row r="4553" spans="1:7" x14ac:dyDescent="0.25">
      <c r="A4553">
        <v>4552</v>
      </c>
      <c r="D4553">
        <v>198.02577500000001</v>
      </c>
      <c r="E4553">
        <v>4.3890609999999999</v>
      </c>
      <c r="F4553">
        <v>208.88745399999999</v>
      </c>
      <c r="G4553">
        <v>6.1402130000000001</v>
      </c>
    </row>
    <row r="4554" spans="1:7" x14ac:dyDescent="0.25">
      <c r="A4554">
        <v>4553</v>
      </c>
      <c r="D4554">
        <v>198.02577500000001</v>
      </c>
      <c r="E4554">
        <v>4.3890609999999999</v>
      </c>
      <c r="F4554">
        <v>208.88745399999999</v>
      </c>
      <c r="G4554">
        <v>6.1402130000000001</v>
      </c>
    </row>
    <row r="4555" spans="1:7" x14ac:dyDescent="0.25">
      <c r="A4555">
        <v>4554</v>
      </c>
      <c r="D4555">
        <v>198.02577500000001</v>
      </c>
      <c r="E4555">
        <v>4.3890609999999999</v>
      </c>
      <c r="F4555">
        <v>208.88745399999999</v>
      </c>
      <c r="G4555">
        <v>6.1402130000000001</v>
      </c>
    </row>
    <row r="4556" spans="1:7" x14ac:dyDescent="0.25">
      <c r="A4556">
        <v>4555</v>
      </c>
      <c r="D4556">
        <v>198.02577500000001</v>
      </c>
      <c r="E4556">
        <v>4.3890609999999999</v>
      </c>
      <c r="F4556">
        <v>208.88745399999999</v>
      </c>
      <c r="G4556">
        <v>6.1402130000000001</v>
      </c>
    </row>
    <row r="4557" spans="1:7" x14ac:dyDescent="0.25">
      <c r="A4557">
        <v>4556</v>
      </c>
      <c r="F4557">
        <v>208.88745399999999</v>
      </c>
      <c r="G4557">
        <v>6.1402130000000001</v>
      </c>
    </row>
    <row r="4558" spans="1:7" x14ac:dyDescent="0.25">
      <c r="A4558">
        <v>4557</v>
      </c>
      <c r="F4558">
        <v>208.88745399999999</v>
      </c>
      <c r="G4558">
        <v>6.1402130000000001</v>
      </c>
    </row>
    <row r="4559" spans="1:7" x14ac:dyDescent="0.25">
      <c r="A4559">
        <v>4558</v>
      </c>
      <c r="F4559">
        <v>208.88745399999999</v>
      </c>
      <c r="G4559">
        <v>6.1402130000000001</v>
      </c>
    </row>
    <row r="4560" spans="1:7" x14ac:dyDescent="0.25">
      <c r="A4560">
        <v>4559</v>
      </c>
      <c r="B4560">
        <v>187.425758</v>
      </c>
      <c r="C4560">
        <v>6.9826560000000004</v>
      </c>
    </row>
    <row r="4561" spans="1:3" x14ac:dyDescent="0.25">
      <c r="A4561">
        <v>4560</v>
      </c>
      <c r="B4561">
        <v>187.425758</v>
      </c>
      <c r="C4561">
        <v>6.9826560000000004</v>
      </c>
    </row>
    <row r="4562" spans="1:3" x14ac:dyDescent="0.25">
      <c r="A4562">
        <v>4561</v>
      </c>
      <c r="B4562">
        <v>187.425758</v>
      </c>
      <c r="C4562">
        <v>6.9826560000000004</v>
      </c>
    </row>
    <row r="4563" spans="1:3" x14ac:dyDescent="0.25">
      <c r="A4563">
        <v>4562</v>
      </c>
      <c r="B4563">
        <v>187.425758</v>
      </c>
      <c r="C4563">
        <v>6.9826560000000004</v>
      </c>
    </row>
    <row r="4564" spans="1:3" x14ac:dyDescent="0.25">
      <c r="A4564">
        <v>4563</v>
      </c>
      <c r="B4564">
        <v>187.425758</v>
      </c>
      <c r="C4564">
        <v>6.9826560000000004</v>
      </c>
    </row>
    <row r="4565" spans="1:3" x14ac:dyDescent="0.25">
      <c r="A4565">
        <v>4564</v>
      </c>
      <c r="B4565">
        <v>187.425758</v>
      </c>
      <c r="C4565">
        <v>6.9826560000000004</v>
      </c>
    </row>
    <row r="4566" spans="1:3" x14ac:dyDescent="0.25">
      <c r="A4566">
        <v>4565</v>
      </c>
      <c r="B4566">
        <v>187.425758</v>
      </c>
      <c r="C4566">
        <v>6.9826560000000004</v>
      </c>
    </row>
    <row r="4567" spans="1:3" x14ac:dyDescent="0.25">
      <c r="A4567">
        <v>4566</v>
      </c>
      <c r="B4567">
        <v>187.425758</v>
      </c>
      <c r="C4567">
        <v>6.9826560000000004</v>
      </c>
    </row>
    <row r="4568" spans="1:3" x14ac:dyDescent="0.25">
      <c r="A4568">
        <v>4567</v>
      </c>
      <c r="B4568">
        <v>187.292518</v>
      </c>
      <c r="C4568">
        <v>6.9161460000000003</v>
      </c>
    </row>
    <row r="4569" spans="1:3" x14ac:dyDescent="0.25">
      <c r="A4569">
        <v>4568</v>
      </c>
      <c r="B4569">
        <v>187.292518</v>
      </c>
      <c r="C4569">
        <v>6.9161460000000003</v>
      </c>
    </row>
    <row r="4570" spans="1:3" x14ac:dyDescent="0.25">
      <c r="A4570">
        <v>4569</v>
      </c>
      <c r="B4570">
        <v>187.292518</v>
      </c>
      <c r="C4570">
        <v>6.9161460000000003</v>
      </c>
    </row>
    <row r="4571" spans="1:3" x14ac:dyDescent="0.25">
      <c r="A4571">
        <v>4570</v>
      </c>
      <c r="B4571">
        <v>187.292518</v>
      </c>
      <c r="C4571">
        <v>6.9161460000000003</v>
      </c>
    </row>
    <row r="4572" spans="1:3" x14ac:dyDescent="0.25">
      <c r="A4572">
        <v>4571</v>
      </c>
      <c r="B4572">
        <v>187.292518</v>
      </c>
      <c r="C4572">
        <v>6.9161460000000003</v>
      </c>
    </row>
    <row r="4573" spans="1:3" x14ac:dyDescent="0.25">
      <c r="A4573">
        <v>4572</v>
      </c>
      <c r="B4573">
        <v>187.292518</v>
      </c>
      <c r="C4573">
        <v>6.9161460000000003</v>
      </c>
    </row>
    <row r="4574" spans="1:3" x14ac:dyDescent="0.25">
      <c r="A4574">
        <v>4573</v>
      </c>
      <c r="B4574">
        <v>187.292518</v>
      </c>
      <c r="C4574">
        <v>6.9161460000000003</v>
      </c>
    </row>
    <row r="4575" spans="1:3" x14ac:dyDescent="0.25">
      <c r="A4575">
        <v>4574</v>
      </c>
      <c r="B4575">
        <v>187.292518</v>
      </c>
      <c r="C4575">
        <v>6.9161460000000003</v>
      </c>
    </row>
    <row r="4576" spans="1:3" x14ac:dyDescent="0.25">
      <c r="A4576">
        <v>4575</v>
      </c>
      <c r="B4576">
        <v>187.292518</v>
      </c>
      <c r="C4576">
        <v>6.9161460000000003</v>
      </c>
    </row>
    <row r="4577" spans="1:5" x14ac:dyDescent="0.25">
      <c r="A4577">
        <v>4576</v>
      </c>
      <c r="B4577">
        <v>187.292518</v>
      </c>
      <c r="C4577">
        <v>6.9161460000000003</v>
      </c>
      <c r="D4577">
        <v>179.49250699999999</v>
      </c>
      <c r="E4577">
        <v>5.1870820000000002</v>
      </c>
    </row>
    <row r="4578" spans="1:5" x14ac:dyDescent="0.25">
      <c r="A4578">
        <v>4577</v>
      </c>
      <c r="B4578">
        <v>187.292518</v>
      </c>
      <c r="C4578">
        <v>6.9161460000000003</v>
      </c>
      <c r="D4578">
        <v>179.49250699999999</v>
      </c>
      <c r="E4578">
        <v>5.1870820000000002</v>
      </c>
    </row>
    <row r="4579" spans="1:5" x14ac:dyDescent="0.25">
      <c r="A4579">
        <v>4578</v>
      </c>
      <c r="B4579">
        <v>187.292518</v>
      </c>
      <c r="C4579">
        <v>6.9161460000000003</v>
      </c>
      <c r="D4579">
        <v>179.49250699999999</v>
      </c>
      <c r="E4579">
        <v>5.1870820000000002</v>
      </c>
    </row>
    <row r="4580" spans="1:5" x14ac:dyDescent="0.25">
      <c r="A4580">
        <v>4579</v>
      </c>
      <c r="D4580">
        <v>179.49250699999999</v>
      </c>
      <c r="E4580">
        <v>5.1870820000000002</v>
      </c>
    </row>
    <row r="4581" spans="1:5" x14ac:dyDescent="0.25">
      <c r="A4581">
        <v>4580</v>
      </c>
      <c r="D4581">
        <v>179.49250699999999</v>
      </c>
      <c r="E4581">
        <v>5.1870820000000002</v>
      </c>
    </row>
    <row r="4582" spans="1:5" x14ac:dyDescent="0.25">
      <c r="A4582">
        <v>4581</v>
      </c>
      <c r="D4582">
        <v>179.49250699999999</v>
      </c>
      <c r="E4582">
        <v>5.1870820000000002</v>
      </c>
    </row>
    <row r="4583" spans="1:5" x14ac:dyDescent="0.25">
      <c r="A4583">
        <v>4582</v>
      </c>
      <c r="D4583">
        <v>179.49250699999999</v>
      </c>
      <c r="E4583">
        <v>5.1870820000000002</v>
      </c>
    </row>
    <row r="4584" spans="1:5" x14ac:dyDescent="0.25">
      <c r="A4584">
        <v>4583</v>
      </c>
      <c r="D4584">
        <v>179.49250699999999</v>
      </c>
      <c r="E4584">
        <v>5.1870820000000002</v>
      </c>
    </row>
    <row r="4585" spans="1:5" x14ac:dyDescent="0.25">
      <c r="A4585">
        <v>4584</v>
      </c>
      <c r="D4585">
        <v>179.49250699999999</v>
      </c>
      <c r="E4585">
        <v>5.1870820000000002</v>
      </c>
    </row>
    <row r="4586" spans="1:5" x14ac:dyDescent="0.25">
      <c r="A4586">
        <v>4585</v>
      </c>
      <c r="D4586">
        <v>179.49250699999999</v>
      </c>
      <c r="E4586">
        <v>5.1870820000000002</v>
      </c>
    </row>
    <row r="4587" spans="1:5" x14ac:dyDescent="0.25">
      <c r="A4587">
        <v>4586</v>
      </c>
      <c r="D4587">
        <v>179.49250699999999</v>
      </c>
      <c r="E4587">
        <v>5.1870820000000002</v>
      </c>
    </row>
    <row r="4588" spans="1:5" x14ac:dyDescent="0.25">
      <c r="A4588">
        <v>4587</v>
      </c>
      <c r="D4588">
        <v>179.49250699999999</v>
      </c>
      <c r="E4588">
        <v>5.1870820000000002</v>
      </c>
    </row>
    <row r="4589" spans="1:5" x14ac:dyDescent="0.25">
      <c r="A4589">
        <v>4588</v>
      </c>
      <c r="D4589">
        <v>179.49250699999999</v>
      </c>
      <c r="E4589">
        <v>5.1870820000000002</v>
      </c>
    </row>
    <row r="4590" spans="1:5" x14ac:dyDescent="0.25">
      <c r="A4590">
        <v>4589</v>
      </c>
      <c r="D4590">
        <v>179.49250699999999</v>
      </c>
      <c r="E4590">
        <v>5.1870820000000002</v>
      </c>
    </row>
    <row r="4591" spans="1:5" x14ac:dyDescent="0.25">
      <c r="A4591">
        <v>4590</v>
      </c>
      <c r="D4591">
        <v>179.49250699999999</v>
      </c>
      <c r="E4591">
        <v>5.1870820000000002</v>
      </c>
    </row>
    <row r="4592" spans="1:5" x14ac:dyDescent="0.25">
      <c r="A4592">
        <v>4591</v>
      </c>
      <c r="D4592">
        <v>179.49250699999999</v>
      </c>
      <c r="E4592">
        <v>5.1870820000000002</v>
      </c>
    </row>
    <row r="4593" spans="1:5" x14ac:dyDescent="0.25">
      <c r="A4593">
        <v>4592</v>
      </c>
      <c r="D4593">
        <v>179.49250699999999</v>
      </c>
      <c r="E4593">
        <v>5.1870820000000002</v>
      </c>
    </row>
    <row r="4594" spans="1:5" x14ac:dyDescent="0.25">
      <c r="A4594">
        <v>4593</v>
      </c>
      <c r="D4594">
        <v>179.49250699999999</v>
      </c>
      <c r="E4594">
        <v>5.1870820000000002</v>
      </c>
    </row>
    <row r="4595" spans="1:5" x14ac:dyDescent="0.25">
      <c r="A4595">
        <v>4594</v>
      </c>
      <c r="B4595">
        <v>169.69247799999999</v>
      </c>
      <c r="C4595">
        <v>8.2461439999999993</v>
      </c>
      <c r="D4595">
        <v>179.49250699999999</v>
      </c>
      <c r="E4595">
        <v>5.1870820000000002</v>
      </c>
    </row>
    <row r="4596" spans="1:5" x14ac:dyDescent="0.25">
      <c r="A4596">
        <v>4595</v>
      </c>
      <c r="B4596">
        <v>169.69247799999999</v>
      </c>
      <c r="C4596">
        <v>8.2461439999999993</v>
      </c>
    </row>
    <row r="4597" spans="1:5" x14ac:dyDescent="0.25">
      <c r="A4597">
        <v>4596</v>
      </c>
      <c r="B4597">
        <v>169.69247799999999</v>
      </c>
      <c r="C4597">
        <v>8.2461439999999993</v>
      </c>
    </row>
    <row r="4598" spans="1:5" x14ac:dyDescent="0.25">
      <c r="A4598">
        <v>4597</v>
      </c>
      <c r="B4598">
        <v>169.69247799999999</v>
      </c>
      <c r="C4598">
        <v>8.2461439999999993</v>
      </c>
    </row>
    <row r="4599" spans="1:5" x14ac:dyDescent="0.25">
      <c r="A4599">
        <v>4598</v>
      </c>
      <c r="B4599">
        <v>169.69247799999999</v>
      </c>
      <c r="C4599">
        <v>8.2461439999999993</v>
      </c>
    </row>
    <row r="4600" spans="1:5" x14ac:dyDescent="0.25">
      <c r="A4600">
        <v>4599</v>
      </c>
      <c r="B4600">
        <v>169.69247799999999</v>
      </c>
      <c r="C4600">
        <v>8.2461439999999993</v>
      </c>
    </row>
    <row r="4601" spans="1:5" x14ac:dyDescent="0.25">
      <c r="A4601">
        <v>4600</v>
      </c>
      <c r="B4601">
        <v>169.69247799999999</v>
      </c>
      <c r="C4601">
        <v>8.2461439999999993</v>
      </c>
    </row>
    <row r="4602" spans="1:5" x14ac:dyDescent="0.25">
      <c r="A4602">
        <v>4601</v>
      </c>
      <c r="B4602">
        <v>169.69247799999999</v>
      </c>
      <c r="C4602">
        <v>8.2461439999999993</v>
      </c>
    </row>
    <row r="4603" spans="1:5" x14ac:dyDescent="0.25">
      <c r="A4603">
        <v>4602</v>
      </c>
      <c r="B4603">
        <v>169.69247799999999</v>
      </c>
      <c r="C4603">
        <v>8.2461439999999993</v>
      </c>
    </row>
    <row r="4604" spans="1:5" x14ac:dyDescent="0.25">
      <c r="A4604">
        <v>4603</v>
      </c>
      <c r="B4604">
        <v>169.69247799999999</v>
      </c>
      <c r="C4604">
        <v>8.2461439999999993</v>
      </c>
    </row>
    <row r="4605" spans="1:5" x14ac:dyDescent="0.25">
      <c r="A4605">
        <v>4604</v>
      </c>
      <c r="B4605">
        <v>169.69247799999999</v>
      </c>
      <c r="C4605">
        <v>8.2461439999999993</v>
      </c>
    </row>
    <row r="4606" spans="1:5" x14ac:dyDescent="0.25">
      <c r="A4606">
        <v>4605</v>
      </c>
      <c r="B4606">
        <v>169.69247799999999</v>
      </c>
      <c r="C4606">
        <v>8.2461439999999993</v>
      </c>
    </row>
    <row r="4607" spans="1:5" x14ac:dyDescent="0.25">
      <c r="A4607">
        <v>4606</v>
      </c>
      <c r="B4607">
        <v>169.69247799999999</v>
      </c>
      <c r="C4607">
        <v>8.2461439999999993</v>
      </c>
    </row>
    <row r="4608" spans="1:5" x14ac:dyDescent="0.25">
      <c r="A4608">
        <v>4607</v>
      </c>
      <c r="B4608">
        <v>169.69247799999999</v>
      </c>
      <c r="C4608">
        <v>8.2461439999999993</v>
      </c>
    </row>
    <row r="4609" spans="1:5" x14ac:dyDescent="0.25">
      <c r="A4609">
        <v>4608</v>
      </c>
      <c r="B4609">
        <v>169.69247799999999</v>
      </c>
      <c r="C4609">
        <v>8.2461439999999993</v>
      </c>
    </row>
    <row r="4610" spans="1:5" x14ac:dyDescent="0.25">
      <c r="A4610">
        <v>4609</v>
      </c>
      <c r="B4610">
        <v>169.69247799999999</v>
      </c>
      <c r="C4610">
        <v>8.2461439999999993</v>
      </c>
    </row>
    <row r="4611" spans="1:5" x14ac:dyDescent="0.25">
      <c r="A4611">
        <v>4610</v>
      </c>
      <c r="B4611">
        <v>169.69247799999999</v>
      </c>
      <c r="C4611">
        <v>8.2461439999999993</v>
      </c>
    </row>
    <row r="4612" spans="1:5" x14ac:dyDescent="0.25">
      <c r="A4612">
        <v>4611</v>
      </c>
      <c r="B4612">
        <v>169.69247799999999</v>
      </c>
      <c r="C4612">
        <v>8.2461439999999993</v>
      </c>
    </row>
    <row r="4613" spans="1:5" x14ac:dyDescent="0.25">
      <c r="A4613">
        <v>4612</v>
      </c>
      <c r="B4613">
        <v>169.69247799999999</v>
      </c>
      <c r="C4613">
        <v>8.2461439999999993</v>
      </c>
    </row>
    <row r="4614" spans="1:5" x14ac:dyDescent="0.25">
      <c r="A4614">
        <v>4613</v>
      </c>
    </row>
    <row r="4615" spans="1:5" x14ac:dyDescent="0.25">
      <c r="A4615">
        <v>4614</v>
      </c>
      <c r="D4615">
        <v>159.69247799999999</v>
      </c>
      <c r="E4615">
        <v>7.7141669999999998</v>
      </c>
    </row>
    <row r="4616" spans="1:5" x14ac:dyDescent="0.25">
      <c r="A4616">
        <v>4615</v>
      </c>
      <c r="D4616">
        <v>159.69247799999999</v>
      </c>
      <c r="E4616">
        <v>7.7141669999999998</v>
      </c>
    </row>
    <row r="4617" spans="1:5" x14ac:dyDescent="0.25">
      <c r="A4617">
        <v>4616</v>
      </c>
      <c r="D4617">
        <v>159.69247799999999</v>
      </c>
      <c r="E4617">
        <v>7.7141669999999998</v>
      </c>
    </row>
    <row r="4618" spans="1:5" x14ac:dyDescent="0.25">
      <c r="A4618">
        <v>4617</v>
      </c>
      <c r="D4618">
        <v>159.69247799999999</v>
      </c>
      <c r="E4618">
        <v>7.7141669999999998</v>
      </c>
    </row>
    <row r="4619" spans="1:5" x14ac:dyDescent="0.25">
      <c r="A4619">
        <v>4618</v>
      </c>
      <c r="D4619">
        <v>159.69247799999999</v>
      </c>
      <c r="E4619">
        <v>7.7141669999999998</v>
      </c>
    </row>
    <row r="4620" spans="1:5" x14ac:dyDescent="0.25">
      <c r="A4620">
        <v>4619</v>
      </c>
      <c r="D4620">
        <v>159.69247799999999</v>
      </c>
      <c r="E4620">
        <v>7.7141669999999998</v>
      </c>
    </row>
    <row r="4621" spans="1:5" x14ac:dyDescent="0.25">
      <c r="A4621">
        <v>4620</v>
      </c>
      <c r="D4621">
        <v>159.69247799999999</v>
      </c>
      <c r="E4621">
        <v>7.7141669999999998</v>
      </c>
    </row>
    <row r="4622" spans="1:5" x14ac:dyDescent="0.25">
      <c r="A4622">
        <v>4621</v>
      </c>
      <c r="D4622">
        <v>159.69247799999999</v>
      </c>
      <c r="E4622">
        <v>7.7141669999999998</v>
      </c>
    </row>
    <row r="4623" spans="1:5" x14ac:dyDescent="0.25">
      <c r="A4623">
        <v>4622</v>
      </c>
      <c r="D4623">
        <v>159.69247799999999</v>
      </c>
      <c r="E4623">
        <v>7.7141669999999998</v>
      </c>
    </row>
    <row r="4624" spans="1:5" x14ac:dyDescent="0.25">
      <c r="A4624">
        <v>4623</v>
      </c>
      <c r="D4624">
        <v>159.69247799999999</v>
      </c>
      <c r="E4624">
        <v>7.7141669999999998</v>
      </c>
    </row>
    <row r="4625" spans="1:5" x14ac:dyDescent="0.25">
      <c r="A4625">
        <v>4624</v>
      </c>
      <c r="D4625">
        <v>159.69247799999999</v>
      </c>
      <c r="E4625">
        <v>7.7141669999999998</v>
      </c>
    </row>
    <row r="4626" spans="1:5" x14ac:dyDescent="0.25">
      <c r="A4626">
        <v>4625</v>
      </c>
      <c r="D4626">
        <v>159.69247799999999</v>
      </c>
      <c r="E4626">
        <v>7.7141669999999998</v>
      </c>
    </row>
    <row r="4627" spans="1:5" x14ac:dyDescent="0.25">
      <c r="A4627">
        <v>4626</v>
      </c>
      <c r="D4627">
        <v>159.69247799999999</v>
      </c>
      <c r="E4627">
        <v>7.7141669999999998</v>
      </c>
    </row>
    <row r="4628" spans="1:5" x14ac:dyDescent="0.25">
      <c r="A4628">
        <v>4627</v>
      </c>
      <c r="D4628">
        <v>159.69247799999999</v>
      </c>
      <c r="E4628">
        <v>7.7141669999999998</v>
      </c>
    </row>
    <row r="4629" spans="1:5" x14ac:dyDescent="0.25">
      <c r="A4629">
        <v>4628</v>
      </c>
      <c r="D4629">
        <v>159.69247799999999</v>
      </c>
      <c r="E4629">
        <v>7.7141669999999998</v>
      </c>
    </row>
    <row r="4630" spans="1:5" x14ac:dyDescent="0.25">
      <c r="A4630">
        <v>4629</v>
      </c>
      <c r="D4630">
        <v>159.69247799999999</v>
      </c>
      <c r="E4630">
        <v>7.7141669999999998</v>
      </c>
    </row>
    <row r="4631" spans="1:5" x14ac:dyDescent="0.25">
      <c r="A4631">
        <v>4630</v>
      </c>
      <c r="D4631">
        <v>159.69247799999999</v>
      </c>
      <c r="E4631">
        <v>7.7141669999999998</v>
      </c>
    </row>
    <row r="4632" spans="1:5" x14ac:dyDescent="0.25">
      <c r="A4632">
        <v>4631</v>
      </c>
      <c r="D4632">
        <v>159.69247799999999</v>
      </c>
      <c r="E4632">
        <v>7.7141669999999998</v>
      </c>
    </row>
    <row r="4633" spans="1:5" x14ac:dyDescent="0.25">
      <c r="A4633">
        <v>4632</v>
      </c>
      <c r="D4633">
        <v>159.69247799999999</v>
      </c>
      <c r="E4633">
        <v>7.7141669999999998</v>
      </c>
    </row>
    <row r="4634" spans="1:5" x14ac:dyDescent="0.25">
      <c r="A4634">
        <v>4633</v>
      </c>
      <c r="D4634">
        <v>159.69247799999999</v>
      </c>
      <c r="E4634">
        <v>7.7141669999999998</v>
      </c>
    </row>
    <row r="4635" spans="1:5" x14ac:dyDescent="0.25">
      <c r="A4635">
        <v>4634</v>
      </c>
    </row>
    <row r="4636" spans="1:5" x14ac:dyDescent="0.25">
      <c r="A4636">
        <v>4635</v>
      </c>
      <c r="B4636">
        <v>149.825828</v>
      </c>
      <c r="C4636">
        <v>9.2436980000000002</v>
      </c>
    </row>
    <row r="4637" spans="1:5" x14ac:dyDescent="0.25">
      <c r="A4637">
        <v>4636</v>
      </c>
      <c r="B4637">
        <v>149.825828</v>
      </c>
      <c r="C4637">
        <v>9.2436980000000002</v>
      </c>
    </row>
    <row r="4638" spans="1:5" x14ac:dyDescent="0.25">
      <c r="A4638">
        <v>4637</v>
      </c>
      <c r="B4638">
        <v>149.825828</v>
      </c>
      <c r="C4638">
        <v>9.2436980000000002</v>
      </c>
    </row>
    <row r="4639" spans="1:5" x14ac:dyDescent="0.25">
      <c r="A4639">
        <v>4638</v>
      </c>
      <c r="B4639">
        <v>149.825828</v>
      </c>
      <c r="C4639">
        <v>9.2436980000000002</v>
      </c>
    </row>
    <row r="4640" spans="1:5" x14ac:dyDescent="0.25">
      <c r="A4640">
        <v>4639</v>
      </c>
      <c r="B4640">
        <v>149.825828</v>
      </c>
      <c r="C4640">
        <v>9.2436980000000002</v>
      </c>
    </row>
    <row r="4641" spans="1:5" x14ac:dyDescent="0.25">
      <c r="A4641">
        <v>4640</v>
      </c>
      <c r="B4641">
        <v>149.825828</v>
      </c>
      <c r="C4641">
        <v>9.2436980000000002</v>
      </c>
    </row>
    <row r="4642" spans="1:5" x14ac:dyDescent="0.25">
      <c r="A4642">
        <v>4641</v>
      </c>
      <c r="B4642">
        <v>149.825828</v>
      </c>
      <c r="C4642">
        <v>9.2436980000000002</v>
      </c>
    </row>
    <row r="4643" spans="1:5" x14ac:dyDescent="0.25">
      <c r="A4643">
        <v>4642</v>
      </c>
      <c r="B4643">
        <v>149.825828</v>
      </c>
      <c r="C4643">
        <v>9.2436980000000002</v>
      </c>
    </row>
    <row r="4644" spans="1:5" x14ac:dyDescent="0.25">
      <c r="A4644">
        <v>4643</v>
      </c>
      <c r="B4644">
        <v>149.825828</v>
      </c>
      <c r="C4644">
        <v>9.2436980000000002</v>
      </c>
    </row>
    <row r="4645" spans="1:5" x14ac:dyDescent="0.25">
      <c r="A4645">
        <v>4644</v>
      </c>
      <c r="B4645">
        <v>149.825828</v>
      </c>
      <c r="C4645">
        <v>9.2436980000000002</v>
      </c>
    </row>
    <row r="4646" spans="1:5" x14ac:dyDescent="0.25">
      <c r="A4646">
        <v>4645</v>
      </c>
      <c r="B4646">
        <v>149.825828</v>
      </c>
      <c r="C4646">
        <v>9.2436980000000002</v>
      </c>
    </row>
    <row r="4647" spans="1:5" x14ac:dyDescent="0.25">
      <c r="A4647">
        <v>4646</v>
      </c>
      <c r="B4647">
        <v>149.825828</v>
      </c>
      <c r="C4647">
        <v>9.2436980000000002</v>
      </c>
    </row>
    <row r="4648" spans="1:5" x14ac:dyDescent="0.25">
      <c r="A4648">
        <v>4647</v>
      </c>
      <c r="B4648">
        <v>149.825828</v>
      </c>
      <c r="C4648">
        <v>9.2436980000000002</v>
      </c>
    </row>
    <row r="4649" spans="1:5" x14ac:dyDescent="0.25">
      <c r="A4649">
        <v>4648</v>
      </c>
      <c r="B4649">
        <v>149.825828</v>
      </c>
      <c r="C4649">
        <v>9.2436980000000002</v>
      </c>
    </row>
    <row r="4650" spans="1:5" x14ac:dyDescent="0.25">
      <c r="A4650">
        <v>4649</v>
      </c>
      <c r="B4650">
        <v>149.825828</v>
      </c>
      <c r="C4650">
        <v>9.2436980000000002</v>
      </c>
    </row>
    <row r="4651" spans="1:5" x14ac:dyDescent="0.25">
      <c r="A4651">
        <v>4650</v>
      </c>
      <c r="B4651">
        <v>149.825828</v>
      </c>
      <c r="C4651">
        <v>9.2436980000000002</v>
      </c>
    </row>
    <row r="4652" spans="1:5" x14ac:dyDescent="0.25">
      <c r="A4652">
        <v>4651</v>
      </c>
      <c r="B4652">
        <v>149.825828</v>
      </c>
      <c r="C4652">
        <v>9.2436980000000002</v>
      </c>
    </row>
    <row r="4653" spans="1:5" x14ac:dyDescent="0.25">
      <c r="A4653">
        <v>4652</v>
      </c>
      <c r="B4653">
        <v>149.825828</v>
      </c>
      <c r="C4653">
        <v>9.2436980000000002</v>
      </c>
    </row>
    <row r="4654" spans="1:5" x14ac:dyDescent="0.25">
      <c r="A4654">
        <v>4653</v>
      </c>
      <c r="B4654">
        <v>149.825828</v>
      </c>
      <c r="C4654">
        <v>9.2436980000000002</v>
      </c>
    </row>
    <row r="4655" spans="1:5" x14ac:dyDescent="0.25">
      <c r="A4655">
        <v>4654</v>
      </c>
      <c r="B4655">
        <v>149.825828</v>
      </c>
      <c r="C4655">
        <v>9.2436980000000002</v>
      </c>
      <c r="D4655">
        <v>142.09243700000002</v>
      </c>
      <c r="E4655">
        <v>7.5811450000000002</v>
      </c>
    </row>
    <row r="4656" spans="1:5" x14ac:dyDescent="0.25">
      <c r="A4656">
        <v>4655</v>
      </c>
      <c r="D4656">
        <v>142.09243700000002</v>
      </c>
      <c r="E4656">
        <v>7.5811450000000002</v>
      </c>
    </row>
    <row r="4657" spans="1:5" x14ac:dyDescent="0.25">
      <c r="A4657">
        <v>4656</v>
      </c>
      <c r="D4657">
        <v>142.09243700000002</v>
      </c>
      <c r="E4657">
        <v>7.5811450000000002</v>
      </c>
    </row>
    <row r="4658" spans="1:5" x14ac:dyDescent="0.25">
      <c r="A4658">
        <v>4657</v>
      </c>
      <c r="D4658">
        <v>142.09243700000002</v>
      </c>
      <c r="E4658">
        <v>7.5811450000000002</v>
      </c>
    </row>
    <row r="4659" spans="1:5" x14ac:dyDescent="0.25">
      <c r="A4659">
        <v>4658</v>
      </c>
      <c r="D4659">
        <v>142.09243700000002</v>
      </c>
      <c r="E4659">
        <v>7.5811450000000002</v>
      </c>
    </row>
    <row r="4660" spans="1:5" x14ac:dyDescent="0.25">
      <c r="A4660">
        <v>4659</v>
      </c>
      <c r="D4660">
        <v>142.09243700000002</v>
      </c>
      <c r="E4660">
        <v>7.5811450000000002</v>
      </c>
    </row>
    <row r="4661" spans="1:5" x14ac:dyDescent="0.25">
      <c r="A4661">
        <v>4660</v>
      </c>
      <c r="D4661">
        <v>142.09243700000002</v>
      </c>
      <c r="E4661">
        <v>7.5811450000000002</v>
      </c>
    </row>
    <row r="4662" spans="1:5" x14ac:dyDescent="0.25">
      <c r="A4662">
        <v>4661</v>
      </c>
      <c r="D4662">
        <v>142.09243700000002</v>
      </c>
      <c r="E4662">
        <v>7.5811450000000002</v>
      </c>
    </row>
    <row r="4663" spans="1:5" x14ac:dyDescent="0.25">
      <c r="A4663">
        <v>4662</v>
      </c>
      <c r="D4663">
        <v>142.09243700000002</v>
      </c>
      <c r="E4663">
        <v>7.5811450000000002</v>
      </c>
    </row>
    <row r="4664" spans="1:5" x14ac:dyDescent="0.25">
      <c r="A4664">
        <v>4663</v>
      </c>
      <c r="D4664">
        <v>142.09243700000002</v>
      </c>
      <c r="E4664">
        <v>7.5811450000000002</v>
      </c>
    </row>
    <row r="4665" spans="1:5" x14ac:dyDescent="0.25">
      <c r="A4665">
        <v>4664</v>
      </c>
      <c r="D4665">
        <v>142.09243700000002</v>
      </c>
      <c r="E4665">
        <v>7.5811450000000002</v>
      </c>
    </row>
    <row r="4666" spans="1:5" x14ac:dyDescent="0.25">
      <c r="A4666">
        <v>4665</v>
      </c>
      <c r="D4666">
        <v>142.09243700000002</v>
      </c>
      <c r="E4666">
        <v>7.5811450000000002</v>
      </c>
    </row>
    <row r="4667" spans="1:5" x14ac:dyDescent="0.25">
      <c r="A4667">
        <v>4666</v>
      </c>
    </row>
    <row r="4668" spans="1:5" x14ac:dyDescent="0.25">
      <c r="A4668">
        <v>4667</v>
      </c>
    </row>
    <row r="4669" spans="1:5" x14ac:dyDescent="0.25">
      <c r="A4669">
        <v>4668</v>
      </c>
    </row>
    <row r="4670" spans="1:5" x14ac:dyDescent="0.25">
      <c r="A4670">
        <v>4669</v>
      </c>
    </row>
    <row r="4671" spans="1:5" x14ac:dyDescent="0.25">
      <c r="A4671">
        <v>4670</v>
      </c>
    </row>
    <row r="4672" spans="1:5" x14ac:dyDescent="0.25">
      <c r="A4672">
        <v>4671</v>
      </c>
    </row>
    <row r="4673" spans="1:3" x14ac:dyDescent="0.25">
      <c r="A4673">
        <v>4672</v>
      </c>
    </row>
    <row r="4674" spans="1:3" x14ac:dyDescent="0.25">
      <c r="A4674">
        <v>4673</v>
      </c>
    </row>
    <row r="4675" spans="1:3" x14ac:dyDescent="0.25">
      <c r="A4675">
        <v>4674</v>
      </c>
    </row>
    <row r="4676" spans="1:3" x14ac:dyDescent="0.25">
      <c r="A4676">
        <v>4675</v>
      </c>
      <c r="B4676">
        <v>120.096288</v>
      </c>
      <c r="C4676">
        <v>8.4986639999999998</v>
      </c>
    </row>
    <row r="4677" spans="1:3" x14ac:dyDescent="0.25">
      <c r="A4677">
        <v>4676</v>
      </c>
      <c r="B4677">
        <v>120.096288</v>
      </c>
      <c r="C4677">
        <v>8.4986639999999998</v>
      </c>
    </row>
    <row r="4678" spans="1:3" x14ac:dyDescent="0.25">
      <c r="A4678">
        <v>4677</v>
      </c>
      <c r="B4678">
        <v>120.096288</v>
      </c>
      <c r="C4678">
        <v>8.4986639999999998</v>
      </c>
    </row>
    <row r="4679" spans="1:3" x14ac:dyDescent="0.25">
      <c r="A4679">
        <v>4678</v>
      </c>
      <c r="B4679">
        <v>120.096288</v>
      </c>
      <c r="C4679">
        <v>8.4986639999999998</v>
      </c>
    </row>
    <row r="4680" spans="1:3" x14ac:dyDescent="0.25">
      <c r="A4680">
        <v>4679</v>
      </c>
      <c r="B4680">
        <v>120.096288</v>
      </c>
      <c r="C4680">
        <v>8.4986639999999998</v>
      </c>
    </row>
    <row r="4681" spans="1:3" x14ac:dyDescent="0.25">
      <c r="A4681">
        <v>4680</v>
      </c>
      <c r="B4681">
        <v>120.096288</v>
      </c>
      <c r="C4681">
        <v>8.4986639999999998</v>
      </c>
    </row>
    <row r="4682" spans="1:3" x14ac:dyDescent="0.25">
      <c r="A4682">
        <v>4681</v>
      </c>
      <c r="B4682">
        <v>120.096288</v>
      </c>
      <c r="C4682">
        <v>8.4986639999999998</v>
      </c>
    </row>
    <row r="4683" spans="1:3" x14ac:dyDescent="0.25">
      <c r="A4683">
        <v>4682</v>
      </c>
      <c r="B4683">
        <v>120.096288</v>
      </c>
      <c r="C4683">
        <v>8.4986639999999998</v>
      </c>
    </row>
    <row r="4684" spans="1:3" x14ac:dyDescent="0.25">
      <c r="A4684">
        <v>4683</v>
      </c>
      <c r="B4684">
        <v>120.096288</v>
      </c>
      <c r="C4684">
        <v>8.4986639999999998</v>
      </c>
    </row>
    <row r="4685" spans="1:3" x14ac:dyDescent="0.25">
      <c r="A4685">
        <v>4684</v>
      </c>
      <c r="B4685">
        <v>120.096288</v>
      </c>
      <c r="C4685">
        <v>8.4986639999999998</v>
      </c>
    </row>
    <row r="4686" spans="1:3" x14ac:dyDescent="0.25">
      <c r="A4686">
        <v>4685</v>
      </c>
      <c r="B4686">
        <v>120.096288</v>
      </c>
      <c r="C4686">
        <v>8.4986639999999998</v>
      </c>
    </row>
    <row r="4687" spans="1:3" x14ac:dyDescent="0.25">
      <c r="A4687">
        <v>4686</v>
      </c>
      <c r="B4687">
        <v>120.096288</v>
      </c>
      <c r="C4687">
        <v>8.4986639999999998</v>
      </c>
    </row>
    <row r="4688" spans="1:3" x14ac:dyDescent="0.25">
      <c r="A4688">
        <v>4687</v>
      </c>
      <c r="B4688">
        <v>120.096288</v>
      </c>
      <c r="C4688">
        <v>8.4986639999999998</v>
      </c>
    </row>
    <row r="4689" spans="1:7" x14ac:dyDescent="0.25">
      <c r="A4689">
        <v>4688</v>
      </c>
      <c r="B4689">
        <v>120.096288</v>
      </c>
      <c r="C4689">
        <v>8.4986639999999998</v>
      </c>
    </row>
    <row r="4690" spans="1:7" x14ac:dyDescent="0.25">
      <c r="A4690">
        <v>4689</v>
      </c>
      <c r="B4690">
        <v>120.096288</v>
      </c>
      <c r="C4690">
        <v>8.4986639999999998</v>
      </c>
    </row>
    <row r="4691" spans="1:7" x14ac:dyDescent="0.25">
      <c r="A4691">
        <v>4690</v>
      </c>
      <c r="B4691">
        <v>120.096288</v>
      </c>
      <c r="C4691">
        <v>8.4986639999999998</v>
      </c>
    </row>
    <row r="4692" spans="1:7" x14ac:dyDescent="0.25">
      <c r="A4692">
        <v>4691</v>
      </c>
      <c r="B4692">
        <v>120.096288</v>
      </c>
      <c r="C4692">
        <v>8.4986639999999998</v>
      </c>
    </row>
    <row r="4693" spans="1:7" x14ac:dyDescent="0.25">
      <c r="A4693">
        <v>4692</v>
      </c>
      <c r="B4693">
        <v>120.096288</v>
      </c>
      <c r="C4693">
        <v>8.4986639999999998</v>
      </c>
    </row>
    <row r="4694" spans="1:7" x14ac:dyDescent="0.25">
      <c r="A4694">
        <v>4693</v>
      </c>
      <c r="B4694">
        <v>120.096288</v>
      </c>
      <c r="C4694">
        <v>8.4986639999999998</v>
      </c>
      <c r="D4694">
        <v>111.590772</v>
      </c>
      <c r="E4694">
        <v>6.8119719999999999</v>
      </c>
    </row>
    <row r="4695" spans="1:7" x14ac:dyDescent="0.25">
      <c r="A4695">
        <v>4694</v>
      </c>
      <c r="B4695">
        <v>120.096288</v>
      </c>
      <c r="C4695">
        <v>8.4986639999999998</v>
      </c>
      <c r="D4695">
        <v>111.590772</v>
      </c>
      <c r="E4695">
        <v>6.8119719999999999</v>
      </c>
    </row>
    <row r="4696" spans="1:7" x14ac:dyDescent="0.25">
      <c r="A4696">
        <v>4695</v>
      </c>
      <c r="D4696">
        <v>111.590772</v>
      </c>
      <c r="E4696">
        <v>6.8119719999999999</v>
      </c>
    </row>
    <row r="4697" spans="1:7" x14ac:dyDescent="0.25">
      <c r="A4697">
        <v>4696</v>
      </c>
      <c r="D4697">
        <v>111.590772</v>
      </c>
      <c r="E4697">
        <v>6.8119719999999999</v>
      </c>
    </row>
    <row r="4698" spans="1:7" x14ac:dyDescent="0.25">
      <c r="A4698">
        <v>4697</v>
      </c>
      <c r="D4698">
        <v>111.590772</v>
      </c>
      <c r="E4698">
        <v>6.8119719999999999</v>
      </c>
      <c r="F4698">
        <v>123.732316</v>
      </c>
      <c r="G4698">
        <v>7.525601</v>
      </c>
    </row>
    <row r="4699" spans="1:7" x14ac:dyDescent="0.25">
      <c r="A4699">
        <v>4698</v>
      </c>
      <c r="D4699">
        <v>111.590772</v>
      </c>
      <c r="E4699">
        <v>6.8119719999999999</v>
      </c>
      <c r="F4699">
        <v>123.732316</v>
      </c>
      <c r="G4699">
        <v>7.525601</v>
      </c>
    </row>
    <row r="4700" spans="1:7" x14ac:dyDescent="0.25">
      <c r="A4700">
        <v>4699</v>
      </c>
      <c r="D4700">
        <v>111.590772</v>
      </c>
      <c r="E4700">
        <v>6.8119719999999999</v>
      </c>
      <c r="F4700">
        <v>123.732316</v>
      </c>
      <c r="G4700">
        <v>7.525601</v>
      </c>
    </row>
    <row r="4701" spans="1:7" x14ac:dyDescent="0.25">
      <c r="A4701">
        <v>4700</v>
      </c>
      <c r="D4701">
        <v>111.590772</v>
      </c>
      <c r="E4701">
        <v>6.8119719999999999</v>
      </c>
      <c r="F4701">
        <v>123.732316</v>
      </c>
      <c r="G4701">
        <v>7.525601</v>
      </c>
    </row>
    <row r="4702" spans="1:7" x14ac:dyDescent="0.25">
      <c r="A4702">
        <v>4701</v>
      </c>
      <c r="D4702">
        <v>111.590772</v>
      </c>
      <c r="E4702">
        <v>6.8119719999999999</v>
      </c>
      <c r="F4702">
        <v>123.732316</v>
      </c>
      <c r="G4702">
        <v>7.525601</v>
      </c>
    </row>
    <row r="4703" spans="1:7" x14ac:dyDescent="0.25">
      <c r="A4703">
        <v>4702</v>
      </c>
      <c r="D4703">
        <v>111.590772</v>
      </c>
      <c r="E4703">
        <v>6.8119719999999999</v>
      </c>
      <c r="F4703">
        <v>123.732316</v>
      </c>
      <c r="G4703">
        <v>7.525601</v>
      </c>
    </row>
    <row r="4704" spans="1:7" x14ac:dyDescent="0.25">
      <c r="A4704">
        <v>4703</v>
      </c>
      <c r="D4704">
        <v>111.590772</v>
      </c>
      <c r="E4704">
        <v>6.8119719999999999</v>
      </c>
      <c r="F4704">
        <v>123.732316</v>
      </c>
      <c r="G4704">
        <v>7.525601</v>
      </c>
    </row>
    <row r="4705" spans="1:9" x14ac:dyDescent="0.25">
      <c r="A4705">
        <v>4704</v>
      </c>
      <c r="D4705">
        <v>111.590772</v>
      </c>
      <c r="E4705">
        <v>6.8119719999999999</v>
      </c>
      <c r="F4705">
        <v>123.732316</v>
      </c>
      <c r="G4705">
        <v>7.525601</v>
      </c>
    </row>
    <row r="4706" spans="1:9" x14ac:dyDescent="0.25">
      <c r="A4706">
        <v>4705</v>
      </c>
      <c r="D4706">
        <v>111.590772</v>
      </c>
      <c r="E4706">
        <v>6.8119719999999999</v>
      </c>
      <c r="F4706">
        <v>123.732316</v>
      </c>
      <c r="G4706">
        <v>7.525601</v>
      </c>
    </row>
    <row r="4707" spans="1:9" x14ac:dyDescent="0.25">
      <c r="A4707">
        <v>4706</v>
      </c>
      <c r="D4707">
        <v>111.590772</v>
      </c>
      <c r="E4707">
        <v>6.8119719999999999</v>
      </c>
      <c r="F4707">
        <v>123.732316</v>
      </c>
      <c r="G4707">
        <v>7.525601</v>
      </c>
    </row>
    <row r="4708" spans="1:9" x14ac:dyDescent="0.25">
      <c r="A4708">
        <v>4707</v>
      </c>
      <c r="D4708">
        <v>111.590772</v>
      </c>
      <c r="E4708">
        <v>6.8119719999999999</v>
      </c>
      <c r="F4708">
        <v>123.732316</v>
      </c>
      <c r="G4708">
        <v>7.525601</v>
      </c>
    </row>
    <row r="4709" spans="1:9" x14ac:dyDescent="0.25">
      <c r="A4709">
        <v>4708</v>
      </c>
      <c r="D4709">
        <v>111.590772</v>
      </c>
      <c r="E4709">
        <v>6.8119719999999999</v>
      </c>
      <c r="F4709">
        <v>123.732316</v>
      </c>
      <c r="G4709">
        <v>7.525601</v>
      </c>
      <c r="H4709">
        <v>116.720015</v>
      </c>
      <c r="I4709">
        <v>4.8007479999999996</v>
      </c>
    </row>
    <row r="4710" spans="1:9" x14ac:dyDescent="0.25">
      <c r="A4710">
        <v>4709</v>
      </c>
      <c r="D4710">
        <v>111.590772</v>
      </c>
      <c r="E4710">
        <v>6.8119719999999999</v>
      </c>
      <c r="F4710">
        <v>123.732316</v>
      </c>
      <c r="G4710">
        <v>7.525601</v>
      </c>
      <c r="H4710">
        <v>116.720015</v>
      </c>
      <c r="I4710">
        <v>4.8007479999999996</v>
      </c>
    </row>
    <row r="4711" spans="1:9" x14ac:dyDescent="0.25">
      <c r="A4711">
        <v>4710</v>
      </c>
      <c r="D4711">
        <v>111.590772</v>
      </c>
      <c r="E4711">
        <v>6.8119719999999999</v>
      </c>
      <c r="F4711">
        <v>123.602439</v>
      </c>
      <c r="G4711">
        <v>7.525601</v>
      </c>
      <c r="H4711">
        <v>116.720015</v>
      </c>
      <c r="I4711">
        <v>4.8007479999999996</v>
      </c>
    </row>
    <row r="4712" spans="1:9" x14ac:dyDescent="0.25">
      <c r="A4712">
        <v>4711</v>
      </c>
      <c r="D4712">
        <v>111.590772</v>
      </c>
      <c r="E4712">
        <v>6.8119719999999999</v>
      </c>
      <c r="F4712">
        <v>123.602439</v>
      </c>
      <c r="G4712">
        <v>7.525601</v>
      </c>
      <c r="H4712">
        <v>116.720015</v>
      </c>
      <c r="I4712">
        <v>4.8007479999999996</v>
      </c>
    </row>
    <row r="4713" spans="1:9" x14ac:dyDescent="0.25">
      <c r="A4713">
        <v>4712</v>
      </c>
      <c r="D4713">
        <v>111.590772</v>
      </c>
      <c r="E4713">
        <v>6.8119719999999999</v>
      </c>
      <c r="F4713">
        <v>123.40767700000001</v>
      </c>
      <c r="G4713">
        <v>7.525601</v>
      </c>
      <c r="H4713">
        <v>116.720015</v>
      </c>
      <c r="I4713">
        <v>4.8007479999999996</v>
      </c>
    </row>
    <row r="4714" spans="1:9" x14ac:dyDescent="0.25">
      <c r="A4714">
        <v>4713</v>
      </c>
      <c r="F4714">
        <v>123.277799</v>
      </c>
      <c r="G4714">
        <v>7.525601</v>
      </c>
      <c r="H4714">
        <v>116.720015</v>
      </c>
      <c r="I4714">
        <v>4.8007479999999996</v>
      </c>
    </row>
    <row r="4715" spans="1:9" x14ac:dyDescent="0.25">
      <c r="A4715">
        <v>4714</v>
      </c>
      <c r="H4715">
        <v>116.720015</v>
      </c>
      <c r="I4715">
        <v>4.8007479999999996</v>
      </c>
    </row>
    <row r="4716" spans="1:9" x14ac:dyDescent="0.25">
      <c r="A4716">
        <v>4715</v>
      </c>
      <c r="H4716">
        <v>116.720015</v>
      </c>
      <c r="I4716">
        <v>4.8007479999999996</v>
      </c>
    </row>
    <row r="4717" spans="1:9" x14ac:dyDescent="0.25">
      <c r="A4717">
        <v>4716</v>
      </c>
      <c r="B4717">
        <v>100.163392</v>
      </c>
      <c r="C4717">
        <v>8.9528590000000001</v>
      </c>
      <c r="H4717">
        <v>116.720015</v>
      </c>
      <c r="I4717">
        <v>4.8007479999999996</v>
      </c>
    </row>
    <row r="4718" spans="1:9" x14ac:dyDescent="0.25">
      <c r="A4718">
        <v>4717</v>
      </c>
      <c r="B4718">
        <v>100.163392</v>
      </c>
      <c r="C4718">
        <v>8.9528590000000001</v>
      </c>
      <c r="H4718">
        <v>116.720015</v>
      </c>
      <c r="I4718">
        <v>4.8007479999999996</v>
      </c>
    </row>
    <row r="4719" spans="1:9" x14ac:dyDescent="0.25">
      <c r="A4719">
        <v>4718</v>
      </c>
      <c r="B4719">
        <v>100.163392</v>
      </c>
      <c r="C4719">
        <v>8.9528590000000001</v>
      </c>
      <c r="H4719">
        <v>116.720015</v>
      </c>
      <c r="I4719">
        <v>4.8007479999999996</v>
      </c>
    </row>
    <row r="4720" spans="1:9" x14ac:dyDescent="0.25">
      <c r="A4720">
        <v>4719</v>
      </c>
      <c r="B4720">
        <v>100.163392</v>
      </c>
      <c r="C4720">
        <v>8.9528590000000001</v>
      </c>
      <c r="H4720">
        <v>116.720015</v>
      </c>
      <c r="I4720">
        <v>4.8007479999999996</v>
      </c>
    </row>
    <row r="4721" spans="1:9" x14ac:dyDescent="0.25">
      <c r="A4721">
        <v>4720</v>
      </c>
      <c r="B4721">
        <v>100.163392</v>
      </c>
      <c r="C4721">
        <v>8.9528590000000001</v>
      </c>
      <c r="H4721">
        <v>116.720015</v>
      </c>
      <c r="I4721">
        <v>4.8007479999999996</v>
      </c>
    </row>
    <row r="4722" spans="1:9" x14ac:dyDescent="0.25">
      <c r="A4722">
        <v>4721</v>
      </c>
      <c r="B4722">
        <v>100.163392</v>
      </c>
      <c r="C4722">
        <v>8.9528590000000001</v>
      </c>
      <c r="H4722">
        <v>116.720015</v>
      </c>
      <c r="I4722">
        <v>4.8007479999999996</v>
      </c>
    </row>
    <row r="4723" spans="1:9" x14ac:dyDescent="0.25">
      <c r="A4723">
        <v>4722</v>
      </c>
      <c r="B4723">
        <v>100.163392</v>
      </c>
      <c r="C4723">
        <v>8.9528590000000001</v>
      </c>
      <c r="H4723">
        <v>116.720015</v>
      </c>
      <c r="I4723">
        <v>4.8007479999999996</v>
      </c>
    </row>
    <row r="4724" spans="1:9" x14ac:dyDescent="0.25">
      <c r="A4724">
        <v>4723</v>
      </c>
      <c r="B4724">
        <v>100.163392</v>
      </c>
      <c r="C4724">
        <v>8.9528590000000001</v>
      </c>
      <c r="H4724">
        <v>116.720015</v>
      </c>
      <c r="I4724">
        <v>4.8007479999999996</v>
      </c>
    </row>
    <row r="4725" spans="1:9" x14ac:dyDescent="0.25">
      <c r="A4725">
        <v>4724</v>
      </c>
      <c r="B4725">
        <v>100.163392</v>
      </c>
      <c r="C4725">
        <v>8.9528590000000001</v>
      </c>
      <c r="H4725">
        <v>116.720015</v>
      </c>
      <c r="I4725">
        <v>4.8007479999999996</v>
      </c>
    </row>
    <row r="4726" spans="1:9" x14ac:dyDescent="0.25">
      <c r="A4726">
        <v>4725</v>
      </c>
      <c r="B4726">
        <v>100.163392</v>
      </c>
      <c r="C4726">
        <v>8.9528590000000001</v>
      </c>
      <c r="H4726">
        <v>116.720015</v>
      </c>
      <c r="I4726">
        <v>4.8007479999999996</v>
      </c>
    </row>
    <row r="4727" spans="1:9" x14ac:dyDescent="0.25">
      <c r="A4727">
        <v>4726</v>
      </c>
      <c r="B4727">
        <v>100.163392</v>
      </c>
      <c r="C4727">
        <v>8.9528590000000001</v>
      </c>
      <c r="H4727">
        <v>116.720015</v>
      </c>
      <c r="I4727">
        <v>4.8007479999999996</v>
      </c>
    </row>
    <row r="4728" spans="1:9" x14ac:dyDescent="0.25">
      <c r="A4728">
        <v>4727</v>
      </c>
      <c r="B4728">
        <v>100.163392</v>
      </c>
      <c r="C4728">
        <v>8.9528590000000001</v>
      </c>
      <c r="H4728">
        <v>116.720015</v>
      </c>
      <c r="I4728">
        <v>4.8007479999999996</v>
      </c>
    </row>
    <row r="4729" spans="1:9" x14ac:dyDescent="0.25">
      <c r="A4729">
        <v>4728</v>
      </c>
      <c r="B4729">
        <v>100.163392</v>
      </c>
      <c r="C4729">
        <v>8.9528590000000001</v>
      </c>
      <c r="H4729">
        <v>116.720015</v>
      </c>
      <c r="I4729">
        <v>4.8007479999999996</v>
      </c>
    </row>
    <row r="4730" spans="1:9" x14ac:dyDescent="0.25">
      <c r="A4730">
        <v>4729</v>
      </c>
      <c r="B4730">
        <v>100.163392</v>
      </c>
      <c r="C4730">
        <v>8.9528590000000001</v>
      </c>
    </row>
    <row r="4731" spans="1:9" x14ac:dyDescent="0.25">
      <c r="A4731">
        <v>4730</v>
      </c>
      <c r="B4731">
        <v>100.163392</v>
      </c>
      <c r="C4731">
        <v>8.9528590000000001</v>
      </c>
      <c r="F4731">
        <v>108.344268</v>
      </c>
      <c r="G4731">
        <v>7.525601</v>
      </c>
    </row>
    <row r="4732" spans="1:9" x14ac:dyDescent="0.25">
      <c r="A4732">
        <v>4731</v>
      </c>
      <c r="B4732">
        <v>100.163392</v>
      </c>
      <c r="C4732">
        <v>8.9528590000000001</v>
      </c>
      <c r="F4732">
        <v>108.344268</v>
      </c>
      <c r="G4732">
        <v>7.525601</v>
      </c>
    </row>
    <row r="4733" spans="1:9" x14ac:dyDescent="0.25">
      <c r="A4733">
        <v>4732</v>
      </c>
      <c r="B4733">
        <v>100.163392</v>
      </c>
      <c r="C4733">
        <v>8.9528590000000001</v>
      </c>
      <c r="F4733">
        <v>108.344268</v>
      </c>
      <c r="G4733">
        <v>7.525601</v>
      </c>
    </row>
    <row r="4734" spans="1:9" x14ac:dyDescent="0.25">
      <c r="A4734">
        <v>4733</v>
      </c>
      <c r="B4734">
        <v>100.163392</v>
      </c>
      <c r="C4734">
        <v>8.9528590000000001</v>
      </c>
      <c r="F4734">
        <v>108.344268</v>
      </c>
      <c r="G4734">
        <v>7.525601</v>
      </c>
    </row>
    <row r="4735" spans="1:9" x14ac:dyDescent="0.25">
      <c r="A4735">
        <v>4734</v>
      </c>
      <c r="B4735">
        <v>100.163392</v>
      </c>
      <c r="C4735">
        <v>8.9528590000000001</v>
      </c>
      <c r="D4735">
        <v>92.047296000000003</v>
      </c>
      <c r="E4735">
        <v>7.2660609999999997</v>
      </c>
      <c r="F4735">
        <v>108.344268</v>
      </c>
      <c r="G4735">
        <v>7.525601</v>
      </c>
    </row>
    <row r="4736" spans="1:9" x14ac:dyDescent="0.25">
      <c r="A4736">
        <v>4735</v>
      </c>
      <c r="D4736">
        <v>92.047296000000003</v>
      </c>
      <c r="E4736">
        <v>7.2660609999999997</v>
      </c>
      <c r="F4736">
        <v>108.344268</v>
      </c>
      <c r="G4736">
        <v>7.525601</v>
      </c>
    </row>
    <row r="4737" spans="1:9" x14ac:dyDescent="0.25">
      <c r="A4737">
        <v>4736</v>
      </c>
      <c r="D4737">
        <v>92.047296000000003</v>
      </c>
      <c r="E4737">
        <v>7.2660609999999997</v>
      </c>
      <c r="F4737">
        <v>108.344268</v>
      </c>
      <c r="G4737">
        <v>7.525601</v>
      </c>
    </row>
    <row r="4738" spans="1:9" x14ac:dyDescent="0.25">
      <c r="A4738">
        <v>4737</v>
      </c>
      <c r="D4738">
        <v>92.047296000000003</v>
      </c>
      <c r="E4738">
        <v>7.2660609999999997</v>
      </c>
      <c r="F4738">
        <v>108.344268</v>
      </c>
      <c r="G4738">
        <v>7.525601</v>
      </c>
    </row>
    <row r="4739" spans="1:9" x14ac:dyDescent="0.25">
      <c r="A4739">
        <v>4738</v>
      </c>
      <c r="D4739">
        <v>92.047296000000003</v>
      </c>
      <c r="E4739">
        <v>7.2660609999999997</v>
      </c>
      <c r="F4739">
        <v>108.344268</v>
      </c>
      <c r="G4739">
        <v>7.525601</v>
      </c>
    </row>
    <row r="4740" spans="1:9" x14ac:dyDescent="0.25">
      <c r="A4740">
        <v>4739</v>
      </c>
      <c r="D4740">
        <v>92.047296000000003</v>
      </c>
      <c r="E4740">
        <v>7.2660609999999997</v>
      </c>
      <c r="F4740">
        <v>108.344268</v>
      </c>
      <c r="G4740">
        <v>7.525601</v>
      </c>
    </row>
    <row r="4741" spans="1:9" x14ac:dyDescent="0.25">
      <c r="A4741">
        <v>4740</v>
      </c>
      <c r="D4741">
        <v>92.047296000000003</v>
      </c>
      <c r="E4741">
        <v>7.2660609999999997</v>
      </c>
      <c r="F4741">
        <v>108.344268</v>
      </c>
      <c r="G4741">
        <v>7.525601</v>
      </c>
    </row>
    <row r="4742" spans="1:9" x14ac:dyDescent="0.25">
      <c r="A4742">
        <v>4741</v>
      </c>
      <c r="D4742">
        <v>92.047296000000003</v>
      </c>
      <c r="E4742">
        <v>7.2660609999999997</v>
      </c>
      <c r="F4742">
        <v>108.344268</v>
      </c>
      <c r="G4742">
        <v>7.525601</v>
      </c>
    </row>
    <row r="4743" spans="1:9" x14ac:dyDescent="0.25">
      <c r="A4743">
        <v>4742</v>
      </c>
      <c r="D4743">
        <v>92.047296000000003</v>
      </c>
      <c r="E4743">
        <v>7.2660609999999997</v>
      </c>
      <c r="F4743">
        <v>108.344268</v>
      </c>
      <c r="G4743">
        <v>7.525601</v>
      </c>
    </row>
    <row r="4744" spans="1:9" x14ac:dyDescent="0.25">
      <c r="A4744">
        <v>4743</v>
      </c>
      <c r="D4744">
        <v>92.047296000000003</v>
      </c>
      <c r="E4744">
        <v>7.2660609999999997</v>
      </c>
      <c r="F4744">
        <v>108.344268</v>
      </c>
      <c r="G4744">
        <v>7.525601</v>
      </c>
    </row>
    <row r="4745" spans="1:9" x14ac:dyDescent="0.25">
      <c r="A4745">
        <v>4744</v>
      </c>
      <c r="D4745">
        <v>92.047296000000003</v>
      </c>
      <c r="E4745">
        <v>7.2660609999999997</v>
      </c>
      <c r="F4745">
        <v>108.344268</v>
      </c>
      <c r="G4745">
        <v>7.525601</v>
      </c>
    </row>
    <row r="4746" spans="1:9" x14ac:dyDescent="0.25">
      <c r="A4746">
        <v>4745</v>
      </c>
      <c r="D4746">
        <v>92.047296000000003</v>
      </c>
      <c r="E4746">
        <v>7.2660609999999997</v>
      </c>
      <c r="F4746">
        <v>108.344268</v>
      </c>
      <c r="G4746">
        <v>7.525601</v>
      </c>
    </row>
    <row r="4747" spans="1:9" x14ac:dyDescent="0.25">
      <c r="A4747">
        <v>4746</v>
      </c>
      <c r="D4747">
        <v>92.047296000000003</v>
      </c>
      <c r="E4747">
        <v>7.2660609999999997</v>
      </c>
    </row>
    <row r="4748" spans="1:9" x14ac:dyDescent="0.25">
      <c r="A4748">
        <v>4747</v>
      </c>
      <c r="D4748">
        <v>92.047296000000003</v>
      </c>
      <c r="E4748">
        <v>7.2660609999999997</v>
      </c>
    </row>
    <row r="4749" spans="1:9" x14ac:dyDescent="0.25">
      <c r="A4749">
        <v>4748</v>
      </c>
      <c r="D4749">
        <v>92.047296000000003</v>
      </c>
      <c r="E4749">
        <v>7.2660609999999997</v>
      </c>
    </row>
    <row r="4750" spans="1:9" x14ac:dyDescent="0.25">
      <c r="A4750">
        <v>4749</v>
      </c>
      <c r="D4750">
        <v>92.047296000000003</v>
      </c>
      <c r="E4750">
        <v>7.2660609999999997</v>
      </c>
      <c r="H4750">
        <v>96.072846999999996</v>
      </c>
      <c r="I4750">
        <v>5.9685730000000001</v>
      </c>
    </row>
    <row r="4751" spans="1:9" x14ac:dyDescent="0.25">
      <c r="A4751">
        <v>4750</v>
      </c>
      <c r="B4751">
        <v>83.346910000000008</v>
      </c>
      <c r="C4751">
        <v>9.601604</v>
      </c>
      <c r="D4751">
        <v>92.047296000000003</v>
      </c>
      <c r="E4751">
        <v>7.2660609999999997</v>
      </c>
      <c r="H4751">
        <v>96.072846999999996</v>
      </c>
      <c r="I4751">
        <v>5.9685730000000001</v>
      </c>
    </row>
    <row r="4752" spans="1:9" x14ac:dyDescent="0.25">
      <c r="A4752">
        <v>4751</v>
      </c>
      <c r="B4752">
        <v>83.346910000000008</v>
      </c>
      <c r="C4752">
        <v>9.601604</v>
      </c>
      <c r="H4752">
        <v>96.072846999999996</v>
      </c>
      <c r="I4752">
        <v>5.9685730000000001</v>
      </c>
    </row>
    <row r="4753" spans="1:9" x14ac:dyDescent="0.25">
      <c r="A4753">
        <v>4752</v>
      </c>
      <c r="B4753">
        <v>83.346910000000008</v>
      </c>
      <c r="C4753">
        <v>9.601604</v>
      </c>
      <c r="H4753">
        <v>96.072846999999996</v>
      </c>
      <c r="I4753">
        <v>5.9685730000000001</v>
      </c>
    </row>
    <row r="4754" spans="1:9" x14ac:dyDescent="0.25">
      <c r="A4754">
        <v>4753</v>
      </c>
      <c r="B4754">
        <v>83.346910000000008</v>
      </c>
      <c r="C4754">
        <v>9.601604</v>
      </c>
      <c r="H4754">
        <v>96.072846999999996</v>
      </c>
      <c r="I4754">
        <v>5.9685730000000001</v>
      </c>
    </row>
    <row r="4755" spans="1:9" x14ac:dyDescent="0.25">
      <c r="A4755">
        <v>4754</v>
      </c>
      <c r="B4755">
        <v>83.346910000000008</v>
      </c>
      <c r="C4755">
        <v>9.601604</v>
      </c>
      <c r="H4755">
        <v>96.072846999999996</v>
      </c>
      <c r="I4755">
        <v>5.9685730000000001</v>
      </c>
    </row>
    <row r="4756" spans="1:9" x14ac:dyDescent="0.25">
      <c r="A4756">
        <v>4755</v>
      </c>
      <c r="B4756">
        <v>83.346910000000008</v>
      </c>
      <c r="C4756">
        <v>9.601604</v>
      </c>
      <c r="H4756">
        <v>96.072846999999996</v>
      </c>
      <c r="I4756">
        <v>5.9685730000000001</v>
      </c>
    </row>
    <row r="4757" spans="1:9" x14ac:dyDescent="0.25">
      <c r="A4757">
        <v>4756</v>
      </c>
      <c r="B4757">
        <v>83.346910000000008</v>
      </c>
      <c r="C4757">
        <v>9.601604</v>
      </c>
      <c r="H4757">
        <v>96.072846999999996</v>
      </c>
      <c r="I4757">
        <v>5.9685730000000001</v>
      </c>
    </row>
    <row r="4758" spans="1:9" x14ac:dyDescent="0.25">
      <c r="A4758">
        <v>4757</v>
      </c>
      <c r="B4758">
        <v>83.346910000000008</v>
      </c>
      <c r="C4758">
        <v>9.601604</v>
      </c>
      <c r="H4758">
        <v>96.072846999999996</v>
      </c>
      <c r="I4758">
        <v>5.9685730000000001</v>
      </c>
    </row>
    <row r="4759" spans="1:9" x14ac:dyDescent="0.25">
      <c r="A4759">
        <v>4758</v>
      </c>
      <c r="B4759">
        <v>83.346910000000008</v>
      </c>
      <c r="C4759">
        <v>9.601604</v>
      </c>
      <c r="H4759">
        <v>96.072846999999996</v>
      </c>
      <c r="I4759">
        <v>5.9685730000000001</v>
      </c>
    </row>
    <row r="4760" spans="1:9" x14ac:dyDescent="0.25">
      <c r="A4760">
        <v>4759</v>
      </c>
      <c r="B4760">
        <v>83.346910000000008</v>
      </c>
      <c r="C4760">
        <v>9.601604</v>
      </c>
      <c r="H4760">
        <v>96.072846999999996</v>
      </c>
      <c r="I4760">
        <v>5.9685730000000001</v>
      </c>
    </row>
    <row r="4761" spans="1:9" x14ac:dyDescent="0.25">
      <c r="A4761">
        <v>4760</v>
      </c>
      <c r="B4761">
        <v>83.346910000000008</v>
      </c>
      <c r="C4761">
        <v>9.601604</v>
      </c>
      <c r="H4761">
        <v>96.072846999999996</v>
      </c>
      <c r="I4761">
        <v>5.9685730000000001</v>
      </c>
    </row>
    <row r="4762" spans="1:9" x14ac:dyDescent="0.25">
      <c r="A4762">
        <v>4761</v>
      </c>
      <c r="B4762">
        <v>83.346910000000008</v>
      </c>
      <c r="C4762">
        <v>9.601604</v>
      </c>
      <c r="H4762">
        <v>96.072846999999996</v>
      </c>
      <c r="I4762">
        <v>5.9685730000000001</v>
      </c>
    </row>
    <row r="4763" spans="1:9" x14ac:dyDescent="0.25">
      <c r="A4763">
        <v>4762</v>
      </c>
      <c r="B4763">
        <v>83.346910000000008</v>
      </c>
      <c r="C4763">
        <v>9.601604</v>
      </c>
      <c r="H4763">
        <v>96.072846999999996</v>
      </c>
      <c r="I4763">
        <v>5.9685730000000001</v>
      </c>
    </row>
    <row r="4764" spans="1:9" x14ac:dyDescent="0.25">
      <c r="A4764">
        <v>4763</v>
      </c>
      <c r="B4764">
        <v>83.346910000000008</v>
      </c>
      <c r="C4764">
        <v>9.601604</v>
      </c>
      <c r="H4764">
        <v>96.072846999999996</v>
      </c>
      <c r="I4764">
        <v>5.9685730000000001</v>
      </c>
    </row>
    <row r="4765" spans="1:9" x14ac:dyDescent="0.25">
      <c r="A4765">
        <v>4764</v>
      </c>
      <c r="B4765">
        <v>83.346910000000008</v>
      </c>
      <c r="C4765">
        <v>9.601604</v>
      </c>
      <c r="H4765">
        <v>96.072846999999996</v>
      </c>
      <c r="I4765">
        <v>5.9685730000000001</v>
      </c>
    </row>
    <row r="4766" spans="1:9" x14ac:dyDescent="0.25">
      <c r="A4766">
        <v>4765</v>
      </c>
      <c r="B4766">
        <v>83.346910000000008</v>
      </c>
      <c r="C4766">
        <v>9.601604</v>
      </c>
      <c r="H4766">
        <v>96.072846999999996</v>
      </c>
      <c r="I4766">
        <v>5.9685730000000001</v>
      </c>
    </row>
    <row r="4767" spans="1:9" x14ac:dyDescent="0.25">
      <c r="A4767">
        <v>4766</v>
      </c>
      <c r="B4767">
        <v>83.346910000000008</v>
      </c>
      <c r="C4767">
        <v>9.601604</v>
      </c>
      <c r="H4767">
        <v>95.618329000000003</v>
      </c>
      <c r="I4767">
        <v>6.4226609999999997</v>
      </c>
    </row>
    <row r="4768" spans="1:9" x14ac:dyDescent="0.25">
      <c r="A4768">
        <v>4767</v>
      </c>
      <c r="B4768">
        <v>83.346910000000008</v>
      </c>
      <c r="C4768">
        <v>9.601604</v>
      </c>
      <c r="H4768">
        <v>95.618329000000003</v>
      </c>
      <c r="I4768">
        <v>6.4226609999999997</v>
      </c>
    </row>
    <row r="4769" spans="1:9" x14ac:dyDescent="0.25">
      <c r="A4769">
        <v>4768</v>
      </c>
      <c r="B4769">
        <v>83.346910000000008</v>
      </c>
      <c r="C4769">
        <v>9.601604</v>
      </c>
      <c r="H4769">
        <v>95.228807000000003</v>
      </c>
      <c r="I4769">
        <v>6.4226609999999997</v>
      </c>
    </row>
    <row r="4770" spans="1:9" x14ac:dyDescent="0.25">
      <c r="A4770">
        <v>4769</v>
      </c>
      <c r="B4770">
        <v>83.346910000000008</v>
      </c>
      <c r="C4770">
        <v>9.601604</v>
      </c>
    </row>
    <row r="4771" spans="1:9" x14ac:dyDescent="0.25">
      <c r="A4771">
        <v>4770</v>
      </c>
    </row>
    <row r="4772" spans="1:9" x14ac:dyDescent="0.25">
      <c r="A4772">
        <v>4771</v>
      </c>
      <c r="D4772">
        <v>73.607720999999998</v>
      </c>
      <c r="E4772">
        <v>8.3041149999999995</v>
      </c>
      <c r="F4772">
        <v>86.398541999999992</v>
      </c>
      <c r="G4772">
        <v>9.7313729999999996</v>
      </c>
    </row>
    <row r="4773" spans="1:9" x14ac:dyDescent="0.25">
      <c r="A4773">
        <v>4772</v>
      </c>
      <c r="D4773">
        <v>73.607720999999998</v>
      </c>
      <c r="E4773">
        <v>8.3041149999999995</v>
      </c>
      <c r="F4773">
        <v>86.398541999999992</v>
      </c>
      <c r="G4773">
        <v>9.7313729999999996</v>
      </c>
    </row>
    <row r="4774" spans="1:9" x14ac:dyDescent="0.25">
      <c r="A4774">
        <v>4773</v>
      </c>
      <c r="D4774">
        <v>73.607720999999998</v>
      </c>
      <c r="E4774">
        <v>8.3041149999999995</v>
      </c>
      <c r="F4774">
        <v>86.398541999999992</v>
      </c>
      <c r="G4774">
        <v>9.7313729999999996</v>
      </c>
    </row>
    <row r="4775" spans="1:9" x14ac:dyDescent="0.25">
      <c r="A4775">
        <v>4774</v>
      </c>
      <c r="D4775">
        <v>73.607720999999998</v>
      </c>
      <c r="E4775">
        <v>8.3041149999999995</v>
      </c>
      <c r="F4775">
        <v>86.398541999999992</v>
      </c>
      <c r="G4775">
        <v>9.7313729999999996</v>
      </c>
    </row>
    <row r="4776" spans="1:9" x14ac:dyDescent="0.25">
      <c r="A4776">
        <v>4775</v>
      </c>
      <c r="D4776">
        <v>73.607720999999998</v>
      </c>
      <c r="E4776">
        <v>8.3041149999999995</v>
      </c>
      <c r="F4776">
        <v>86.398541999999992</v>
      </c>
      <c r="G4776">
        <v>9.7313729999999996</v>
      </c>
    </row>
    <row r="4777" spans="1:9" x14ac:dyDescent="0.25">
      <c r="A4777">
        <v>4776</v>
      </c>
      <c r="D4777">
        <v>73.607720999999998</v>
      </c>
      <c r="E4777">
        <v>8.3041149999999995</v>
      </c>
      <c r="F4777">
        <v>86.398541999999992</v>
      </c>
      <c r="G4777">
        <v>9.7313729999999996</v>
      </c>
    </row>
    <row r="4778" spans="1:9" x14ac:dyDescent="0.25">
      <c r="A4778">
        <v>4777</v>
      </c>
      <c r="D4778">
        <v>73.607720999999998</v>
      </c>
      <c r="E4778">
        <v>8.3041149999999995</v>
      </c>
      <c r="F4778">
        <v>86.398541999999992</v>
      </c>
      <c r="G4778">
        <v>9.7313729999999996</v>
      </c>
    </row>
    <row r="4779" spans="1:9" x14ac:dyDescent="0.25">
      <c r="A4779">
        <v>4778</v>
      </c>
      <c r="D4779">
        <v>73.607720999999998</v>
      </c>
      <c r="E4779">
        <v>8.3041149999999995</v>
      </c>
      <c r="F4779">
        <v>86.398541999999992</v>
      </c>
      <c r="G4779">
        <v>9.7313729999999996</v>
      </c>
    </row>
    <row r="4780" spans="1:9" x14ac:dyDescent="0.25">
      <c r="A4780">
        <v>4779</v>
      </c>
      <c r="D4780">
        <v>73.607720999999998</v>
      </c>
      <c r="E4780">
        <v>8.3041149999999995</v>
      </c>
      <c r="F4780">
        <v>86.398541999999992</v>
      </c>
      <c r="G4780">
        <v>9.7313729999999996</v>
      </c>
    </row>
    <row r="4781" spans="1:9" x14ac:dyDescent="0.25">
      <c r="A4781">
        <v>4780</v>
      </c>
      <c r="D4781">
        <v>73.607720999999998</v>
      </c>
      <c r="E4781">
        <v>8.3041149999999995</v>
      </c>
      <c r="F4781">
        <v>86.398541999999992</v>
      </c>
      <c r="G4781">
        <v>9.7313729999999996</v>
      </c>
    </row>
    <row r="4782" spans="1:9" x14ac:dyDescent="0.25">
      <c r="A4782">
        <v>4781</v>
      </c>
      <c r="D4782">
        <v>73.607720999999998</v>
      </c>
      <c r="E4782">
        <v>8.3041149999999995</v>
      </c>
      <c r="F4782">
        <v>86.398541999999992</v>
      </c>
      <c r="G4782">
        <v>9.7313729999999996</v>
      </c>
    </row>
    <row r="4783" spans="1:9" x14ac:dyDescent="0.25">
      <c r="A4783">
        <v>4782</v>
      </c>
      <c r="D4783">
        <v>73.607720999999998</v>
      </c>
      <c r="E4783">
        <v>8.3041149999999995</v>
      </c>
      <c r="F4783">
        <v>86.398541999999992</v>
      </c>
      <c r="G4783">
        <v>9.7313729999999996</v>
      </c>
    </row>
    <row r="4784" spans="1:9" x14ac:dyDescent="0.25">
      <c r="A4784">
        <v>4783</v>
      </c>
      <c r="D4784">
        <v>73.607720999999998</v>
      </c>
      <c r="E4784">
        <v>8.3041149999999995</v>
      </c>
      <c r="F4784">
        <v>86.398541999999992</v>
      </c>
      <c r="G4784">
        <v>9.7313729999999996</v>
      </c>
    </row>
    <row r="4785" spans="1:9" x14ac:dyDescent="0.25">
      <c r="A4785">
        <v>4784</v>
      </c>
      <c r="D4785">
        <v>73.607720999999998</v>
      </c>
      <c r="E4785">
        <v>8.3041149999999995</v>
      </c>
      <c r="F4785">
        <v>86.398541999999992</v>
      </c>
      <c r="G4785">
        <v>9.7313729999999996</v>
      </c>
    </row>
    <row r="4786" spans="1:9" x14ac:dyDescent="0.25">
      <c r="A4786">
        <v>4785</v>
      </c>
      <c r="D4786">
        <v>73.607720999999998</v>
      </c>
      <c r="E4786">
        <v>8.3041149999999995</v>
      </c>
      <c r="F4786">
        <v>86.203778</v>
      </c>
      <c r="G4786">
        <v>9.7313729999999996</v>
      </c>
    </row>
    <row r="4787" spans="1:9" x14ac:dyDescent="0.25">
      <c r="A4787">
        <v>4786</v>
      </c>
      <c r="D4787">
        <v>73.607720999999998</v>
      </c>
      <c r="E4787">
        <v>8.3041149999999995</v>
      </c>
      <c r="F4787">
        <v>86.203778</v>
      </c>
      <c r="G4787">
        <v>9.7313729999999996</v>
      </c>
    </row>
    <row r="4788" spans="1:9" x14ac:dyDescent="0.25">
      <c r="A4788">
        <v>4787</v>
      </c>
      <c r="D4788">
        <v>73.607720999999998</v>
      </c>
      <c r="E4788">
        <v>8.3041149999999995</v>
      </c>
      <c r="F4788">
        <v>85.749265000000008</v>
      </c>
      <c r="G4788">
        <v>9.7313729999999996</v>
      </c>
    </row>
    <row r="4789" spans="1:9" x14ac:dyDescent="0.25">
      <c r="A4789">
        <v>4788</v>
      </c>
      <c r="D4789">
        <v>73.607720999999998</v>
      </c>
      <c r="E4789">
        <v>8.3041149999999995</v>
      </c>
      <c r="F4789">
        <v>85.749265000000008</v>
      </c>
      <c r="G4789">
        <v>9.7313729999999996</v>
      </c>
    </row>
    <row r="4790" spans="1:9" x14ac:dyDescent="0.25">
      <c r="A4790">
        <v>4789</v>
      </c>
      <c r="D4790">
        <v>73.607720999999998</v>
      </c>
      <c r="E4790">
        <v>8.3041149999999995</v>
      </c>
      <c r="F4790">
        <v>85.554501999999999</v>
      </c>
      <c r="G4790">
        <v>9.7313729999999996</v>
      </c>
    </row>
    <row r="4791" spans="1:9" x14ac:dyDescent="0.25">
      <c r="A4791">
        <v>4790</v>
      </c>
      <c r="D4791">
        <v>73.607720999999998</v>
      </c>
      <c r="E4791">
        <v>8.3041149999999995</v>
      </c>
    </row>
    <row r="4792" spans="1:9" x14ac:dyDescent="0.25">
      <c r="A4792">
        <v>4791</v>
      </c>
      <c r="B4792">
        <v>66.076013000000003</v>
      </c>
      <c r="C4792">
        <v>8.8879739999999998</v>
      </c>
      <c r="H4792">
        <v>76.010075999999998</v>
      </c>
      <c r="I4792">
        <v>7.4607159999999997</v>
      </c>
    </row>
    <row r="4793" spans="1:9" x14ac:dyDescent="0.25">
      <c r="A4793">
        <v>4792</v>
      </c>
      <c r="B4793">
        <v>66.076013000000003</v>
      </c>
      <c r="C4793">
        <v>8.8879739999999998</v>
      </c>
      <c r="H4793">
        <v>76.010075999999998</v>
      </c>
      <c r="I4793">
        <v>7.4607159999999997</v>
      </c>
    </row>
    <row r="4794" spans="1:9" x14ac:dyDescent="0.25">
      <c r="A4794">
        <v>4793</v>
      </c>
      <c r="B4794">
        <v>66.076013000000003</v>
      </c>
      <c r="C4794">
        <v>8.8879739999999998</v>
      </c>
      <c r="H4794">
        <v>76.010075999999998</v>
      </c>
      <c r="I4794">
        <v>7.4607159999999997</v>
      </c>
    </row>
    <row r="4795" spans="1:9" x14ac:dyDescent="0.25">
      <c r="A4795">
        <v>4794</v>
      </c>
      <c r="B4795">
        <v>66.076013000000003</v>
      </c>
      <c r="C4795">
        <v>8.8879739999999998</v>
      </c>
      <c r="H4795">
        <v>76.010075999999998</v>
      </c>
      <c r="I4795">
        <v>7.4607159999999997</v>
      </c>
    </row>
    <row r="4796" spans="1:9" x14ac:dyDescent="0.25">
      <c r="A4796">
        <v>4795</v>
      </c>
      <c r="B4796">
        <v>66.076013000000003</v>
      </c>
      <c r="C4796">
        <v>8.8879739999999998</v>
      </c>
      <c r="H4796">
        <v>76.010075999999998</v>
      </c>
      <c r="I4796">
        <v>7.4607159999999997</v>
      </c>
    </row>
    <row r="4797" spans="1:9" x14ac:dyDescent="0.25">
      <c r="A4797">
        <v>4796</v>
      </c>
      <c r="B4797">
        <v>66.076013000000003</v>
      </c>
      <c r="C4797">
        <v>8.8879739999999998</v>
      </c>
      <c r="H4797">
        <v>76.010075999999998</v>
      </c>
      <c r="I4797">
        <v>7.4607159999999997</v>
      </c>
    </row>
    <row r="4798" spans="1:9" x14ac:dyDescent="0.25">
      <c r="A4798">
        <v>4797</v>
      </c>
      <c r="B4798">
        <v>66.076013000000003</v>
      </c>
      <c r="C4798">
        <v>8.8879739999999998</v>
      </c>
      <c r="H4798">
        <v>76.010075999999998</v>
      </c>
      <c r="I4798">
        <v>7.4607159999999997</v>
      </c>
    </row>
    <row r="4799" spans="1:9" x14ac:dyDescent="0.25">
      <c r="A4799">
        <v>4798</v>
      </c>
      <c r="B4799">
        <v>66.076013000000003</v>
      </c>
      <c r="C4799">
        <v>8.8879739999999998</v>
      </c>
      <c r="H4799">
        <v>76.010075999999998</v>
      </c>
      <c r="I4799">
        <v>7.4607159999999997</v>
      </c>
    </row>
    <row r="4800" spans="1:9" x14ac:dyDescent="0.25">
      <c r="A4800">
        <v>4799</v>
      </c>
      <c r="B4800">
        <v>66.076013000000003</v>
      </c>
      <c r="C4800">
        <v>8.8879739999999998</v>
      </c>
      <c r="H4800">
        <v>76.010075999999998</v>
      </c>
      <c r="I4800">
        <v>7.4607159999999997</v>
      </c>
    </row>
    <row r="4801" spans="1:9" x14ac:dyDescent="0.25">
      <c r="A4801">
        <v>4800</v>
      </c>
      <c r="B4801">
        <v>66.076013000000003</v>
      </c>
      <c r="C4801">
        <v>8.8879739999999998</v>
      </c>
      <c r="H4801">
        <v>76.010075999999998</v>
      </c>
      <c r="I4801">
        <v>7.4607159999999997</v>
      </c>
    </row>
    <row r="4802" spans="1:9" x14ac:dyDescent="0.25">
      <c r="A4802">
        <v>4801</v>
      </c>
      <c r="B4802">
        <v>66.076013000000003</v>
      </c>
      <c r="C4802">
        <v>8.8879739999999998</v>
      </c>
      <c r="H4802">
        <v>76.010075999999998</v>
      </c>
      <c r="I4802">
        <v>7.4607159999999997</v>
      </c>
    </row>
    <row r="4803" spans="1:9" x14ac:dyDescent="0.25">
      <c r="A4803">
        <v>4802</v>
      </c>
      <c r="B4803">
        <v>66.076013000000003</v>
      </c>
      <c r="C4803">
        <v>8.8879739999999998</v>
      </c>
      <c r="H4803">
        <v>76.010075999999998</v>
      </c>
      <c r="I4803">
        <v>7.4607159999999997</v>
      </c>
    </row>
    <row r="4804" spans="1:9" x14ac:dyDescent="0.25">
      <c r="A4804">
        <v>4803</v>
      </c>
      <c r="B4804">
        <v>66.076013000000003</v>
      </c>
      <c r="C4804">
        <v>8.8879739999999998</v>
      </c>
      <c r="H4804">
        <v>76.010075999999998</v>
      </c>
      <c r="I4804">
        <v>7.4607159999999997</v>
      </c>
    </row>
    <row r="4805" spans="1:9" x14ac:dyDescent="0.25">
      <c r="A4805">
        <v>4804</v>
      </c>
      <c r="B4805">
        <v>66.076013000000003</v>
      </c>
      <c r="C4805">
        <v>8.8879739999999998</v>
      </c>
      <c r="H4805">
        <v>76.010075999999998</v>
      </c>
      <c r="I4805">
        <v>7.4607159999999997</v>
      </c>
    </row>
    <row r="4806" spans="1:9" x14ac:dyDescent="0.25">
      <c r="A4806">
        <v>4805</v>
      </c>
      <c r="B4806">
        <v>66.076013000000003</v>
      </c>
      <c r="C4806">
        <v>8.8879739999999998</v>
      </c>
      <c r="H4806">
        <v>75.685434000000001</v>
      </c>
      <c r="I4806">
        <v>7.2660609999999997</v>
      </c>
    </row>
    <row r="4807" spans="1:9" x14ac:dyDescent="0.25">
      <c r="A4807">
        <v>4806</v>
      </c>
      <c r="B4807">
        <v>66.076013000000003</v>
      </c>
      <c r="C4807">
        <v>8.8879739999999998</v>
      </c>
      <c r="H4807">
        <v>75.685434000000001</v>
      </c>
      <c r="I4807">
        <v>7.2660609999999997</v>
      </c>
    </row>
    <row r="4808" spans="1:9" x14ac:dyDescent="0.25">
      <c r="A4808">
        <v>4807</v>
      </c>
      <c r="B4808">
        <v>66.076013000000003</v>
      </c>
      <c r="C4808">
        <v>8.8879739999999998</v>
      </c>
      <c r="H4808">
        <v>75.685434000000001</v>
      </c>
      <c r="I4808">
        <v>7.2660609999999997</v>
      </c>
    </row>
    <row r="4809" spans="1:9" x14ac:dyDescent="0.25">
      <c r="A4809">
        <v>4808</v>
      </c>
      <c r="B4809">
        <v>66.076013000000003</v>
      </c>
      <c r="C4809">
        <v>8.8879739999999998</v>
      </c>
      <c r="H4809">
        <v>75.685434000000001</v>
      </c>
      <c r="I4809">
        <v>7.2660609999999997</v>
      </c>
    </row>
    <row r="4810" spans="1:9" x14ac:dyDescent="0.25">
      <c r="A4810">
        <v>4809</v>
      </c>
      <c r="B4810">
        <v>66.076013000000003</v>
      </c>
      <c r="C4810">
        <v>8.8879739999999998</v>
      </c>
      <c r="H4810">
        <v>75.685434000000001</v>
      </c>
      <c r="I4810">
        <v>7.2660609999999997</v>
      </c>
    </row>
    <row r="4811" spans="1:9" x14ac:dyDescent="0.25">
      <c r="A4811">
        <v>4810</v>
      </c>
      <c r="B4811">
        <v>66.076013000000003</v>
      </c>
      <c r="C4811">
        <v>8.8879739999999998</v>
      </c>
      <c r="H4811">
        <v>75.685434000000001</v>
      </c>
      <c r="I4811">
        <v>7.2660609999999997</v>
      </c>
    </row>
    <row r="4812" spans="1:9" x14ac:dyDescent="0.25">
      <c r="A4812">
        <v>4811</v>
      </c>
    </row>
    <row r="4813" spans="1:9" x14ac:dyDescent="0.25">
      <c r="A4813">
        <v>4812</v>
      </c>
      <c r="D4813">
        <v>53.798912999999992</v>
      </c>
      <c r="E4813">
        <v>9.3033979999999996</v>
      </c>
    </row>
    <row r="4814" spans="1:9" x14ac:dyDescent="0.25">
      <c r="A4814">
        <v>4813</v>
      </c>
      <c r="D4814">
        <v>53.798912999999992</v>
      </c>
      <c r="E4814">
        <v>9.3033979999999996</v>
      </c>
    </row>
    <row r="4815" spans="1:9" x14ac:dyDescent="0.25">
      <c r="A4815">
        <v>4814</v>
      </c>
      <c r="D4815">
        <v>53.798912999999992</v>
      </c>
      <c r="E4815">
        <v>9.3033979999999996</v>
      </c>
      <c r="F4815">
        <v>66.714502999999993</v>
      </c>
      <c r="G4815">
        <v>10.761393999999999</v>
      </c>
    </row>
    <row r="4816" spans="1:9" x14ac:dyDescent="0.25">
      <c r="A4816">
        <v>4815</v>
      </c>
      <c r="D4816">
        <v>53.798912999999992</v>
      </c>
      <c r="E4816">
        <v>9.3033979999999996</v>
      </c>
      <c r="F4816">
        <v>67.764099999999999</v>
      </c>
      <c r="G4816">
        <v>9.601604</v>
      </c>
    </row>
    <row r="4817" spans="1:9" x14ac:dyDescent="0.25">
      <c r="A4817">
        <v>4816</v>
      </c>
      <c r="D4817">
        <v>53.798912999999992</v>
      </c>
      <c r="E4817">
        <v>9.3033979999999996</v>
      </c>
      <c r="F4817">
        <v>67.764099999999999</v>
      </c>
      <c r="G4817">
        <v>9.601604</v>
      </c>
    </row>
    <row r="4818" spans="1:9" x14ac:dyDescent="0.25">
      <c r="A4818">
        <v>4817</v>
      </c>
      <c r="D4818">
        <v>53.798912999999992</v>
      </c>
      <c r="E4818">
        <v>9.3033979999999996</v>
      </c>
      <c r="F4818">
        <v>67.764099999999999</v>
      </c>
      <c r="G4818">
        <v>9.601604</v>
      </c>
    </row>
    <row r="4819" spans="1:9" x14ac:dyDescent="0.25">
      <c r="A4819">
        <v>4818</v>
      </c>
      <c r="D4819">
        <v>53.798912999999992</v>
      </c>
      <c r="E4819">
        <v>9.3033979999999996</v>
      </c>
      <c r="F4819">
        <v>67.764099999999999</v>
      </c>
      <c r="G4819">
        <v>9.601604</v>
      </c>
    </row>
    <row r="4820" spans="1:9" x14ac:dyDescent="0.25">
      <c r="A4820">
        <v>4819</v>
      </c>
      <c r="D4820">
        <v>53.798912999999992</v>
      </c>
      <c r="E4820">
        <v>9.3033979999999996</v>
      </c>
      <c r="F4820">
        <v>67.764099999999999</v>
      </c>
      <c r="G4820">
        <v>9.601604</v>
      </c>
    </row>
    <row r="4821" spans="1:9" x14ac:dyDescent="0.25">
      <c r="A4821">
        <v>4820</v>
      </c>
      <c r="D4821">
        <v>53.798912999999992</v>
      </c>
      <c r="E4821">
        <v>9.3033979999999996</v>
      </c>
      <c r="F4821">
        <v>67.764099999999999</v>
      </c>
      <c r="G4821">
        <v>9.601604</v>
      </c>
    </row>
    <row r="4822" spans="1:9" x14ac:dyDescent="0.25">
      <c r="A4822">
        <v>4821</v>
      </c>
      <c r="D4822">
        <v>53.798912999999992</v>
      </c>
      <c r="E4822">
        <v>9.3033979999999996</v>
      </c>
      <c r="F4822">
        <v>67.764099999999999</v>
      </c>
      <c r="G4822">
        <v>9.601604</v>
      </c>
    </row>
    <row r="4823" spans="1:9" x14ac:dyDescent="0.25">
      <c r="A4823">
        <v>4822</v>
      </c>
      <c r="D4823">
        <v>53.798912999999992</v>
      </c>
      <c r="E4823">
        <v>9.3033979999999996</v>
      </c>
      <c r="F4823">
        <v>67.764099999999999</v>
      </c>
      <c r="G4823">
        <v>9.601604</v>
      </c>
    </row>
    <row r="4824" spans="1:9" x14ac:dyDescent="0.25">
      <c r="A4824">
        <v>4823</v>
      </c>
      <c r="D4824">
        <v>53.798912999999992</v>
      </c>
      <c r="E4824">
        <v>9.3033979999999996</v>
      </c>
      <c r="F4824">
        <v>67.764099999999999</v>
      </c>
      <c r="G4824">
        <v>9.601604</v>
      </c>
    </row>
    <row r="4825" spans="1:9" x14ac:dyDescent="0.25">
      <c r="A4825">
        <v>4824</v>
      </c>
      <c r="D4825">
        <v>53.798912999999992</v>
      </c>
      <c r="E4825">
        <v>9.3033979999999996</v>
      </c>
      <c r="F4825">
        <v>67.764099999999999</v>
      </c>
      <c r="G4825">
        <v>9.601604</v>
      </c>
    </row>
    <row r="4826" spans="1:9" x14ac:dyDescent="0.25">
      <c r="A4826">
        <v>4825</v>
      </c>
      <c r="D4826">
        <v>53.798912999999992</v>
      </c>
      <c r="E4826">
        <v>9.3033979999999996</v>
      </c>
      <c r="F4826">
        <v>67.764099999999999</v>
      </c>
      <c r="G4826">
        <v>9.601604</v>
      </c>
    </row>
    <row r="4827" spans="1:9" x14ac:dyDescent="0.25">
      <c r="A4827">
        <v>4826</v>
      </c>
      <c r="D4827">
        <v>53.798912999999992</v>
      </c>
      <c r="E4827">
        <v>9.3033979999999996</v>
      </c>
      <c r="F4827">
        <v>67.764099999999999</v>
      </c>
      <c r="G4827">
        <v>9.601604</v>
      </c>
    </row>
    <row r="4828" spans="1:9" x14ac:dyDescent="0.25">
      <c r="A4828">
        <v>4827</v>
      </c>
      <c r="D4828">
        <v>53.798912999999992</v>
      </c>
      <c r="E4828">
        <v>9.3033979999999996</v>
      </c>
      <c r="F4828">
        <v>67.764099999999999</v>
      </c>
      <c r="G4828">
        <v>9.601604</v>
      </c>
    </row>
    <row r="4829" spans="1:9" x14ac:dyDescent="0.25">
      <c r="A4829">
        <v>4828</v>
      </c>
      <c r="D4829">
        <v>53.798912999999992</v>
      </c>
      <c r="E4829">
        <v>9.3033979999999996</v>
      </c>
      <c r="F4829">
        <v>67.504448999999994</v>
      </c>
      <c r="G4829">
        <v>9.4718330000000002</v>
      </c>
    </row>
    <row r="4830" spans="1:9" x14ac:dyDescent="0.25">
      <c r="A4830">
        <v>4829</v>
      </c>
      <c r="D4830">
        <v>53.798912999999992</v>
      </c>
      <c r="E4830">
        <v>9.3033979999999996</v>
      </c>
      <c r="F4830">
        <v>67.504448999999994</v>
      </c>
      <c r="G4830">
        <v>9.4718330000000002</v>
      </c>
    </row>
    <row r="4831" spans="1:9" x14ac:dyDescent="0.25">
      <c r="A4831">
        <v>4830</v>
      </c>
      <c r="F4831">
        <v>67.374573999999996</v>
      </c>
      <c r="G4831">
        <v>9.4718330000000002</v>
      </c>
    </row>
    <row r="4832" spans="1:9" x14ac:dyDescent="0.25">
      <c r="A4832">
        <v>4831</v>
      </c>
      <c r="B4832">
        <v>41.994286999999993</v>
      </c>
      <c r="C4832">
        <v>10.275394</v>
      </c>
      <c r="F4832">
        <v>67.374573999999996</v>
      </c>
      <c r="G4832">
        <v>9.4069479999999999</v>
      </c>
      <c r="H4832">
        <v>56.506955999999995</v>
      </c>
      <c r="I4832">
        <v>8.0536879999999993</v>
      </c>
    </row>
    <row r="4833" spans="1:9" x14ac:dyDescent="0.25">
      <c r="A4833">
        <v>4832</v>
      </c>
      <c r="B4833">
        <v>41.994286999999993</v>
      </c>
      <c r="C4833">
        <v>10.275394</v>
      </c>
      <c r="H4833">
        <v>56.506955999999995</v>
      </c>
      <c r="I4833">
        <v>8.0536879999999993</v>
      </c>
    </row>
    <row r="4834" spans="1:9" x14ac:dyDescent="0.25">
      <c r="A4834">
        <v>4833</v>
      </c>
      <c r="B4834">
        <v>41.994286999999993</v>
      </c>
      <c r="C4834">
        <v>10.275394</v>
      </c>
      <c r="H4834">
        <v>56.506955999999995</v>
      </c>
      <c r="I4834">
        <v>8.0536879999999993</v>
      </c>
    </row>
    <row r="4835" spans="1:9" x14ac:dyDescent="0.25">
      <c r="A4835">
        <v>4834</v>
      </c>
      <c r="B4835">
        <v>41.994286999999993</v>
      </c>
      <c r="C4835">
        <v>10.275394</v>
      </c>
      <c r="H4835">
        <v>56.506955999999995</v>
      </c>
      <c r="I4835">
        <v>8.0536879999999993</v>
      </c>
    </row>
    <row r="4836" spans="1:9" x14ac:dyDescent="0.25">
      <c r="A4836">
        <v>4835</v>
      </c>
      <c r="B4836">
        <v>41.994286999999993</v>
      </c>
      <c r="C4836">
        <v>10.275394</v>
      </c>
      <c r="H4836">
        <v>56.506955999999995</v>
      </c>
      <c r="I4836">
        <v>8.0536879999999993</v>
      </c>
    </row>
    <row r="4837" spans="1:9" x14ac:dyDescent="0.25">
      <c r="A4837">
        <v>4836</v>
      </c>
      <c r="B4837">
        <v>41.994286999999993</v>
      </c>
      <c r="C4837">
        <v>10.275394</v>
      </c>
      <c r="H4837">
        <v>56.506955999999995</v>
      </c>
      <c r="I4837">
        <v>8.0536879999999993</v>
      </c>
    </row>
    <row r="4838" spans="1:9" x14ac:dyDescent="0.25">
      <c r="A4838">
        <v>4837</v>
      </c>
      <c r="B4838">
        <v>41.994286999999993</v>
      </c>
      <c r="C4838">
        <v>10.275394</v>
      </c>
      <c r="H4838">
        <v>56.506955999999995</v>
      </c>
      <c r="I4838">
        <v>8.0536879999999993</v>
      </c>
    </row>
    <row r="4839" spans="1:9" x14ac:dyDescent="0.25">
      <c r="A4839">
        <v>4838</v>
      </c>
      <c r="B4839">
        <v>41.994286999999993</v>
      </c>
      <c r="C4839">
        <v>10.275394</v>
      </c>
      <c r="H4839">
        <v>56.506955999999995</v>
      </c>
      <c r="I4839">
        <v>8.0536879999999993</v>
      </c>
    </row>
    <row r="4840" spans="1:9" x14ac:dyDescent="0.25">
      <c r="A4840">
        <v>4839</v>
      </c>
      <c r="B4840">
        <v>41.994286999999993</v>
      </c>
      <c r="C4840">
        <v>10.275394</v>
      </c>
      <c r="H4840">
        <v>56.506955999999995</v>
      </c>
      <c r="I4840">
        <v>8.0536879999999993</v>
      </c>
    </row>
    <row r="4841" spans="1:9" x14ac:dyDescent="0.25">
      <c r="A4841">
        <v>4840</v>
      </c>
      <c r="B4841">
        <v>41.994286999999993</v>
      </c>
      <c r="C4841">
        <v>10.275394</v>
      </c>
      <c r="H4841">
        <v>56.506955999999995</v>
      </c>
      <c r="I4841">
        <v>8.0536879999999993</v>
      </c>
    </row>
    <row r="4842" spans="1:9" x14ac:dyDescent="0.25">
      <c r="A4842">
        <v>4841</v>
      </c>
      <c r="B4842">
        <v>41.994286999999993</v>
      </c>
      <c r="C4842">
        <v>10.275394</v>
      </c>
      <c r="H4842">
        <v>56.506955999999995</v>
      </c>
      <c r="I4842">
        <v>8.0536879999999993</v>
      </c>
    </row>
    <row r="4843" spans="1:9" x14ac:dyDescent="0.25">
      <c r="A4843">
        <v>4842</v>
      </c>
      <c r="B4843">
        <v>41.994286999999993</v>
      </c>
      <c r="C4843">
        <v>10.275394</v>
      </c>
      <c r="H4843">
        <v>56.506955999999995</v>
      </c>
      <c r="I4843">
        <v>8.0536879999999993</v>
      </c>
    </row>
    <row r="4844" spans="1:9" x14ac:dyDescent="0.25">
      <c r="A4844">
        <v>4843</v>
      </c>
      <c r="B4844">
        <v>41.994286999999993</v>
      </c>
      <c r="C4844">
        <v>10.275394</v>
      </c>
      <c r="H4844">
        <v>56.506955999999995</v>
      </c>
      <c r="I4844">
        <v>8.0536879999999993</v>
      </c>
    </row>
    <row r="4845" spans="1:9" x14ac:dyDescent="0.25">
      <c r="A4845">
        <v>4844</v>
      </c>
      <c r="B4845">
        <v>41.994286999999993</v>
      </c>
      <c r="C4845">
        <v>10.275394</v>
      </c>
      <c r="H4845">
        <v>56.506955999999995</v>
      </c>
      <c r="I4845">
        <v>8.0536879999999993</v>
      </c>
    </row>
    <row r="4846" spans="1:9" x14ac:dyDescent="0.25">
      <c r="A4846">
        <v>4845</v>
      </c>
      <c r="B4846">
        <v>41.994286999999993</v>
      </c>
      <c r="C4846">
        <v>10.275394</v>
      </c>
      <c r="H4846">
        <v>56.506955999999995</v>
      </c>
      <c r="I4846">
        <v>8.0536879999999993</v>
      </c>
    </row>
    <row r="4847" spans="1:9" x14ac:dyDescent="0.25">
      <c r="A4847">
        <v>4846</v>
      </c>
      <c r="B4847">
        <v>41.994286999999993</v>
      </c>
      <c r="C4847">
        <v>10.275394</v>
      </c>
      <c r="H4847">
        <v>56.506955999999995</v>
      </c>
      <c r="I4847">
        <v>8.0536879999999993</v>
      </c>
    </row>
    <row r="4848" spans="1:9" x14ac:dyDescent="0.25">
      <c r="A4848">
        <v>4847</v>
      </c>
      <c r="B4848">
        <v>41.994286999999993</v>
      </c>
      <c r="C4848">
        <v>10.275394</v>
      </c>
      <c r="H4848">
        <v>56.506955999999995</v>
      </c>
      <c r="I4848">
        <v>8.0536879999999993</v>
      </c>
    </row>
    <row r="4849" spans="1:9" x14ac:dyDescent="0.25">
      <c r="A4849">
        <v>4848</v>
      </c>
      <c r="B4849">
        <v>41.994286999999993</v>
      </c>
      <c r="C4849">
        <v>10.275394</v>
      </c>
      <c r="H4849">
        <v>56.437527999999993</v>
      </c>
      <c r="I4849">
        <v>7.9842599999999999</v>
      </c>
    </row>
    <row r="4850" spans="1:9" x14ac:dyDescent="0.25">
      <c r="A4850">
        <v>4849</v>
      </c>
      <c r="B4850">
        <v>41.994286999999993</v>
      </c>
      <c r="C4850">
        <v>10.275394</v>
      </c>
    </row>
    <row r="4851" spans="1:9" x14ac:dyDescent="0.25">
      <c r="A4851">
        <v>4850</v>
      </c>
      <c r="B4851">
        <v>41.994286999999993</v>
      </c>
      <c r="C4851">
        <v>10.275394</v>
      </c>
    </row>
    <row r="4852" spans="1:9" x14ac:dyDescent="0.25">
      <c r="A4852">
        <v>4851</v>
      </c>
      <c r="D4852">
        <v>30.884173999999994</v>
      </c>
      <c r="E4852">
        <v>8.4008289999999999</v>
      </c>
    </row>
    <row r="4853" spans="1:9" x14ac:dyDescent="0.25">
      <c r="A4853">
        <v>4852</v>
      </c>
      <c r="D4853">
        <v>30.884173999999994</v>
      </c>
      <c r="E4853">
        <v>8.4008289999999999</v>
      </c>
    </row>
    <row r="4854" spans="1:9" x14ac:dyDescent="0.25">
      <c r="A4854">
        <v>4853</v>
      </c>
      <c r="D4854">
        <v>30.884173999999994</v>
      </c>
      <c r="E4854">
        <v>8.4008289999999999</v>
      </c>
    </row>
    <row r="4855" spans="1:9" x14ac:dyDescent="0.25">
      <c r="A4855">
        <v>4854</v>
      </c>
      <c r="D4855">
        <v>30.884173999999994</v>
      </c>
      <c r="E4855">
        <v>8.4008289999999999</v>
      </c>
    </row>
    <row r="4856" spans="1:9" x14ac:dyDescent="0.25">
      <c r="A4856">
        <v>4855</v>
      </c>
      <c r="D4856">
        <v>30.884173999999994</v>
      </c>
      <c r="E4856">
        <v>8.4008289999999999</v>
      </c>
    </row>
    <row r="4857" spans="1:9" x14ac:dyDescent="0.25">
      <c r="A4857">
        <v>4856</v>
      </c>
      <c r="D4857">
        <v>30.884173999999994</v>
      </c>
      <c r="E4857">
        <v>8.4008289999999999</v>
      </c>
    </row>
    <row r="4858" spans="1:9" x14ac:dyDescent="0.25">
      <c r="A4858">
        <v>4857</v>
      </c>
      <c r="D4858">
        <v>30.884173999999994</v>
      </c>
      <c r="E4858">
        <v>8.4008289999999999</v>
      </c>
      <c r="F4858">
        <v>44.980156999999991</v>
      </c>
      <c r="G4858">
        <v>10.48368</v>
      </c>
    </row>
    <row r="4859" spans="1:9" x14ac:dyDescent="0.25">
      <c r="A4859">
        <v>4858</v>
      </c>
      <c r="D4859">
        <v>30.884173999999994</v>
      </c>
      <c r="E4859">
        <v>8.4008289999999999</v>
      </c>
      <c r="F4859">
        <v>44.980156999999991</v>
      </c>
      <c r="G4859">
        <v>10.48368</v>
      </c>
    </row>
    <row r="4860" spans="1:9" x14ac:dyDescent="0.25">
      <c r="A4860">
        <v>4859</v>
      </c>
      <c r="D4860">
        <v>30.884173999999994</v>
      </c>
      <c r="E4860">
        <v>8.4008289999999999</v>
      </c>
      <c r="F4860">
        <v>44.980156999999991</v>
      </c>
      <c r="G4860">
        <v>10.48368</v>
      </c>
    </row>
    <row r="4861" spans="1:9" x14ac:dyDescent="0.25">
      <c r="A4861">
        <v>4860</v>
      </c>
      <c r="D4861">
        <v>30.884173999999994</v>
      </c>
      <c r="E4861">
        <v>8.4008289999999999</v>
      </c>
      <c r="F4861">
        <v>45.049585999999991</v>
      </c>
      <c r="G4861">
        <v>10.48368</v>
      </c>
    </row>
    <row r="4862" spans="1:9" x14ac:dyDescent="0.25">
      <c r="A4862">
        <v>4861</v>
      </c>
      <c r="D4862">
        <v>30.884173999999994</v>
      </c>
      <c r="E4862">
        <v>8.4008289999999999</v>
      </c>
      <c r="F4862">
        <v>45.049585999999991</v>
      </c>
      <c r="G4862">
        <v>10.48368</v>
      </c>
    </row>
    <row r="4863" spans="1:9" x14ac:dyDescent="0.25">
      <c r="A4863">
        <v>4862</v>
      </c>
      <c r="D4863">
        <v>30.884173999999994</v>
      </c>
      <c r="E4863">
        <v>8.4008289999999999</v>
      </c>
      <c r="F4863">
        <v>45.049585999999991</v>
      </c>
      <c r="G4863">
        <v>10.48368</v>
      </c>
    </row>
    <row r="4864" spans="1:9" x14ac:dyDescent="0.25">
      <c r="A4864">
        <v>4863</v>
      </c>
      <c r="D4864">
        <v>30.884173999999994</v>
      </c>
      <c r="E4864">
        <v>8.4008289999999999</v>
      </c>
      <c r="F4864">
        <v>45.049585999999991</v>
      </c>
      <c r="G4864">
        <v>10.48368</v>
      </c>
    </row>
    <row r="4865" spans="1:9" x14ac:dyDescent="0.25">
      <c r="A4865">
        <v>4864</v>
      </c>
      <c r="D4865">
        <v>30.884173999999994</v>
      </c>
      <c r="E4865">
        <v>8.4008289999999999</v>
      </c>
      <c r="F4865">
        <v>45.049585999999991</v>
      </c>
      <c r="G4865">
        <v>10.48368</v>
      </c>
    </row>
    <row r="4866" spans="1:9" x14ac:dyDescent="0.25">
      <c r="A4866">
        <v>4865</v>
      </c>
      <c r="D4866">
        <v>30.884173999999994</v>
      </c>
      <c r="E4866">
        <v>8.4008289999999999</v>
      </c>
      <c r="F4866">
        <v>45.049585999999991</v>
      </c>
      <c r="G4866">
        <v>10.48368</v>
      </c>
    </row>
    <row r="4867" spans="1:9" x14ac:dyDescent="0.25">
      <c r="A4867">
        <v>4866</v>
      </c>
      <c r="D4867">
        <v>30.884173999999994</v>
      </c>
      <c r="E4867">
        <v>8.4008289999999999</v>
      </c>
      <c r="F4867">
        <v>45.049585999999991</v>
      </c>
      <c r="G4867">
        <v>10.48368</v>
      </c>
      <c r="H4867">
        <v>36.439230999999992</v>
      </c>
      <c r="I4867">
        <v>6.1791219999999996</v>
      </c>
    </row>
    <row r="4868" spans="1:9" x14ac:dyDescent="0.25">
      <c r="A4868">
        <v>4867</v>
      </c>
      <c r="D4868">
        <v>30.884173999999994</v>
      </c>
      <c r="E4868">
        <v>8.1925450000000009</v>
      </c>
      <c r="F4868">
        <v>45.049585999999991</v>
      </c>
      <c r="G4868">
        <v>10.48368</v>
      </c>
      <c r="H4868">
        <v>36.439230999999992</v>
      </c>
      <c r="I4868">
        <v>6.1791219999999996</v>
      </c>
    </row>
    <row r="4869" spans="1:9" x14ac:dyDescent="0.25">
      <c r="A4869">
        <v>4868</v>
      </c>
      <c r="D4869">
        <v>30.884173999999994</v>
      </c>
      <c r="E4869">
        <v>8.1925450000000009</v>
      </c>
      <c r="F4869">
        <v>45.049585999999991</v>
      </c>
      <c r="G4869">
        <v>10.48368</v>
      </c>
      <c r="H4869">
        <v>36.300371999999989</v>
      </c>
      <c r="I4869">
        <v>6.1791219999999996</v>
      </c>
    </row>
    <row r="4870" spans="1:9" x14ac:dyDescent="0.25">
      <c r="A4870">
        <v>4869</v>
      </c>
      <c r="D4870">
        <v>30.884173999999994</v>
      </c>
      <c r="E4870">
        <v>8.1925450000000009</v>
      </c>
      <c r="F4870">
        <v>45.049585999999991</v>
      </c>
      <c r="G4870">
        <v>10.48368</v>
      </c>
      <c r="H4870">
        <v>36.300371999999989</v>
      </c>
      <c r="I4870">
        <v>6.1791219999999996</v>
      </c>
    </row>
    <row r="4871" spans="1:9" x14ac:dyDescent="0.25">
      <c r="A4871">
        <v>4870</v>
      </c>
      <c r="D4871">
        <v>30.884173999999994</v>
      </c>
      <c r="E4871">
        <v>8.1925450000000009</v>
      </c>
      <c r="F4871">
        <v>45.049585999999991</v>
      </c>
      <c r="G4871">
        <v>10.48368</v>
      </c>
      <c r="H4871">
        <v>36.300371999999989</v>
      </c>
      <c r="I4871">
        <v>6.1791219999999996</v>
      </c>
    </row>
    <row r="4872" spans="1:9" x14ac:dyDescent="0.25">
      <c r="A4872">
        <v>4871</v>
      </c>
      <c r="D4872">
        <v>30.884173999999994</v>
      </c>
      <c r="E4872">
        <v>8.1925450000000009</v>
      </c>
      <c r="F4872">
        <v>45.049585999999991</v>
      </c>
      <c r="G4872">
        <v>10.48368</v>
      </c>
      <c r="H4872">
        <v>36.300371999999989</v>
      </c>
      <c r="I4872">
        <v>6.1791219999999996</v>
      </c>
    </row>
    <row r="4873" spans="1:9" x14ac:dyDescent="0.25">
      <c r="A4873">
        <v>4872</v>
      </c>
      <c r="F4873">
        <v>45.049585999999991</v>
      </c>
      <c r="G4873">
        <v>10.414251</v>
      </c>
      <c r="H4873">
        <v>36.300371999999989</v>
      </c>
      <c r="I4873">
        <v>6.1791219999999996</v>
      </c>
    </row>
    <row r="4874" spans="1:9" x14ac:dyDescent="0.25">
      <c r="A4874">
        <v>4873</v>
      </c>
      <c r="B4874">
        <v>19.010119999999993</v>
      </c>
      <c r="C4874">
        <v>10.136539000000001</v>
      </c>
      <c r="H4874">
        <v>36.300371999999989</v>
      </c>
      <c r="I4874">
        <v>6.1791219999999996</v>
      </c>
    </row>
    <row r="4875" spans="1:9" x14ac:dyDescent="0.25">
      <c r="A4875">
        <v>4874</v>
      </c>
      <c r="B4875">
        <v>19.010119999999993</v>
      </c>
      <c r="C4875">
        <v>10.136539000000001</v>
      </c>
      <c r="H4875">
        <v>36.300371999999989</v>
      </c>
      <c r="I4875">
        <v>6.1791219999999996</v>
      </c>
    </row>
    <row r="4876" spans="1:9" x14ac:dyDescent="0.25">
      <c r="A4876">
        <v>4875</v>
      </c>
      <c r="B4876">
        <v>19.010119999999993</v>
      </c>
      <c r="C4876">
        <v>10.136539000000001</v>
      </c>
      <c r="H4876">
        <v>36.300371999999989</v>
      </c>
      <c r="I4876">
        <v>6.1791219999999996</v>
      </c>
    </row>
    <row r="4877" spans="1:9" x14ac:dyDescent="0.25">
      <c r="A4877">
        <v>4876</v>
      </c>
      <c r="B4877">
        <v>19.010119999999993</v>
      </c>
      <c r="C4877">
        <v>10.136539000000001</v>
      </c>
      <c r="H4877">
        <v>36.300371999999989</v>
      </c>
      <c r="I4877">
        <v>6.1791219999999996</v>
      </c>
    </row>
    <row r="4878" spans="1:9" x14ac:dyDescent="0.25">
      <c r="A4878">
        <v>4877</v>
      </c>
      <c r="B4878">
        <v>19.010119999999993</v>
      </c>
      <c r="C4878">
        <v>10.136539000000001</v>
      </c>
      <c r="H4878">
        <v>36.300371999999989</v>
      </c>
      <c r="I4878">
        <v>6.1791219999999996</v>
      </c>
    </row>
    <row r="4879" spans="1:9" x14ac:dyDescent="0.25">
      <c r="A4879">
        <v>4878</v>
      </c>
      <c r="B4879">
        <v>19.010119999999993</v>
      </c>
      <c r="C4879">
        <v>10.136539000000001</v>
      </c>
      <c r="H4879">
        <v>36.300371999999989</v>
      </c>
      <c r="I4879">
        <v>6.1791219999999996</v>
      </c>
    </row>
    <row r="4880" spans="1:9" x14ac:dyDescent="0.25">
      <c r="A4880">
        <v>4879</v>
      </c>
      <c r="B4880">
        <v>19.010119999999993</v>
      </c>
      <c r="C4880">
        <v>10.136539000000001</v>
      </c>
      <c r="H4880">
        <v>36.300371999999989</v>
      </c>
      <c r="I4880">
        <v>6.1791219999999996</v>
      </c>
    </row>
    <row r="4881" spans="1:11" x14ac:dyDescent="0.25">
      <c r="A4881">
        <v>4880</v>
      </c>
      <c r="B4881">
        <v>19.010119999999993</v>
      </c>
      <c r="C4881">
        <v>10.136539000000001</v>
      </c>
      <c r="H4881">
        <v>36.300371999999989</v>
      </c>
      <c r="I4881">
        <v>6.1791219999999996</v>
      </c>
    </row>
    <row r="4882" spans="1:11" x14ac:dyDescent="0.25">
      <c r="A4882">
        <v>4881</v>
      </c>
      <c r="B4882">
        <v>19.010119999999993</v>
      </c>
      <c r="C4882">
        <v>10.136539000000001</v>
      </c>
      <c r="H4882">
        <v>36.300371999999989</v>
      </c>
      <c r="I4882">
        <v>6.1791219999999996</v>
      </c>
    </row>
    <row r="4883" spans="1:11" x14ac:dyDescent="0.25">
      <c r="A4883">
        <v>4882</v>
      </c>
      <c r="B4883">
        <v>19.010119999999993</v>
      </c>
      <c r="C4883">
        <v>10.136539000000001</v>
      </c>
      <c r="H4883">
        <v>36.300371999999989</v>
      </c>
      <c r="I4883">
        <v>6.1791219999999996</v>
      </c>
    </row>
    <row r="4884" spans="1:11" x14ac:dyDescent="0.25">
      <c r="A4884">
        <v>4883</v>
      </c>
      <c r="B4884">
        <v>19.010119999999993</v>
      </c>
      <c r="C4884">
        <v>10.136539000000001</v>
      </c>
      <c r="H4884">
        <v>36.300371999999989</v>
      </c>
      <c r="I4884">
        <v>6.1791219999999996</v>
      </c>
    </row>
    <row r="4885" spans="1:11" x14ac:dyDescent="0.25">
      <c r="A4885">
        <v>4884</v>
      </c>
      <c r="B4885">
        <v>19.010119999999993</v>
      </c>
      <c r="C4885">
        <v>10.136539000000001</v>
      </c>
      <c r="H4885">
        <v>36.300371999999989</v>
      </c>
      <c r="I4885">
        <v>6.1791219999999996</v>
      </c>
    </row>
    <row r="4886" spans="1:11" x14ac:dyDescent="0.25">
      <c r="A4886">
        <v>4885</v>
      </c>
      <c r="B4886">
        <v>19.010119999999993</v>
      </c>
      <c r="C4886">
        <v>10.136539000000001</v>
      </c>
      <c r="H4886">
        <v>36.300371999999989</v>
      </c>
      <c r="I4886">
        <v>6.1791219999999996</v>
      </c>
    </row>
    <row r="4887" spans="1:11" x14ac:dyDescent="0.25">
      <c r="A4887">
        <v>4886</v>
      </c>
      <c r="J4887">
        <v>6.9278939999999949</v>
      </c>
      <c r="K4887">
        <v>13.052528000000001</v>
      </c>
    </row>
    <row r="4888" spans="1:11" x14ac:dyDescent="0.25">
      <c r="A4888">
        <v>4887</v>
      </c>
    </row>
    <row r="4889" spans="1:11" x14ac:dyDescent="0.25">
      <c r="A4889">
        <v>4888</v>
      </c>
    </row>
    <row r="4890" spans="1:11" x14ac:dyDescent="0.25">
      <c r="A4890">
        <v>4889</v>
      </c>
    </row>
    <row r="4891" spans="1:11" x14ac:dyDescent="0.25">
      <c r="A4891">
        <v>4890</v>
      </c>
    </row>
    <row r="4892" spans="1:11" x14ac:dyDescent="0.25">
      <c r="A4892">
        <v>4891</v>
      </c>
    </row>
    <row r="4893" spans="1:11" x14ac:dyDescent="0.25">
      <c r="A4893">
        <v>4892</v>
      </c>
    </row>
    <row r="4894" spans="1:11" x14ac:dyDescent="0.25">
      <c r="A4894">
        <v>4893</v>
      </c>
    </row>
    <row r="4895" spans="1:11" x14ac:dyDescent="0.25">
      <c r="A4895">
        <v>4894</v>
      </c>
    </row>
    <row r="4896" spans="1:1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1" x14ac:dyDescent="0.25">
      <c r="A5121">
        <v>5120</v>
      </c>
    </row>
    <row r="5122" spans="1:11" x14ac:dyDescent="0.25">
      <c r="A5122">
        <v>5121</v>
      </c>
    </row>
    <row r="5123" spans="1:11" x14ac:dyDescent="0.25">
      <c r="A5123">
        <v>5122</v>
      </c>
    </row>
    <row r="5124" spans="1:11" x14ac:dyDescent="0.25">
      <c r="A5124">
        <v>5123</v>
      </c>
    </row>
    <row r="5125" spans="1:11" x14ac:dyDescent="0.25">
      <c r="A5125">
        <v>5124</v>
      </c>
    </row>
    <row r="5126" spans="1:11" x14ac:dyDescent="0.25">
      <c r="A5126">
        <v>5125</v>
      </c>
    </row>
    <row r="5127" spans="1:11" x14ac:dyDescent="0.25">
      <c r="A5127">
        <v>5126</v>
      </c>
    </row>
    <row r="5128" spans="1:11" x14ac:dyDescent="0.25">
      <c r="A5128">
        <v>5127</v>
      </c>
    </row>
    <row r="5129" spans="1:11" x14ac:dyDescent="0.25">
      <c r="A5129">
        <v>5128</v>
      </c>
    </row>
    <row r="5130" spans="1:11" x14ac:dyDescent="0.25">
      <c r="A5130">
        <v>5129</v>
      </c>
      <c r="J5130">
        <v>4.5669929999999894</v>
      </c>
      <c r="K5130">
        <v>13.052528000000001</v>
      </c>
    </row>
    <row r="5131" spans="1:11" x14ac:dyDescent="0.25">
      <c r="A5131">
        <v>5130</v>
      </c>
      <c r="D5131">
        <v>25.953966999999992</v>
      </c>
      <c r="E5131">
        <v>7.4982610000000003</v>
      </c>
    </row>
    <row r="5132" spans="1:11" x14ac:dyDescent="0.25">
      <c r="A5132">
        <v>5131</v>
      </c>
      <c r="D5132">
        <v>25.953966999999992</v>
      </c>
      <c r="E5132">
        <v>7.4982610000000003</v>
      </c>
    </row>
    <row r="5133" spans="1:11" x14ac:dyDescent="0.25">
      <c r="A5133">
        <v>5132</v>
      </c>
      <c r="D5133">
        <v>25.953966999999992</v>
      </c>
      <c r="E5133">
        <v>7.4982610000000003</v>
      </c>
    </row>
    <row r="5134" spans="1:11" x14ac:dyDescent="0.25">
      <c r="A5134">
        <v>5133</v>
      </c>
      <c r="D5134">
        <v>25.953966999999992</v>
      </c>
      <c r="E5134">
        <v>7.4982610000000003</v>
      </c>
    </row>
    <row r="5135" spans="1:11" x14ac:dyDescent="0.25">
      <c r="A5135">
        <v>5134</v>
      </c>
      <c r="D5135">
        <v>25.953966999999992</v>
      </c>
      <c r="E5135">
        <v>7.4982610000000003</v>
      </c>
    </row>
    <row r="5136" spans="1:11" x14ac:dyDescent="0.25">
      <c r="A5136">
        <v>5135</v>
      </c>
      <c r="D5136">
        <v>25.953966999999992</v>
      </c>
      <c r="E5136">
        <v>7.4982610000000003</v>
      </c>
    </row>
    <row r="5137" spans="1:9" x14ac:dyDescent="0.25">
      <c r="A5137">
        <v>5136</v>
      </c>
      <c r="D5137">
        <v>25.953966999999992</v>
      </c>
      <c r="E5137">
        <v>7.4982610000000003</v>
      </c>
    </row>
    <row r="5138" spans="1:9" x14ac:dyDescent="0.25">
      <c r="A5138">
        <v>5137</v>
      </c>
      <c r="D5138">
        <v>25.953966999999992</v>
      </c>
      <c r="E5138">
        <v>7.4982610000000003</v>
      </c>
    </row>
    <row r="5139" spans="1:9" x14ac:dyDescent="0.25">
      <c r="A5139">
        <v>5138</v>
      </c>
      <c r="D5139">
        <v>25.953966999999992</v>
      </c>
      <c r="E5139">
        <v>7.4982610000000003</v>
      </c>
    </row>
    <row r="5140" spans="1:9" x14ac:dyDescent="0.25">
      <c r="A5140">
        <v>5139</v>
      </c>
      <c r="D5140">
        <v>25.953966999999992</v>
      </c>
      <c r="E5140">
        <v>7.4982610000000003</v>
      </c>
    </row>
    <row r="5141" spans="1:9" x14ac:dyDescent="0.25">
      <c r="A5141">
        <v>5140</v>
      </c>
      <c r="D5141">
        <v>25.953966999999992</v>
      </c>
      <c r="E5141">
        <v>7.4982610000000003</v>
      </c>
    </row>
    <row r="5142" spans="1:9" x14ac:dyDescent="0.25">
      <c r="A5142">
        <v>5141</v>
      </c>
      <c r="D5142">
        <v>25.953966999999992</v>
      </c>
      <c r="E5142">
        <v>7.4982610000000003</v>
      </c>
    </row>
    <row r="5143" spans="1:9" x14ac:dyDescent="0.25">
      <c r="A5143">
        <v>5142</v>
      </c>
      <c r="D5143">
        <v>25.953966999999992</v>
      </c>
      <c r="E5143">
        <v>7.4982610000000003</v>
      </c>
      <c r="H5143">
        <v>16.371500999999995</v>
      </c>
      <c r="I5143">
        <v>6.9428340000000004</v>
      </c>
    </row>
    <row r="5144" spans="1:9" x14ac:dyDescent="0.25">
      <c r="A5144">
        <v>5143</v>
      </c>
      <c r="D5144">
        <v>25.953966999999992</v>
      </c>
      <c r="E5144">
        <v>7.4982610000000003</v>
      </c>
      <c r="H5144">
        <v>16.371500999999995</v>
      </c>
      <c r="I5144">
        <v>6.9428340000000004</v>
      </c>
    </row>
    <row r="5145" spans="1:9" x14ac:dyDescent="0.25">
      <c r="A5145">
        <v>5144</v>
      </c>
      <c r="D5145">
        <v>25.953966999999992</v>
      </c>
      <c r="E5145">
        <v>7.4982610000000003</v>
      </c>
      <c r="H5145">
        <v>16.371500999999995</v>
      </c>
      <c r="I5145">
        <v>6.9428340000000004</v>
      </c>
    </row>
    <row r="5146" spans="1:9" x14ac:dyDescent="0.25">
      <c r="A5146">
        <v>5145</v>
      </c>
      <c r="D5146">
        <v>25.953966999999992</v>
      </c>
      <c r="E5146">
        <v>7.4982610000000003</v>
      </c>
      <c r="H5146">
        <v>16.371500999999995</v>
      </c>
      <c r="I5146">
        <v>6.9428340000000004</v>
      </c>
    </row>
    <row r="5147" spans="1:9" x14ac:dyDescent="0.25">
      <c r="A5147">
        <v>5146</v>
      </c>
      <c r="D5147">
        <v>25.953966999999992</v>
      </c>
      <c r="E5147">
        <v>7.4982610000000003</v>
      </c>
      <c r="H5147">
        <v>16.371500999999995</v>
      </c>
      <c r="I5147">
        <v>6.9428340000000004</v>
      </c>
    </row>
    <row r="5148" spans="1:9" x14ac:dyDescent="0.25">
      <c r="A5148">
        <v>5147</v>
      </c>
      <c r="D5148">
        <v>25.953966999999992</v>
      </c>
      <c r="E5148">
        <v>7.4982610000000003</v>
      </c>
      <c r="H5148">
        <v>16.371500999999995</v>
      </c>
      <c r="I5148">
        <v>6.9428340000000004</v>
      </c>
    </row>
    <row r="5149" spans="1:9" x14ac:dyDescent="0.25">
      <c r="A5149">
        <v>5148</v>
      </c>
      <c r="D5149">
        <v>25.953966999999992</v>
      </c>
      <c r="E5149">
        <v>7.4982610000000003</v>
      </c>
      <c r="H5149">
        <v>16.371500999999995</v>
      </c>
      <c r="I5149">
        <v>6.9428340000000004</v>
      </c>
    </row>
    <row r="5150" spans="1:9" x14ac:dyDescent="0.25">
      <c r="A5150">
        <v>5149</v>
      </c>
      <c r="D5150">
        <v>25.953966999999992</v>
      </c>
      <c r="E5150">
        <v>7.4982610000000003</v>
      </c>
      <c r="H5150">
        <v>16.371500999999995</v>
      </c>
      <c r="I5150">
        <v>6.9428340000000004</v>
      </c>
    </row>
    <row r="5151" spans="1:9" x14ac:dyDescent="0.25">
      <c r="A5151">
        <v>5150</v>
      </c>
      <c r="D5151">
        <v>25.953966999999992</v>
      </c>
      <c r="E5151">
        <v>7.4982610000000003</v>
      </c>
      <c r="H5151">
        <v>16.371500999999995</v>
      </c>
      <c r="I5151">
        <v>6.9428340000000004</v>
      </c>
    </row>
    <row r="5152" spans="1:9" x14ac:dyDescent="0.25">
      <c r="A5152">
        <v>5151</v>
      </c>
      <c r="D5152">
        <v>25.953966999999992</v>
      </c>
      <c r="E5152">
        <v>7.4982610000000003</v>
      </c>
      <c r="H5152">
        <v>16.371500999999995</v>
      </c>
      <c r="I5152">
        <v>6.9428340000000004</v>
      </c>
    </row>
    <row r="5153" spans="1:9" x14ac:dyDescent="0.25">
      <c r="A5153">
        <v>5152</v>
      </c>
      <c r="D5153">
        <v>25.953966999999992</v>
      </c>
      <c r="E5153">
        <v>7.4982610000000003</v>
      </c>
      <c r="H5153">
        <v>16.371500999999995</v>
      </c>
      <c r="I5153">
        <v>6.9428340000000004</v>
      </c>
    </row>
    <row r="5154" spans="1:9" x14ac:dyDescent="0.25">
      <c r="A5154">
        <v>5153</v>
      </c>
      <c r="B5154">
        <v>35.953230999999995</v>
      </c>
      <c r="C5154">
        <v>4.8599839999999999</v>
      </c>
      <c r="D5154">
        <v>25.953966999999992</v>
      </c>
      <c r="E5154">
        <v>7.4982610000000003</v>
      </c>
      <c r="H5154">
        <v>16.371500999999995</v>
      </c>
      <c r="I5154">
        <v>6.9428340000000004</v>
      </c>
    </row>
    <row r="5155" spans="1:9" x14ac:dyDescent="0.25">
      <c r="A5155">
        <v>5154</v>
      </c>
      <c r="B5155">
        <v>35.953230999999995</v>
      </c>
      <c r="C5155">
        <v>4.8599839999999999</v>
      </c>
      <c r="H5155">
        <v>16.371500999999995</v>
      </c>
      <c r="I5155">
        <v>6.9428340000000004</v>
      </c>
    </row>
    <row r="5156" spans="1:9" x14ac:dyDescent="0.25">
      <c r="A5156">
        <v>5155</v>
      </c>
      <c r="B5156">
        <v>35.953230999999995</v>
      </c>
      <c r="C5156">
        <v>4.8599839999999999</v>
      </c>
      <c r="H5156">
        <v>16.371500999999995</v>
      </c>
      <c r="I5156">
        <v>6.9428340000000004</v>
      </c>
    </row>
    <row r="5157" spans="1:9" x14ac:dyDescent="0.25">
      <c r="A5157">
        <v>5156</v>
      </c>
      <c r="B5157">
        <v>35.953230999999995</v>
      </c>
      <c r="C5157">
        <v>4.8599839999999999</v>
      </c>
      <c r="H5157">
        <v>16.371500999999995</v>
      </c>
      <c r="I5157">
        <v>6.9428340000000004</v>
      </c>
    </row>
    <row r="5158" spans="1:9" x14ac:dyDescent="0.25">
      <c r="A5158">
        <v>5157</v>
      </c>
      <c r="B5158">
        <v>35.953230999999995</v>
      </c>
      <c r="C5158">
        <v>4.8599839999999999</v>
      </c>
      <c r="H5158">
        <v>16.371500999999995</v>
      </c>
      <c r="I5158">
        <v>6.9428340000000004</v>
      </c>
    </row>
    <row r="5159" spans="1:9" x14ac:dyDescent="0.25">
      <c r="A5159">
        <v>5158</v>
      </c>
      <c r="B5159">
        <v>35.953230999999995</v>
      </c>
      <c r="C5159">
        <v>4.8599839999999999</v>
      </c>
      <c r="H5159">
        <v>16.371500999999995</v>
      </c>
      <c r="I5159">
        <v>6.9428340000000004</v>
      </c>
    </row>
    <row r="5160" spans="1:9" x14ac:dyDescent="0.25">
      <c r="A5160">
        <v>5159</v>
      </c>
      <c r="B5160">
        <v>35.953230999999995</v>
      </c>
      <c r="C5160">
        <v>4.8599839999999999</v>
      </c>
      <c r="H5160">
        <v>16.371500999999995</v>
      </c>
      <c r="I5160">
        <v>6.9428340000000004</v>
      </c>
    </row>
    <row r="5161" spans="1:9" x14ac:dyDescent="0.25">
      <c r="A5161">
        <v>5160</v>
      </c>
      <c r="B5161">
        <v>35.953230999999995</v>
      </c>
      <c r="C5161">
        <v>4.8599839999999999</v>
      </c>
      <c r="H5161">
        <v>16.371500999999995</v>
      </c>
      <c r="I5161">
        <v>6.9428340000000004</v>
      </c>
    </row>
    <row r="5162" spans="1:9" x14ac:dyDescent="0.25">
      <c r="A5162">
        <v>5161</v>
      </c>
      <c r="B5162">
        <v>35.953230999999995</v>
      </c>
      <c r="C5162">
        <v>4.8599839999999999</v>
      </c>
      <c r="H5162">
        <v>16.371500999999995</v>
      </c>
      <c r="I5162">
        <v>6.9428340000000004</v>
      </c>
    </row>
    <row r="5163" spans="1:9" x14ac:dyDescent="0.25">
      <c r="A5163">
        <v>5162</v>
      </c>
      <c r="B5163">
        <v>35.953230999999995</v>
      </c>
      <c r="C5163">
        <v>4.8599839999999999</v>
      </c>
    </row>
    <row r="5164" spans="1:9" x14ac:dyDescent="0.25">
      <c r="A5164">
        <v>5163</v>
      </c>
      <c r="B5164">
        <v>35.953230999999995</v>
      </c>
      <c r="C5164">
        <v>4.8599839999999999</v>
      </c>
      <c r="F5164">
        <v>25.12071499999999</v>
      </c>
      <c r="G5164">
        <v>3.1242749999999999</v>
      </c>
    </row>
    <row r="5165" spans="1:9" x14ac:dyDescent="0.25">
      <c r="A5165">
        <v>5164</v>
      </c>
      <c r="B5165">
        <v>35.953230999999995</v>
      </c>
      <c r="C5165">
        <v>4.8599839999999999</v>
      </c>
      <c r="F5165">
        <v>25.12071499999999</v>
      </c>
      <c r="G5165">
        <v>3.1242749999999999</v>
      </c>
    </row>
    <row r="5166" spans="1:9" x14ac:dyDescent="0.25">
      <c r="A5166">
        <v>5165</v>
      </c>
      <c r="B5166">
        <v>35.953230999999995</v>
      </c>
      <c r="C5166">
        <v>4.8599839999999999</v>
      </c>
      <c r="F5166">
        <v>25.12071499999999</v>
      </c>
      <c r="G5166">
        <v>3.1242749999999999</v>
      </c>
    </row>
    <row r="5167" spans="1:9" x14ac:dyDescent="0.25">
      <c r="A5167">
        <v>5166</v>
      </c>
      <c r="B5167">
        <v>35.953230999999995</v>
      </c>
      <c r="C5167">
        <v>4.8599839999999999</v>
      </c>
      <c r="F5167">
        <v>25.12071499999999</v>
      </c>
      <c r="G5167">
        <v>3.1242749999999999</v>
      </c>
    </row>
    <row r="5168" spans="1:9" x14ac:dyDescent="0.25">
      <c r="A5168">
        <v>5167</v>
      </c>
      <c r="B5168">
        <v>35.953230999999995</v>
      </c>
      <c r="C5168">
        <v>4.8599839999999999</v>
      </c>
      <c r="F5168">
        <v>25.12071499999999</v>
      </c>
      <c r="G5168">
        <v>3.1242749999999999</v>
      </c>
    </row>
    <row r="5169" spans="1:7" x14ac:dyDescent="0.25">
      <c r="A5169">
        <v>5168</v>
      </c>
      <c r="B5169">
        <v>35.953230999999995</v>
      </c>
      <c r="C5169">
        <v>4.8599839999999999</v>
      </c>
      <c r="F5169">
        <v>25.12071499999999</v>
      </c>
      <c r="G5169">
        <v>3.1242749999999999</v>
      </c>
    </row>
    <row r="5170" spans="1:7" x14ac:dyDescent="0.25">
      <c r="A5170">
        <v>5169</v>
      </c>
      <c r="B5170">
        <v>35.953230999999995</v>
      </c>
      <c r="C5170">
        <v>4.8599839999999999</v>
      </c>
      <c r="F5170">
        <v>25.12071499999999</v>
      </c>
      <c r="G5170">
        <v>3.1242749999999999</v>
      </c>
    </row>
    <row r="5171" spans="1:7" x14ac:dyDescent="0.25">
      <c r="A5171">
        <v>5170</v>
      </c>
      <c r="B5171">
        <v>35.953230999999995</v>
      </c>
      <c r="C5171">
        <v>4.8599839999999999</v>
      </c>
      <c r="F5171">
        <v>25.12071499999999</v>
      </c>
      <c r="G5171">
        <v>3.1242749999999999</v>
      </c>
    </row>
    <row r="5172" spans="1:7" x14ac:dyDescent="0.25">
      <c r="A5172">
        <v>5171</v>
      </c>
      <c r="B5172">
        <v>35.953230999999995</v>
      </c>
      <c r="C5172">
        <v>4.8599839999999999</v>
      </c>
      <c r="F5172">
        <v>25.12071499999999</v>
      </c>
      <c r="G5172">
        <v>3.1242749999999999</v>
      </c>
    </row>
    <row r="5173" spans="1:7" x14ac:dyDescent="0.25">
      <c r="A5173">
        <v>5172</v>
      </c>
      <c r="B5173">
        <v>35.953230999999995</v>
      </c>
      <c r="C5173">
        <v>4.8599839999999999</v>
      </c>
      <c r="F5173">
        <v>25.12071499999999</v>
      </c>
      <c r="G5173">
        <v>3.1242749999999999</v>
      </c>
    </row>
    <row r="5174" spans="1:7" x14ac:dyDescent="0.25">
      <c r="A5174">
        <v>5173</v>
      </c>
      <c r="D5174">
        <v>46.160664999999995</v>
      </c>
      <c r="E5174">
        <v>7.1511189999999996</v>
      </c>
      <c r="F5174">
        <v>25.12071499999999</v>
      </c>
      <c r="G5174">
        <v>3.1242749999999999</v>
      </c>
    </row>
    <row r="5175" spans="1:7" x14ac:dyDescent="0.25">
      <c r="A5175">
        <v>5174</v>
      </c>
      <c r="D5175">
        <v>46.160664999999995</v>
      </c>
      <c r="E5175">
        <v>7.1511189999999996</v>
      </c>
      <c r="F5175">
        <v>25.12071499999999</v>
      </c>
      <c r="G5175">
        <v>3.1242749999999999</v>
      </c>
    </row>
    <row r="5176" spans="1:7" x14ac:dyDescent="0.25">
      <c r="A5176">
        <v>5175</v>
      </c>
      <c r="D5176">
        <v>46.160664999999995</v>
      </c>
      <c r="E5176">
        <v>7.1511189999999996</v>
      </c>
      <c r="F5176">
        <v>25.12071499999999</v>
      </c>
      <c r="G5176">
        <v>3.1242749999999999</v>
      </c>
    </row>
    <row r="5177" spans="1:7" x14ac:dyDescent="0.25">
      <c r="A5177">
        <v>5176</v>
      </c>
      <c r="D5177">
        <v>46.160664999999995</v>
      </c>
      <c r="E5177">
        <v>7.1511189999999996</v>
      </c>
      <c r="F5177">
        <v>25.12071499999999</v>
      </c>
      <c r="G5177">
        <v>3.1242749999999999</v>
      </c>
    </row>
    <row r="5178" spans="1:7" x14ac:dyDescent="0.25">
      <c r="A5178">
        <v>5177</v>
      </c>
      <c r="D5178">
        <v>46.160664999999995</v>
      </c>
      <c r="E5178">
        <v>7.1511189999999996</v>
      </c>
      <c r="F5178">
        <v>25.12071499999999</v>
      </c>
      <c r="G5178">
        <v>3.1242749999999999</v>
      </c>
    </row>
    <row r="5179" spans="1:7" x14ac:dyDescent="0.25">
      <c r="A5179">
        <v>5178</v>
      </c>
      <c r="D5179">
        <v>46.160664999999995</v>
      </c>
      <c r="E5179">
        <v>7.1511189999999996</v>
      </c>
      <c r="F5179">
        <v>25.12071499999999</v>
      </c>
      <c r="G5179">
        <v>3.1242749999999999</v>
      </c>
    </row>
    <row r="5180" spans="1:7" x14ac:dyDescent="0.25">
      <c r="A5180">
        <v>5179</v>
      </c>
      <c r="D5180">
        <v>46.160664999999995</v>
      </c>
      <c r="E5180">
        <v>7.1511189999999996</v>
      </c>
      <c r="F5180">
        <v>25.12071499999999</v>
      </c>
      <c r="G5180">
        <v>3.1242749999999999</v>
      </c>
    </row>
    <row r="5181" spans="1:7" x14ac:dyDescent="0.25">
      <c r="A5181">
        <v>5180</v>
      </c>
      <c r="D5181">
        <v>46.160664999999995</v>
      </c>
      <c r="E5181">
        <v>7.1511189999999996</v>
      </c>
      <c r="F5181">
        <v>25.12071499999999</v>
      </c>
      <c r="G5181">
        <v>3.1242749999999999</v>
      </c>
    </row>
    <row r="5182" spans="1:7" x14ac:dyDescent="0.25">
      <c r="A5182">
        <v>5181</v>
      </c>
      <c r="D5182">
        <v>46.160664999999995</v>
      </c>
      <c r="E5182">
        <v>7.1511189999999996</v>
      </c>
      <c r="F5182">
        <v>25.12071499999999</v>
      </c>
      <c r="G5182">
        <v>3.1242749999999999</v>
      </c>
    </row>
    <row r="5183" spans="1:7" x14ac:dyDescent="0.25">
      <c r="A5183">
        <v>5182</v>
      </c>
      <c r="D5183">
        <v>46.160664999999995</v>
      </c>
      <c r="E5183">
        <v>7.1511189999999996</v>
      </c>
    </row>
    <row r="5184" spans="1:7" x14ac:dyDescent="0.25">
      <c r="A5184">
        <v>5183</v>
      </c>
      <c r="D5184">
        <v>46.160664999999995</v>
      </c>
      <c r="E5184">
        <v>7.1511189999999996</v>
      </c>
    </row>
    <row r="5185" spans="1:9" x14ac:dyDescent="0.25">
      <c r="A5185">
        <v>5184</v>
      </c>
      <c r="D5185">
        <v>46.160664999999995</v>
      </c>
      <c r="E5185">
        <v>7.1511189999999996</v>
      </c>
      <c r="H5185">
        <v>38.314131999999994</v>
      </c>
      <c r="I5185">
        <v>6.3874079999999998</v>
      </c>
    </row>
    <row r="5186" spans="1:9" x14ac:dyDescent="0.25">
      <c r="A5186">
        <v>5185</v>
      </c>
      <c r="D5186">
        <v>46.160664999999995</v>
      </c>
      <c r="E5186">
        <v>7.1511189999999996</v>
      </c>
      <c r="H5186">
        <v>38.314131999999994</v>
      </c>
      <c r="I5186">
        <v>6.3874079999999998</v>
      </c>
    </row>
    <row r="5187" spans="1:9" x14ac:dyDescent="0.25">
      <c r="A5187">
        <v>5186</v>
      </c>
      <c r="D5187">
        <v>46.160664999999995</v>
      </c>
      <c r="E5187">
        <v>7.1511189999999996</v>
      </c>
      <c r="H5187">
        <v>38.314131999999994</v>
      </c>
      <c r="I5187">
        <v>6.3874079999999998</v>
      </c>
    </row>
    <row r="5188" spans="1:9" x14ac:dyDescent="0.25">
      <c r="A5188">
        <v>5187</v>
      </c>
      <c r="D5188">
        <v>46.160664999999995</v>
      </c>
      <c r="E5188">
        <v>7.1511189999999996</v>
      </c>
      <c r="H5188">
        <v>38.314131999999994</v>
      </c>
      <c r="I5188">
        <v>6.3874079999999998</v>
      </c>
    </row>
    <row r="5189" spans="1:9" x14ac:dyDescent="0.25">
      <c r="A5189">
        <v>5188</v>
      </c>
      <c r="B5189">
        <v>54.562737999999996</v>
      </c>
      <c r="C5189">
        <v>4.0962719999999999</v>
      </c>
      <c r="D5189">
        <v>46.160664999999995</v>
      </c>
      <c r="E5189">
        <v>7.1511189999999996</v>
      </c>
      <c r="H5189">
        <v>38.314131999999994</v>
      </c>
      <c r="I5189">
        <v>6.3874079999999998</v>
      </c>
    </row>
    <row r="5190" spans="1:9" x14ac:dyDescent="0.25">
      <c r="A5190">
        <v>5189</v>
      </c>
      <c r="B5190">
        <v>54.562737999999996</v>
      </c>
      <c r="C5190">
        <v>4.0962719999999999</v>
      </c>
      <c r="D5190">
        <v>46.160664999999995</v>
      </c>
      <c r="E5190">
        <v>7.1511189999999996</v>
      </c>
      <c r="H5190">
        <v>38.314131999999994</v>
      </c>
      <c r="I5190">
        <v>6.3874079999999998</v>
      </c>
    </row>
    <row r="5191" spans="1:9" x14ac:dyDescent="0.25">
      <c r="A5191">
        <v>5190</v>
      </c>
      <c r="B5191">
        <v>54.562737999999996</v>
      </c>
      <c r="C5191">
        <v>4.0962719999999999</v>
      </c>
      <c r="D5191">
        <v>46.160664999999995</v>
      </c>
      <c r="E5191">
        <v>7.1511189999999996</v>
      </c>
      <c r="H5191">
        <v>38.314131999999994</v>
      </c>
      <c r="I5191">
        <v>6.3874079999999998</v>
      </c>
    </row>
    <row r="5192" spans="1:9" x14ac:dyDescent="0.25">
      <c r="A5192">
        <v>5191</v>
      </c>
      <c r="B5192">
        <v>54.562737999999996</v>
      </c>
      <c r="C5192">
        <v>4.0962719999999999</v>
      </c>
      <c r="H5192">
        <v>38.314131999999994</v>
      </c>
      <c r="I5192">
        <v>6.3874079999999998</v>
      </c>
    </row>
    <row r="5193" spans="1:9" x14ac:dyDescent="0.25">
      <c r="A5193">
        <v>5192</v>
      </c>
      <c r="B5193">
        <v>54.562737999999996</v>
      </c>
      <c r="C5193">
        <v>4.0962719999999999</v>
      </c>
      <c r="H5193">
        <v>38.314131999999994</v>
      </c>
      <c r="I5193">
        <v>6.3874079999999998</v>
      </c>
    </row>
    <row r="5194" spans="1:9" x14ac:dyDescent="0.25">
      <c r="A5194">
        <v>5193</v>
      </c>
      <c r="B5194">
        <v>54.562737999999996</v>
      </c>
      <c r="C5194">
        <v>4.0962719999999999</v>
      </c>
      <c r="H5194">
        <v>38.314131999999994</v>
      </c>
      <c r="I5194">
        <v>6.3874079999999998</v>
      </c>
    </row>
    <row r="5195" spans="1:9" x14ac:dyDescent="0.25">
      <c r="A5195">
        <v>5194</v>
      </c>
      <c r="B5195">
        <v>54.562737999999996</v>
      </c>
      <c r="C5195">
        <v>4.0962719999999999</v>
      </c>
      <c r="H5195">
        <v>38.314131999999994</v>
      </c>
      <c r="I5195">
        <v>6.3874079999999998</v>
      </c>
    </row>
    <row r="5196" spans="1:9" x14ac:dyDescent="0.25">
      <c r="A5196">
        <v>5195</v>
      </c>
      <c r="B5196">
        <v>54.562737999999996</v>
      </c>
      <c r="C5196">
        <v>4.0962719999999999</v>
      </c>
      <c r="H5196">
        <v>38.314131999999994</v>
      </c>
      <c r="I5196">
        <v>6.3874079999999998</v>
      </c>
    </row>
    <row r="5197" spans="1:9" x14ac:dyDescent="0.25">
      <c r="A5197">
        <v>5196</v>
      </c>
      <c r="B5197">
        <v>54.562737999999996</v>
      </c>
      <c r="C5197">
        <v>4.0962719999999999</v>
      </c>
      <c r="H5197">
        <v>38.314131999999994</v>
      </c>
      <c r="I5197">
        <v>6.3874079999999998</v>
      </c>
    </row>
    <row r="5198" spans="1:9" x14ac:dyDescent="0.25">
      <c r="A5198">
        <v>5197</v>
      </c>
      <c r="B5198">
        <v>54.562737999999996</v>
      </c>
      <c r="C5198">
        <v>4.0962719999999999</v>
      </c>
      <c r="H5198">
        <v>38.314131999999994</v>
      </c>
      <c r="I5198">
        <v>6.3874079999999998</v>
      </c>
    </row>
    <row r="5199" spans="1:9" x14ac:dyDescent="0.25">
      <c r="A5199">
        <v>5198</v>
      </c>
      <c r="B5199">
        <v>54.562737999999996</v>
      </c>
      <c r="C5199">
        <v>4.0962719999999999</v>
      </c>
      <c r="H5199">
        <v>38.314131999999994</v>
      </c>
      <c r="I5199">
        <v>6.3874079999999998</v>
      </c>
    </row>
    <row r="5200" spans="1:9" x14ac:dyDescent="0.25">
      <c r="A5200">
        <v>5199</v>
      </c>
      <c r="B5200">
        <v>54.562737999999996</v>
      </c>
      <c r="C5200">
        <v>4.0962719999999999</v>
      </c>
      <c r="H5200">
        <v>38.314131999999994</v>
      </c>
      <c r="I5200">
        <v>6.3874079999999998</v>
      </c>
    </row>
    <row r="5201" spans="1:9" x14ac:dyDescent="0.25">
      <c r="A5201">
        <v>5200</v>
      </c>
      <c r="B5201">
        <v>54.562737999999996</v>
      </c>
      <c r="C5201">
        <v>4.0962719999999999</v>
      </c>
      <c r="H5201">
        <v>38.314131999999994</v>
      </c>
      <c r="I5201">
        <v>6.3874079999999998</v>
      </c>
    </row>
    <row r="5202" spans="1:9" x14ac:dyDescent="0.25">
      <c r="A5202">
        <v>5201</v>
      </c>
      <c r="B5202">
        <v>54.562737999999996</v>
      </c>
      <c r="C5202">
        <v>4.0962719999999999</v>
      </c>
      <c r="H5202">
        <v>38.314131999999994</v>
      </c>
      <c r="I5202">
        <v>6.3874079999999998</v>
      </c>
    </row>
    <row r="5203" spans="1:9" x14ac:dyDescent="0.25">
      <c r="A5203">
        <v>5202</v>
      </c>
      <c r="B5203">
        <v>54.562737999999996</v>
      </c>
      <c r="C5203">
        <v>4.0962719999999999</v>
      </c>
      <c r="H5203">
        <v>38.45299099999999</v>
      </c>
      <c r="I5203">
        <v>6.248551</v>
      </c>
    </row>
    <row r="5204" spans="1:9" x14ac:dyDescent="0.25">
      <c r="A5204">
        <v>5203</v>
      </c>
      <c r="B5204">
        <v>54.562737999999996</v>
      </c>
      <c r="C5204">
        <v>4.0962719999999999</v>
      </c>
    </row>
    <row r="5205" spans="1:9" x14ac:dyDescent="0.25">
      <c r="A5205">
        <v>5204</v>
      </c>
      <c r="B5205">
        <v>54.562737999999996</v>
      </c>
      <c r="C5205">
        <v>4.0962719999999999</v>
      </c>
    </row>
    <row r="5206" spans="1:9" x14ac:dyDescent="0.25">
      <c r="A5206">
        <v>5205</v>
      </c>
      <c r="B5206">
        <v>54.562737999999996</v>
      </c>
      <c r="C5206">
        <v>4.0962719999999999</v>
      </c>
    </row>
    <row r="5207" spans="1:9" x14ac:dyDescent="0.25">
      <c r="A5207">
        <v>5206</v>
      </c>
      <c r="B5207">
        <v>54.562737999999996</v>
      </c>
      <c r="C5207">
        <v>4.0962719999999999</v>
      </c>
      <c r="F5207">
        <v>50.188072999999996</v>
      </c>
      <c r="G5207">
        <v>2.2217069999999999</v>
      </c>
    </row>
    <row r="5208" spans="1:9" x14ac:dyDescent="0.25">
      <c r="A5208">
        <v>5207</v>
      </c>
      <c r="D5208">
        <v>65.686493999999996</v>
      </c>
      <c r="E5208">
        <v>5.5792619999999999</v>
      </c>
      <c r="F5208">
        <v>50.188072999999996</v>
      </c>
      <c r="G5208">
        <v>2.2217069999999999</v>
      </c>
    </row>
    <row r="5209" spans="1:9" x14ac:dyDescent="0.25">
      <c r="A5209">
        <v>5208</v>
      </c>
      <c r="D5209">
        <v>65.686493999999996</v>
      </c>
      <c r="E5209">
        <v>5.5792619999999999</v>
      </c>
      <c r="F5209">
        <v>50.188072999999996</v>
      </c>
      <c r="G5209">
        <v>2.2217069999999999</v>
      </c>
    </row>
    <row r="5210" spans="1:9" x14ac:dyDescent="0.25">
      <c r="A5210">
        <v>5209</v>
      </c>
      <c r="D5210">
        <v>65.686493999999996</v>
      </c>
      <c r="E5210">
        <v>5.5792619999999999</v>
      </c>
      <c r="F5210">
        <v>50.188072999999996</v>
      </c>
      <c r="G5210">
        <v>2.2217069999999999</v>
      </c>
    </row>
    <row r="5211" spans="1:9" x14ac:dyDescent="0.25">
      <c r="A5211">
        <v>5210</v>
      </c>
      <c r="D5211">
        <v>65.686493999999996</v>
      </c>
      <c r="E5211">
        <v>5.5792619999999999</v>
      </c>
      <c r="F5211">
        <v>50.188072999999996</v>
      </c>
      <c r="G5211">
        <v>2.2217069999999999</v>
      </c>
    </row>
    <row r="5212" spans="1:9" x14ac:dyDescent="0.25">
      <c r="A5212">
        <v>5211</v>
      </c>
      <c r="D5212">
        <v>65.686493999999996</v>
      </c>
      <c r="E5212">
        <v>5.5792619999999999</v>
      </c>
      <c r="F5212">
        <v>50.188072999999996</v>
      </c>
      <c r="G5212">
        <v>2.2217069999999999</v>
      </c>
    </row>
    <row r="5213" spans="1:9" x14ac:dyDescent="0.25">
      <c r="A5213">
        <v>5212</v>
      </c>
      <c r="D5213">
        <v>65.686493999999996</v>
      </c>
      <c r="E5213">
        <v>5.5792619999999999</v>
      </c>
      <c r="F5213">
        <v>50.188072999999996</v>
      </c>
      <c r="G5213">
        <v>2.2217069999999999</v>
      </c>
    </row>
    <row r="5214" spans="1:9" x14ac:dyDescent="0.25">
      <c r="A5214">
        <v>5213</v>
      </c>
      <c r="D5214">
        <v>65.686493999999996</v>
      </c>
      <c r="E5214">
        <v>5.5792619999999999</v>
      </c>
      <c r="F5214">
        <v>50.188072999999996</v>
      </c>
      <c r="G5214">
        <v>2.2217069999999999</v>
      </c>
    </row>
    <row r="5215" spans="1:9" x14ac:dyDescent="0.25">
      <c r="A5215">
        <v>5214</v>
      </c>
      <c r="D5215">
        <v>65.686493999999996</v>
      </c>
      <c r="E5215">
        <v>5.5792619999999999</v>
      </c>
      <c r="F5215">
        <v>50.188072999999996</v>
      </c>
      <c r="G5215">
        <v>2.2217069999999999</v>
      </c>
    </row>
    <row r="5216" spans="1:9" x14ac:dyDescent="0.25">
      <c r="A5216">
        <v>5215</v>
      </c>
      <c r="D5216">
        <v>65.686493999999996</v>
      </c>
      <c r="E5216">
        <v>5.5792619999999999</v>
      </c>
      <c r="F5216">
        <v>50.188072999999996</v>
      </c>
      <c r="G5216">
        <v>2.2217069999999999</v>
      </c>
    </row>
    <row r="5217" spans="1:9" x14ac:dyDescent="0.25">
      <c r="A5217">
        <v>5216</v>
      </c>
      <c r="D5217">
        <v>65.686493999999996</v>
      </c>
      <c r="E5217">
        <v>5.5792619999999999</v>
      </c>
      <c r="F5217">
        <v>50.188072999999996</v>
      </c>
      <c r="G5217">
        <v>2.2217069999999999</v>
      </c>
    </row>
    <row r="5218" spans="1:9" x14ac:dyDescent="0.25">
      <c r="A5218">
        <v>5217</v>
      </c>
      <c r="D5218">
        <v>65.686493999999996</v>
      </c>
      <c r="E5218">
        <v>5.5792619999999999</v>
      </c>
      <c r="F5218">
        <v>50.188072999999996</v>
      </c>
      <c r="G5218">
        <v>2.2217069999999999</v>
      </c>
    </row>
    <row r="5219" spans="1:9" x14ac:dyDescent="0.25">
      <c r="A5219">
        <v>5218</v>
      </c>
      <c r="D5219">
        <v>65.686493999999996</v>
      </c>
      <c r="E5219">
        <v>5.5792619999999999</v>
      </c>
      <c r="F5219">
        <v>50.188072999999996</v>
      </c>
      <c r="G5219">
        <v>2.2217069999999999</v>
      </c>
    </row>
    <row r="5220" spans="1:9" x14ac:dyDescent="0.25">
      <c r="A5220">
        <v>5219</v>
      </c>
      <c r="D5220">
        <v>65.686493999999996</v>
      </c>
      <c r="E5220">
        <v>5.5792619999999999</v>
      </c>
      <c r="F5220">
        <v>50.188072999999996</v>
      </c>
      <c r="G5220">
        <v>2.2217069999999999</v>
      </c>
    </row>
    <row r="5221" spans="1:9" x14ac:dyDescent="0.25">
      <c r="A5221">
        <v>5220</v>
      </c>
      <c r="D5221">
        <v>65.686493999999996</v>
      </c>
      <c r="E5221">
        <v>5.5792619999999999</v>
      </c>
      <c r="F5221">
        <v>50.188072999999996</v>
      </c>
      <c r="G5221">
        <v>2.2217069999999999</v>
      </c>
    </row>
    <row r="5222" spans="1:9" x14ac:dyDescent="0.25">
      <c r="A5222">
        <v>5221</v>
      </c>
      <c r="D5222">
        <v>65.686493999999996</v>
      </c>
      <c r="E5222">
        <v>5.5792619999999999</v>
      </c>
      <c r="F5222">
        <v>50.257502999999993</v>
      </c>
      <c r="G5222">
        <v>2.2217069999999999</v>
      </c>
    </row>
    <row r="5223" spans="1:9" x14ac:dyDescent="0.25">
      <c r="A5223">
        <v>5222</v>
      </c>
      <c r="D5223">
        <v>65.686493999999996</v>
      </c>
      <c r="E5223">
        <v>5.5792619999999999</v>
      </c>
      <c r="F5223">
        <v>50.604755999999995</v>
      </c>
      <c r="G5223">
        <v>2.4994200000000002</v>
      </c>
    </row>
    <row r="5224" spans="1:9" x14ac:dyDescent="0.25">
      <c r="A5224">
        <v>5223</v>
      </c>
      <c r="D5224">
        <v>65.686493999999996</v>
      </c>
      <c r="E5224">
        <v>5.5792619999999999</v>
      </c>
      <c r="F5224">
        <v>51.021326999999992</v>
      </c>
      <c r="G5224">
        <v>2.5688490000000002</v>
      </c>
    </row>
    <row r="5225" spans="1:9" x14ac:dyDescent="0.25">
      <c r="A5225">
        <v>5224</v>
      </c>
      <c r="D5225">
        <v>65.686493999999996</v>
      </c>
      <c r="E5225">
        <v>5.5792619999999999</v>
      </c>
      <c r="H5225">
        <v>61.22887399999999</v>
      </c>
      <c r="I5225">
        <v>6.248551</v>
      </c>
    </row>
    <row r="5226" spans="1:9" x14ac:dyDescent="0.25">
      <c r="A5226">
        <v>5225</v>
      </c>
      <c r="H5226">
        <v>61.22887399999999</v>
      </c>
      <c r="I5226">
        <v>6.248551</v>
      </c>
    </row>
    <row r="5227" spans="1:9" x14ac:dyDescent="0.25">
      <c r="A5227">
        <v>5226</v>
      </c>
      <c r="H5227">
        <v>63.673660999999996</v>
      </c>
      <c r="I5227">
        <v>5.2549440000000001</v>
      </c>
    </row>
    <row r="5228" spans="1:9" x14ac:dyDescent="0.25">
      <c r="A5228">
        <v>5227</v>
      </c>
      <c r="H5228">
        <v>63.673660999999996</v>
      </c>
      <c r="I5228">
        <v>5.2549440000000001</v>
      </c>
    </row>
    <row r="5229" spans="1:9" x14ac:dyDescent="0.25">
      <c r="A5229">
        <v>5228</v>
      </c>
      <c r="H5229">
        <v>63.673660999999996</v>
      </c>
      <c r="I5229">
        <v>5.2549440000000001</v>
      </c>
    </row>
    <row r="5230" spans="1:9" x14ac:dyDescent="0.25">
      <c r="A5230">
        <v>5229</v>
      </c>
      <c r="H5230">
        <v>63.673660999999996</v>
      </c>
      <c r="I5230">
        <v>5.2549440000000001</v>
      </c>
    </row>
    <row r="5231" spans="1:9" x14ac:dyDescent="0.25">
      <c r="A5231">
        <v>5230</v>
      </c>
      <c r="B5231">
        <v>74.711514999999991</v>
      </c>
      <c r="C5231">
        <v>4.73597</v>
      </c>
      <c r="H5231">
        <v>63.673660999999996</v>
      </c>
      <c r="I5231">
        <v>5.2549440000000001</v>
      </c>
    </row>
    <row r="5232" spans="1:9" x14ac:dyDescent="0.25">
      <c r="A5232">
        <v>5231</v>
      </c>
      <c r="B5232">
        <v>74.711514999999991</v>
      </c>
      <c r="C5232">
        <v>4.73597</v>
      </c>
      <c r="H5232">
        <v>63.673660999999996</v>
      </c>
      <c r="I5232">
        <v>5.2549440000000001</v>
      </c>
    </row>
    <row r="5233" spans="1:9" x14ac:dyDescent="0.25">
      <c r="A5233">
        <v>5232</v>
      </c>
      <c r="B5233">
        <v>74.711514999999991</v>
      </c>
      <c r="C5233">
        <v>4.73597</v>
      </c>
      <c r="H5233">
        <v>63.673660999999996</v>
      </c>
      <c r="I5233">
        <v>5.2549440000000001</v>
      </c>
    </row>
    <row r="5234" spans="1:9" x14ac:dyDescent="0.25">
      <c r="A5234">
        <v>5233</v>
      </c>
      <c r="B5234">
        <v>74.711514999999991</v>
      </c>
      <c r="C5234">
        <v>4.73597</v>
      </c>
      <c r="H5234">
        <v>63.673660999999996</v>
      </c>
      <c r="I5234">
        <v>5.2549440000000001</v>
      </c>
    </row>
    <row r="5235" spans="1:9" x14ac:dyDescent="0.25">
      <c r="A5235">
        <v>5234</v>
      </c>
      <c r="B5235">
        <v>74.711514999999991</v>
      </c>
      <c r="C5235">
        <v>4.73597</v>
      </c>
      <c r="H5235">
        <v>63.673660999999996</v>
      </c>
      <c r="I5235">
        <v>5.2549440000000001</v>
      </c>
    </row>
    <row r="5236" spans="1:9" x14ac:dyDescent="0.25">
      <c r="A5236">
        <v>5235</v>
      </c>
      <c r="B5236">
        <v>74.711514999999991</v>
      </c>
      <c r="C5236">
        <v>4.73597</v>
      </c>
      <c r="H5236">
        <v>63.673660999999996</v>
      </c>
      <c r="I5236">
        <v>5.2549440000000001</v>
      </c>
    </row>
    <row r="5237" spans="1:9" x14ac:dyDescent="0.25">
      <c r="A5237">
        <v>5236</v>
      </c>
      <c r="B5237">
        <v>74.711514999999991</v>
      </c>
      <c r="C5237">
        <v>4.73597</v>
      </c>
      <c r="H5237">
        <v>63.673660999999996</v>
      </c>
      <c r="I5237">
        <v>5.2549440000000001</v>
      </c>
    </row>
    <row r="5238" spans="1:9" x14ac:dyDescent="0.25">
      <c r="A5238">
        <v>5237</v>
      </c>
      <c r="B5238">
        <v>74.711514999999991</v>
      </c>
      <c r="C5238">
        <v>4.73597</v>
      </c>
      <c r="H5238">
        <v>63.673660999999996</v>
      </c>
      <c r="I5238">
        <v>5.2549440000000001</v>
      </c>
    </row>
    <row r="5239" spans="1:9" x14ac:dyDescent="0.25">
      <c r="A5239">
        <v>5238</v>
      </c>
      <c r="B5239">
        <v>74.711514999999991</v>
      </c>
      <c r="C5239">
        <v>4.73597</v>
      </c>
      <c r="H5239">
        <v>63.673660999999996</v>
      </c>
      <c r="I5239">
        <v>5.2549440000000001</v>
      </c>
    </row>
    <row r="5240" spans="1:9" x14ac:dyDescent="0.25">
      <c r="A5240">
        <v>5239</v>
      </c>
      <c r="B5240">
        <v>74.711514999999991</v>
      </c>
      <c r="C5240">
        <v>4.73597</v>
      </c>
      <c r="H5240">
        <v>63.673660999999996</v>
      </c>
      <c r="I5240">
        <v>5.2549440000000001</v>
      </c>
    </row>
    <row r="5241" spans="1:9" x14ac:dyDescent="0.25">
      <c r="A5241">
        <v>5240</v>
      </c>
      <c r="B5241">
        <v>74.711514999999991</v>
      </c>
      <c r="C5241">
        <v>4.73597</v>
      </c>
      <c r="H5241">
        <v>63.673660999999996</v>
      </c>
      <c r="I5241">
        <v>5.2549440000000001</v>
      </c>
    </row>
    <row r="5242" spans="1:9" x14ac:dyDescent="0.25">
      <c r="A5242">
        <v>5241</v>
      </c>
      <c r="B5242">
        <v>74.711514999999991</v>
      </c>
      <c r="C5242">
        <v>4.73597</v>
      </c>
      <c r="H5242">
        <v>63.673660999999996</v>
      </c>
      <c r="I5242">
        <v>5.2549440000000001</v>
      </c>
    </row>
    <row r="5243" spans="1:9" x14ac:dyDescent="0.25">
      <c r="A5243">
        <v>5242</v>
      </c>
      <c r="B5243">
        <v>74.711514999999991</v>
      </c>
      <c r="C5243">
        <v>4.73597</v>
      </c>
      <c r="H5243">
        <v>63.673660999999996</v>
      </c>
      <c r="I5243">
        <v>5.2549440000000001</v>
      </c>
    </row>
    <row r="5244" spans="1:9" x14ac:dyDescent="0.25">
      <c r="A5244">
        <v>5243</v>
      </c>
      <c r="B5244">
        <v>74.711514999999991</v>
      </c>
      <c r="C5244">
        <v>4.73597</v>
      </c>
      <c r="H5244">
        <v>63.673660999999996</v>
      </c>
      <c r="I5244">
        <v>5.2549440000000001</v>
      </c>
    </row>
    <row r="5245" spans="1:9" x14ac:dyDescent="0.25">
      <c r="A5245">
        <v>5244</v>
      </c>
      <c r="B5245">
        <v>74.711514999999991</v>
      </c>
      <c r="C5245">
        <v>4.73597</v>
      </c>
      <c r="D5245">
        <v>81.658826000000005</v>
      </c>
      <c r="E5245">
        <v>6.8119719999999999</v>
      </c>
    </row>
    <row r="5246" spans="1:9" x14ac:dyDescent="0.25">
      <c r="A5246">
        <v>5245</v>
      </c>
      <c r="B5246">
        <v>74.711514999999991</v>
      </c>
      <c r="C5246">
        <v>4.73597</v>
      </c>
      <c r="D5246">
        <v>81.658826000000005</v>
      </c>
      <c r="E5246">
        <v>6.8119719999999999</v>
      </c>
    </row>
    <row r="5247" spans="1:9" x14ac:dyDescent="0.25">
      <c r="A5247">
        <v>5246</v>
      </c>
      <c r="B5247">
        <v>75.165925000000001</v>
      </c>
      <c r="C5247">
        <v>4.73597</v>
      </c>
      <c r="D5247">
        <v>81.658826000000005</v>
      </c>
      <c r="E5247">
        <v>6.8119719999999999</v>
      </c>
    </row>
    <row r="5248" spans="1:9" x14ac:dyDescent="0.25">
      <c r="A5248">
        <v>5247</v>
      </c>
      <c r="D5248">
        <v>81.658826000000005</v>
      </c>
      <c r="E5248">
        <v>6.8119719999999999</v>
      </c>
    </row>
    <row r="5249" spans="1:7" x14ac:dyDescent="0.25">
      <c r="A5249">
        <v>5248</v>
      </c>
      <c r="D5249">
        <v>81.658826000000005</v>
      </c>
      <c r="E5249">
        <v>6.8119719999999999</v>
      </c>
    </row>
    <row r="5250" spans="1:7" x14ac:dyDescent="0.25">
      <c r="A5250">
        <v>5249</v>
      </c>
      <c r="D5250">
        <v>81.658826000000005</v>
      </c>
      <c r="E5250">
        <v>6.8119719999999999</v>
      </c>
      <c r="F5250">
        <v>71.659883000000008</v>
      </c>
      <c r="G5250">
        <v>3.8925709999999998</v>
      </c>
    </row>
    <row r="5251" spans="1:7" x14ac:dyDescent="0.25">
      <c r="A5251">
        <v>5250</v>
      </c>
      <c r="D5251">
        <v>81.658826000000005</v>
      </c>
      <c r="E5251">
        <v>6.8119719999999999</v>
      </c>
      <c r="F5251">
        <v>71.659883000000008</v>
      </c>
      <c r="G5251">
        <v>3.8925709999999998</v>
      </c>
    </row>
    <row r="5252" spans="1:7" x14ac:dyDescent="0.25">
      <c r="A5252">
        <v>5251</v>
      </c>
      <c r="D5252">
        <v>81.658826000000005</v>
      </c>
      <c r="E5252">
        <v>6.8119719999999999</v>
      </c>
      <c r="F5252">
        <v>71.659883000000008</v>
      </c>
      <c r="G5252">
        <v>3.8925709999999998</v>
      </c>
    </row>
    <row r="5253" spans="1:7" x14ac:dyDescent="0.25">
      <c r="A5253">
        <v>5252</v>
      </c>
      <c r="D5253">
        <v>81.658826000000005</v>
      </c>
      <c r="E5253">
        <v>6.8119719999999999</v>
      </c>
      <c r="F5253">
        <v>71.919530000000009</v>
      </c>
      <c r="G5253">
        <v>3.8276859999999999</v>
      </c>
    </row>
    <row r="5254" spans="1:7" x14ac:dyDescent="0.25">
      <c r="A5254">
        <v>5253</v>
      </c>
      <c r="D5254">
        <v>81.658826000000005</v>
      </c>
      <c r="E5254">
        <v>6.8119719999999999</v>
      </c>
      <c r="F5254">
        <v>71.919530000000009</v>
      </c>
      <c r="G5254">
        <v>3.8276859999999999</v>
      </c>
    </row>
    <row r="5255" spans="1:7" x14ac:dyDescent="0.25">
      <c r="A5255">
        <v>5254</v>
      </c>
      <c r="D5255">
        <v>81.658826000000005</v>
      </c>
      <c r="E5255">
        <v>6.8119719999999999</v>
      </c>
      <c r="F5255">
        <v>71.919530000000009</v>
      </c>
      <c r="G5255">
        <v>3.8276859999999999</v>
      </c>
    </row>
    <row r="5256" spans="1:7" x14ac:dyDescent="0.25">
      <c r="A5256">
        <v>5255</v>
      </c>
      <c r="D5256">
        <v>81.658826000000005</v>
      </c>
      <c r="E5256">
        <v>6.8119719999999999</v>
      </c>
      <c r="F5256">
        <v>71.919530000000009</v>
      </c>
      <c r="G5256">
        <v>3.8276859999999999</v>
      </c>
    </row>
    <row r="5257" spans="1:7" x14ac:dyDescent="0.25">
      <c r="A5257">
        <v>5256</v>
      </c>
      <c r="D5257">
        <v>81.658826000000005</v>
      </c>
      <c r="E5257">
        <v>6.8119719999999999</v>
      </c>
      <c r="F5257">
        <v>71.919530000000009</v>
      </c>
      <c r="G5257">
        <v>3.8276859999999999</v>
      </c>
    </row>
    <row r="5258" spans="1:7" x14ac:dyDescent="0.25">
      <c r="A5258">
        <v>5257</v>
      </c>
      <c r="D5258">
        <v>81.658826000000005</v>
      </c>
      <c r="E5258">
        <v>6.8119719999999999</v>
      </c>
      <c r="F5258">
        <v>71.919530000000009</v>
      </c>
      <c r="G5258">
        <v>3.8276859999999999</v>
      </c>
    </row>
    <row r="5259" spans="1:7" x14ac:dyDescent="0.25">
      <c r="A5259">
        <v>5258</v>
      </c>
      <c r="D5259">
        <v>81.658826000000005</v>
      </c>
      <c r="E5259">
        <v>6.8119719999999999</v>
      </c>
      <c r="F5259">
        <v>71.919530000000009</v>
      </c>
      <c r="G5259">
        <v>3.8276859999999999</v>
      </c>
    </row>
    <row r="5260" spans="1:7" x14ac:dyDescent="0.25">
      <c r="A5260">
        <v>5259</v>
      </c>
      <c r="D5260">
        <v>81.658826000000005</v>
      </c>
      <c r="E5260">
        <v>6.8119719999999999</v>
      </c>
      <c r="F5260">
        <v>71.919530000000009</v>
      </c>
      <c r="G5260">
        <v>3.8276859999999999</v>
      </c>
    </row>
    <row r="5261" spans="1:7" x14ac:dyDescent="0.25">
      <c r="A5261">
        <v>5260</v>
      </c>
      <c r="D5261">
        <v>81.658826000000005</v>
      </c>
      <c r="E5261">
        <v>6.8119719999999999</v>
      </c>
      <c r="F5261">
        <v>72.244168000000002</v>
      </c>
      <c r="G5261">
        <v>3.9574560000000001</v>
      </c>
    </row>
    <row r="5262" spans="1:7" x14ac:dyDescent="0.25">
      <c r="A5262">
        <v>5261</v>
      </c>
      <c r="D5262">
        <v>81.658826000000005</v>
      </c>
      <c r="E5262">
        <v>6.8119719999999999</v>
      </c>
      <c r="F5262">
        <v>72.244168000000002</v>
      </c>
      <c r="G5262">
        <v>3.9574560000000001</v>
      </c>
    </row>
    <row r="5263" spans="1:7" x14ac:dyDescent="0.25">
      <c r="A5263">
        <v>5262</v>
      </c>
      <c r="F5263">
        <v>72.244168000000002</v>
      </c>
      <c r="G5263">
        <v>3.9574560000000001</v>
      </c>
    </row>
    <row r="5264" spans="1:7" x14ac:dyDescent="0.25">
      <c r="A5264">
        <v>5263</v>
      </c>
      <c r="F5264">
        <v>72.244168000000002</v>
      </c>
      <c r="G5264">
        <v>4.0223409999999999</v>
      </c>
    </row>
    <row r="5265" spans="1:9" x14ac:dyDescent="0.25">
      <c r="A5265">
        <v>5264</v>
      </c>
      <c r="F5265">
        <v>72.309158999999994</v>
      </c>
      <c r="G5265">
        <v>4.0871190000000004</v>
      </c>
    </row>
    <row r="5266" spans="1:9" x14ac:dyDescent="0.25">
      <c r="A5266">
        <v>5265</v>
      </c>
      <c r="F5266">
        <v>72.503923</v>
      </c>
      <c r="G5266">
        <v>4.1520039999999998</v>
      </c>
    </row>
    <row r="5267" spans="1:9" x14ac:dyDescent="0.25">
      <c r="A5267">
        <v>5266</v>
      </c>
      <c r="F5267">
        <v>73.347966</v>
      </c>
      <c r="G5267">
        <v>3.9574560000000001</v>
      </c>
    </row>
    <row r="5268" spans="1:9" x14ac:dyDescent="0.25">
      <c r="A5268">
        <v>5267</v>
      </c>
      <c r="B5268">
        <v>93.086206000000004</v>
      </c>
      <c r="C5268">
        <v>5.2549440000000001</v>
      </c>
    </row>
    <row r="5269" spans="1:9" x14ac:dyDescent="0.25">
      <c r="A5269">
        <v>5268</v>
      </c>
      <c r="B5269">
        <v>93.086206000000004</v>
      </c>
      <c r="C5269">
        <v>5.2549440000000001</v>
      </c>
    </row>
    <row r="5270" spans="1:9" x14ac:dyDescent="0.25">
      <c r="A5270">
        <v>5269</v>
      </c>
      <c r="B5270">
        <v>93.086206000000004</v>
      </c>
      <c r="C5270">
        <v>5.2549440000000001</v>
      </c>
    </row>
    <row r="5271" spans="1:9" x14ac:dyDescent="0.25">
      <c r="A5271">
        <v>5270</v>
      </c>
      <c r="B5271">
        <v>93.086206000000004</v>
      </c>
      <c r="C5271">
        <v>5.2549440000000001</v>
      </c>
    </row>
    <row r="5272" spans="1:9" x14ac:dyDescent="0.25">
      <c r="A5272">
        <v>5271</v>
      </c>
      <c r="B5272">
        <v>93.086206000000004</v>
      </c>
      <c r="C5272">
        <v>5.2549440000000001</v>
      </c>
    </row>
    <row r="5273" spans="1:9" x14ac:dyDescent="0.25">
      <c r="A5273">
        <v>5272</v>
      </c>
      <c r="B5273">
        <v>93.086206000000004</v>
      </c>
      <c r="C5273">
        <v>5.2549440000000001</v>
      </c>
    </row>
    <row r="5274" spans="1:9" x14ac:dyDescent="0.25">
      <c r="A5274">
        <v>5273</v>
      </c>
      <c r="B5274">
        <v>93.086206000000004</v>
      </c>
      <c r="C5274">
        <v>5.2549440000000001</v>
      </c>
      <c r="H5274">
        <v>82.697629000000006</v>
      </c>
      <c r="I5274">
        <v>7.0065200000000001</v>
      </c>
    </row>
    <row r="5275" spans="1:9" x14ac:dyDescent="0.25">
      <c r="A5275">
        <v>5274</v>
      </c>
      <c r="B5275">
        <v>93.086206000000004</v>
      </c>
      <c r="C5275">
        <v>5.2549440000000001</v>
      </c>
      <c r="H5275">
        <v>82.697629000000006</v>
      </c>
      <c r="I5275">
        <v>7.0065200000000001</v>
      </c>
    </row>
    <row r="5276" spans="1:9" x14ac:dyDescent="0.25">
      <c r="A5276">
        <v>5275</v>
      </c>
      <c r="B5276">
        <v>93.086206000000004</v>
      </c>
      <c r="C5276">
        <v>5.2549440000000001</v>
      </c>
      <c r="H5276">
        <v>82.697629000000006</v>
      </c>
      <c r="I5276">
        <v>7.0065200000000001</v>
      </c>
    </row>
    <row r="5277" spans="1:9" x14ac:dyDescent="0.25">
      <c r="A5277">
        <v>5276</v>
      </c>
      <c r="B5277">
        <v>93.086206000000004</v>
      </c>
      <c r="C5277">
        <v>5.2549440000000001</v>
      </c>
      <c r="H5277">
        <v>82.697629000000006</v>
      </c>
      <c r="I5277">
        <v>7.0065200000000001</v>
      </c>
    </row>
    <row r="5278" spans="1:9" x14ac:dyDescent="0.25">
      <c r="A5278">
        <v>5277</v>
      </c>
      <c r="B5278">
        <v>93.086206000000004</v>
      </c>
      <c r="C5278">
        <v>5.2549440000000001</v>
      </c>
      <c r="H5278">
        <v>82.697629000000006</v>
      </c>
      <c r="I5278">
        <v>7.0065200000000001</v>
      </c>
    </row>
    <row r="5279" spans="1:9" x14ac:dyDescent="0.25">
      <c r="A5279">
        <v>5278</v>
      </c>
      <c r="B5279">
        <v>93.086206000000004</v>
      </c>
      <c r="C5279">
        <v>5.2549440000000001</v>
      </c>
      <c r="F5279">
        <v>82.437982000000005</v>
      </c>
      <c r="G5279">
        <v>3.4383750000000002</v>
      </c>
      <c r="H5279">
        <v>82.697629000000006</v>
      </c>
      <c r="I5279">
        <v>7.0065200000000001</v>
      </c>
    </row>
    <row r="5280" spans="1:9" x14ac:dyDescent="0.25">
      <c r="A5280">
        <v>5279</v>
      </c>
      <c r="B5280">
        <v>93.086206000000004</v>
      </c>
      <c r="C5280">
        <v>5.2549440000000001</v>
      </c>
      <c r="F5280">
        <v>82.437982000000005</v>
      </c>
      <c r="G5280">
        <v>3.4383750000000002</v>
      </c>
      <c r="H5280">
        <v>82.697629000000006</v>
      </c>
      <c r="I5280">
        <v>7.0065200000000001</v>
      </c>
    </row>
    <row r="5281" spans="1:9" x14ac:dyDescent="0.25">
      <c r="A5281">
        <v>5280</v>
      </c>
      <c r="B5281">
        <v>93.086206000000004</v>
      </c>
      <c r="C5281">
        <v>5.2549440000000001</v>
      </c>
      <c r="D5281">
        <v>98.475201999999996</v>
      </c>
      <c r="E5281">
        <v>8.3041149999999995</v>
      </c>
      <c r="F5281">
        <v>82.437982000000005</v>
      </c>
      <c r="G5281">
        <v>3.4383750000000002</v>
      </c>
      <c r="H5281">
        <v>82.697629000000006</v>
      </c>
      <c r="I5281">
        <v>7.0065200000000001</v>
      </c>
    </row>
    <row r="5282" spans="1:9" x14ac:dyDescent="0.25">
      <c r="A5282">
        <v>5281</v>
      </c>
      <c r="B5282">
        <v>93.086206000000004</v>
      </c>
      <c r="C5282">
        <v>5.2549440000000001</v>
      </c>
      <c r="D5282">
        <v>98.475201999999996</v>
      </c>
      <c r="E5282">
        <v>8.3041149999999995</v>
      </c>
      <c r="F5282">
        <v>82.437982000000005</v>
      </c>
      <c r="G5282">
        <v>3.4383750000000002</v>
      </c>
      <c r="H5282">
        <v>82.697629000000006</v>
      </c>
      <c r="I5282">
        <v>7.0065200000000001</v>
      </c>
    </row>
    <row r="5283" spans="1:9" x14ac:dyDescent="0.25">
      <c r="A5283">
        <v>5282</v>
      </c>
      <c r="B5283">
        <v>93.086206000000004</v>
      </c>
      <c r="C5283">
        <v>5.2549440000000001</v>
      </c>
      <c r="D5283">
        <v>98.475201999999996</v>
      </c>
      <c r="E5283">
        <v>8.3041149999999995</v>
      </c>
      <c r="F5283">
        <v>82.697629000000006</v>
      </c>
      <c r="G5283">
        <v>3.50326</v>
      </c>
      <c r="H5283">
        <v>82.697629000000006</v>
      </c>
      <c r="I5283">
        <v>7.0065200000000001</v>
      </c>
    </row>
    <row r="5284" spans="1:9" x14ac:dyDescent="0.25">
      <c r="A5284">
        <v>5283</v>
      </c>
      <c r="B5284">
        <v>93.086206000000004</v>
      </c>
      <c r="C5284">
        <v>5.2549440000000001</v>
      </c>
      <c r="D5284">
        <v>98.475201999999996</v>
      </c>
      <c r="E5284">
        <v>8.3041149999999995</v>
      </c>
      <c r="F5284">
        <v>82.697629000000006</v>
      </c>
      <c r="G5284">
        <v>3.50326</v>
      </c>
      <c r="H5284">
        <v>82.697629000000006</v>
      </c>
      <c r="I5284">
        <v>7.0065200000000001</v>
      </c>
    </row>
    <row r="5285" spans="1:9" x14ac:dyDescent="0.25">
      <c r="A5285">
        <v>5284</v>
      </c>
      <c r="B5285">
        <v>93.086206000000004</v>
      </c>
      <c r="C5285">
        <v>5.2549440000000001</v>
      </c>
      <c r="D5285">
        <v>98.475201999999996</v>
      </c>
      <c r="E5285">
        <v>8.3041149999999995</v>
      </c>
      <c r="F5285">
        <v>82.697629000000006</v>
      </c>
      <c r="G5285">
        <v>3.50326</v>
      </c>
      <c r="H5285">
        <v>82.697629000000006</v>
      </c>
      <c r="I5285">
        <v>7.0065200000000001</v>
      </c>
    </row>
    <row r="5286" spans="1:9" x14ac:dyDescent="0.25">
      <c r="A5286">
        <v>5285</v>
      </c>
      <c r="B5286">
        <v>93.086206000000004</v>
      </c>
      <c r="C5286">
        <v>5.2549440000000001</v>
      </c>
      <c r="D5286">
        <v>98.475201999999996</v>
      </c>
      <c r="E5286">
        <v>8.3041149999999995</v>
      </c>
      <c r="F5286">
        <v>82.892392000000001</v>
      </c>
      <c r="G5286">
        <v>3.6979150000000001</v>
      </c>
      <c r="H5286">
        <v>82.697629000000006</v>
      </c>
      <c r="I5286">
        <v>7.0065200000000001</v>
      </c>
    </row>
    <row r="5287" spans="1:9" x14ac:dyDescent="0.25">
      <c r="A5287">
        <v>5286</v>
      </c>
      <c r="B5287">
        <v>93.086206000000004</v>
      </c>
      <c r="C5287">
        <v>5.2549440000000001</v>
      </c>
      <c r="D5287">
        <v>98.475201999999996</v>
      </c>
      <c r="E5287">
        <v>8.3041149999999995</v>
      </c>
      <c r="F5287">
        <v>82.892392000000001</v>
      </c>
      <c r="G5287">
        <v>3.6979150000000001</v>
      </c>
      <c r="H5287">
        <v>82.697629000000006</v>
      </c>
      <c r="I5287">
        <v>7.0065200000000001</v>
      </c>
    </row>
    <row r="5288" spans="1:9" x14ac:dyDescent="0.25">
      <c r="A5288">
        <v>5287</v>
      </c>
      <c r="B5288">
        <v>93.086206000000004</v>
      </c>
      <c r="C5288">
        <v>5.2549440000000001</v>
      </c>
      <c r="D5288">
        <v>98.475201999999996</v>
      </c>
      <c r="E5288">
        <v>8.3041149999999995</v>
      </c>
      <c r="F5288">
        <v>82.892392000000001</v>
      </c>
      <c r="G5288">
        <v>3.7627999999999999</v>
      </c>
      <c r="H5288">
        <v>82.697629000000006</v>
      </c>
      <c r="I5288">
        <v>7.0065200000000001</v>
      </c>
    </row>
    <row r="5289" spans="1:9" x14ac:dyDescent="0.25">
      <c r="A5289">
        <v>5288</v>
      </c>
      <c r="D5289">
        <v>98.475201999999996</v>
      </c>
      <c r="E5289">
        <v>8.3041149999999995</v>
      </c>
      <c r="F5289">
        <v>82.892392000000001</v>
      </c>
      <c r="G5289">
        <v>3.7627999999999999</v>
      </c>
      <c r="H5289">
        <v>82.697629000000006</v>
      </c>
      <c r="I5289">
        <v>7.0065200000000001</v>
      </c>
    </row>
    <row r="5290" spans="1:9" x14ac:dyDescent="0.25">
      <c r="A5290">
        <v>5289</v>
      </c>
      <c r="D5290">
        <v>98.475201999999996</v>
      </c>
      <c r="E5290">
        <v>8.3041149999999995</v>
      </c>
      <c r="F5290">
        <v>82.892392000000001</v>
      </c>
      <c r="G5290">
        <v>3.7627999999999999</v>
      </c>
      <c r="H5290">
        <v>82.697629000000006</v>
      </c>
      <c r="I5290">
        <v>7.0065200000000001</v>
      </c>
    </row>
    <row r="5291" spans="1:9" x14ac:dyDescent="0.25">
      <c r="A5291">
        <v>5290</v>
      </c>
      <c r="D5291">
        <v>98.475201999999996</v>
      </c>
      <c r="E5291">
        <v>8.3041149999999995</v>
      </c>
      <c r="F5291">
        <v>82.892392000000001</v>
      </c>
      <c r="G5291">
        <v>3.7627999999999999</v>
      </c>
      <c r="H5291">
        <v>82.697629000000006</v>
      </c>
      <c r="I5291">
        <v>7.0065200000000001</v>
      </c>
    </row>
    <row r="5292" spans="1:9" x14ac:dyDescent="0.25">
      <c r="A5292">
        <v>5291</v>
      </c>
      <c r="D5292">
        <v>98.475201999999996</v>
      </c>
      <c r="E5292">
        <v>8.3041149999999995</v>
      </c>
      <c r="F5292">
        <v>82.892392000000001</v>
      </c>
      <c r="G5292">
        <v>3.7627999999999999</v>
      </c>
      <c r="H5292">
        <v>82.697629000000006</v>
      </c>
      <c r="I5292">
        <v>7.0065200000000001</v>
      </c>
    </row>
    <row r="5293" spans="1:9" x14ac:dyDescent="0.25">
      <c r="A5293">
        <v>5292</v>
      </c>
      <c r="D5293">
        <v>98.475201999999996</v>
      </c>
      <c r="E5293">
        <v>8.3041149999999995</v>
      </c>
      <c r="F5293">
        <v>82.957382999999993</v>
      </c>
      <c r="G5293">
        <v>3.7627999999999999</v>
      </c>
      <c r="H5293">
        <v>82.697629000000006</v>
      </c>
      <c r="I5293">
        <v>7.0065200000000001</v>
      </c>
    </row>
    <row r="5294" spans="1:9" x14ac:dyDescent="0.25">
      <c r="A5294">
        <v>5293</v>
      </c>
      <c r="D5294">
        <v>98.475201999999996</v>
      </c>
      <c r="E5294">
        <v>8.3041149999999995</v>
      </c>
      <c r="F5294">
        <v>82.957382999999993</v>
      </c>
      <c r="G5294">
        <v>3.7627999999999999</v>
      </c>
      <c r="H5294">
        <v>82.697629000000006</v>
      </c>
      <c r="I5294">
        <v>7.0065200000000001</v>
      </c>
    </row>
    <row r="5295" spans="1:9" x14ac:dyDescent="0.25">
      <c r="A5295">
        <v>5294</v>
      </c>
      <c r="D5295">
        <v>98.475201999999996</v>
      </c>
      <c r="E5295">
        <v>8.3041149999999995</v>
      </c>
      <c r="F5295">
        <v>82.957382999999993</v>
      </c>
      <c r="G5295">
        <v>3.7627999999999999</v>
      </c>
    </row>
    <row r="5296" spans="1:9" x14ac:dyDescent="0.25">
      <c r="A5296">
        <v>5295</v>
      </c>
      <c r="D5296">
        <v>98.475201999999996</v>
      </c>
      <c r="E5296">
        <v>8.3041149999999995</v>
      </c>
      <c r="F5296">
        <v>82.957382999999993</v>
      </c>
      <c r="G5296">
        <v>3.7627999999999999</v>
      </c>
    </row>
    <row r="5297" spans="1:7" x14ac:dyDescent="0.25">
      <c r="A5297">
        <v>5296</v>
      </c>
      <c r="D5297">
        <v>98.475201999999996</v>
      </c>
      <c r="E5297">
        <v>8.3041149999999995</v>
      </c>
      <c r="F5297">
        <v>83.08726200000001</v>
      </c>
      <c r="G5297">
        <v>3.8276859999999999</v>
      </c>
    </row>
    <row r="5298" spans="1:7" x14ac:dyDescent="0.25">
      <c r="A5298">
        <v>5297</v>
      </c>
      <c r="D5298">
        <v>98.475201999999996</v>
      </c>
      <c r="E5298">
        <v>8.3041149999999995</v>
      </c>
      <c r="F5298">
        <v>83.08726200000001</v>
      </c>
      <c r="G5298">
        <v>3.8276859999999999</v>
      </c>
    </row>
    <row r="5299" spans="1:7" x14ac:dyDescent="0.25">
      <c r="A5299">
        <v>5298</v>
      </c>
      <c r="D5299">
        <v>98.475201999999996</v>
      </c>
      <c r="E5299">
        <v>8.3041149999999995</v>
      </c>
    </row>
    <row r="5300" spans="1:7" x14ac:dyDescent="0.25">
      <c r="A5300">
        <v>5299</v>
      </c>
      <c r="D5300">
        <v>98.475201999999996</v>
      </c>
      <c r="E5300">
        <v>8.3041149999999995</v>
      </c>
    </row>
    <row r="5301" spans="1:7" x14ac:dyDescent="0.25">
      <c r="A5301">
        <v>5300</v>
      </c>
      <c r="D5301">
        <v>98.475201999999996</v>
      </c>
      <c r="E5301">
        <v>8.3041149999999995</v>
      </c>
    </row>
    <row r="5302" spans="1:7" x14ac:dyDescent="0.25">
      <c r="A5302">
        <v>5301</v>
      </c>
      <c r="D5302">
        <v>98.475201999999996</v>
      </c>
      <c r="E5302">
        <v>8.3041149999999995</v>
      </c>
    </row>
    <row r="5303" spans="1:7" x14ac:dyDescent="0.25">
      <c r="A5303">
        <v>5302</v>
      </c>
      <c r="B5303">
        <v>107.110702</v>
      </c>
      <c r="C5303">
        <v>4.0871190000000004</v>
      </c>
      <c r="D5303">
        <v>98.475201999999996</v>
      </c>
      <c r="E5303">
        <v>8.3041149999999995</v>
      </c>
    </row>
    <row r="5304" spans="1:7" x14ac:dyDescent="0.25">
      <c r="A5304">
        <v>5303</v>
      </c>
      <c r="B5304">
        <v>107.110702</v>
      </c>
      <c r="C5304">
        <v>4.0871190000000004</v>
      </c>
      <c r="D5304">
        <v>98.864834999999999</v>
      </c>
      <c r="E5304">
        <v>8.1094600000000003</v>
      </c>
    </row>
    <row r="5305" spans="1:7" x14ac:dyDescent="0.25">
      <c r="A5305">
        <v>5304</v>
      </c>
      <c r="B5305">
        <v>107.110702</v>
      </c>
      <c r="C5305">
        <v>4.0871190000000004</v>
      </c>
    </row>
    <row r="5306" spans="1:7" x14ac:dyDescent="0.25">
      <c r="A5306">
        <v>5305</v>
      </c>
      <c r="B5306">
        <v>107.110702</v>
      </c>
      <c r="C5306">
        <v>4.0871190000000004</v>
      </c>
    </row>
    <row r="5307" spans="1:7" x14ac:dyDescent="0.25">
      <c r="A5307">
        <v>5306</v>
      </c>
      <c r="B5307">
        <v>107.110702</v>
      </c>
      <c r="C5307">
        <v>4.0871190000000004</v>
      </c>
    </row>
    <row r="5308" spans="1:7" x14ac:dyDescent="0.25">
      <c r="A5308">
        <v>5307</v>
      </c>
      <c r="B5308">
        <v>107.110702</v>
      </c>
      <c r="C5308">
        <v>4.0871190000000004</v>
      </c>
    </row>
    <row r="5309" spans="1:7" x14ac:dyDescent="0.25">
      <c r="A5309">
        <v>5308</v>
      </c>
      <c r="B5309">
        <v>107.110702</v>
      </c>
      <c r="C5309">
        <v>4.0871190000000004</v>
      </c>
    </row>
    <row r="5310" spans="1:7" x14ac:dyDescent="0.25">
      <c r="A5310">
        <v>5309</v>
      </c>
      <c r="B5310">
        <v>107.110702</v>
      </c>
      <c r="C5310">
        <v>4.0871190000000004</v>
      </c>
    </row>
    <row r="5311" spans="1:7" x14ac:dyDescent="0.25">
      <c r="A5311">
        <v>5310</v>
      </c>
      <c r="B5311">
        <v>107.110702</v>
      </c>
      <c r="C5311">
        <v>4.0871190000000004</v>
      </c>
    </row>
    <row r="5312" spans="1:7" x14ac:dyDescent="0.25">
      <c r="A5312">
        <v>5311</v>
      </c>
      <c r="B5312">
        <v>107.110702</v>
      </c>
      <c r="C5312">
        <v>4.0871190000000004</v>
      </c>
    </row>
    <row r="5313" spans="1:9" x14ac:dyDescent="0.25">
      <c r="A5313">
        <v>5312</v>
      </c>
      <c r="B5313">
        <v>107.110702</v>
      </c>
      <c r="C5313">
        <v>4.0871190000000004</v>
      </c>
      <c r="H5313">
        <v>97.890809000000004</v>
      </c>
      <c r="I5313">
        <v>8.2392299999999992</v>
      </c>
    </row>
    <row r="5314" spans="1:9" x14ac:dyDescent="0.25">
      <c r="A5314">
        <v>5313</v>
      </c>
      <c r="B5314">
        <v>107.110702</v>
      </c>
      <c r="C5314">
        <v>4.0871190000000004</v>
      </c>
      <c r="H5314">
        <v>97.890809000000004</v>
      </c>
      <c r="I5314">
        <v>8.2392299999999992</v>
      </c>
    </row>
    <row r="5315" spans="1:9" x14ac:dyDescent="0.25">
      <c r="A5315">
        <v>5314</v>
      </c>
      <c r="B5315">
        <v>107.110702</v>
      </c>
      <c r="C5315">
        <v>4.0871190000000004</v>
      </c>
      <c r="H5315">
        <v>97.890809000000004</v>
      </c>
      <c r="I5315">
        <v>8.2392299999999992</v>
      </c>
    </row>
    <row r="5316" spans="1:9" x14ac:dyDescent="0.25">
      <c r="A5316">
        <v>5315</v>
      </c>
      <c r="B5316">
        <v>107.110702</v>
      </c>
      <c r="C5316">
        <v>4.0871190000000004</v>
      </c>
      <c r="H5316">
        <v>97.890809000000004</v>
      </c>
      <c r="I5316">
        <v>8.2392299999999992</v>
      </c>
    </row>
    <row r="5317" spans="1:9" x14ac:dyDescent="0.25">
      <c r="A5317">
        <v>5316</v>
      </c>
      <c r="B5317">
        <v>107.110702</v>
      </c>
      <c r="C5317">
        <v>4.0871190000000004</v>
      </c>
      <c r="H5317">
        <v>97.890809000000004</v>
      </c>
      <c r="I5317">
        <v>8.2392299999999992</v>
      </c>
    </row>
    <row r="5318" spans="1:9" x14ac:dyDescent="0.25">
      <c r="A5318">
        <v>5317</v>
      </c>
      <c r="B5318">
        <v>107.110702</v>
      </c>
      <c r="C5318">
        <v>4.0871190000000004</v>
      </c>
      <c r="H5318">
        <v>97.890809000000004</v>
      </c>
      <c r="I5318">
        <v>8.2392299999999992</v>
      </c>
    </row>
    <row r="5319" spans="1:9" x14ac:dyDescent="0.25">
      <c r="A5319">
        <v>5318</v>
      </c>
      <c r="B5319">
        <v>107.110702</v>
      </c>
      <c r="C5319">
        <v>4.0871190000000004</v>
      </c>
      <c r="H5319">
        <v>97.890809000000004</v>
      </c>
      <c r="I5319">
        <v>8.2392299999999992</v>
      </c>
    </row>
    <row r="5320" spans="1:9" x14ac:dyDescent="0.25">
      <c r="A5320">
        <v>5319</v>
      </c>
      <c r="B5320">
        <v>107.110702</v>
      </c>
      <c r="C5320">
        <v>4.0871190000000004</v>
      </c>
      <c r="H5320">
        <v>97.890809000000004</v>
      </c>
      <c r="I5320">
        <v>8.2392299999999992</v>
      </c>
    </row>
    <row r="5321" spans="1:9" x14ac:dyDescent="0.25">
      <c r="A5321">
        <v>5320</v>
      </c>
      <c r="B5321">
        <v>107.110702</v>
      </c>
      <c r="C5321">
        <v>4.0871190000000004</v>
      </c>
      <c r="H5321">
        <v>97.890809000000004</v>
      </c>
      <c r="I5321">
        <v>8.2392299999999992</v>
      </c>
    </row>
    <row r="5322" spans="1:9" x14ac:dyDescent="0.25">
      <c r="A5322">
        <v>5321</v>
      </c>
      <c r="B5322">
        <v>107.110702</v>
      </c>
      <c r="C5322">
        <v>4.0871190000000004</v>
      </c>
      <c r="H5322">
        <v>97.890809000000004</v>
      </c>
      <c r="I5322">
        <v>8.2392299999999992</v>
      </c>
    </row>
    <row r="5323" spans="1:9" x14ac:dyDescent="0.25">
      <c r="A5323">
        <v>5322</v>
      </c>
      <c r="B5323">
        <v>107.110702</v>
      </c>
      <c r="C5323">
        <v>4.0871190000000004</v>
      </c>
      <c r="H5323">
        <v>97.890809000000004</v>
      </c>
      <c r="I5323">
        <v>8.2392299999999992</v>
      </c>
    </row>
    <row r="5324" spans="1:9" x14ac:dyDescent="0.25">
      <c r="A5324">
        <v>5323</v>
      </c>
      <c r="B5324">
        <v>107.110702</v>
      </c>
      <c r="C5324">
        <v>4.0871190000000004</v>
      </c>
      <c r="H5324">
        <v>97.890809000000004</v>
      </c>
      <c r="I5324">
        <v>8.2392299999999992</v>
      </c>
    </row>
    <row r="5325" spans="1:9" x14ac:dyDescent="0.25">
      <c r="A5325">
        <v>5324</v>
      </c>
      <c r="B5325">
        <v>107.110702</v>
      </c>
      <c r="C5325">
        <v>4.0871190000000004</v>
      </c>
      <c r="H5325">
        <v>97.890809000000004</v>
      </c>
      <c r="I5325">
        <v>8.2392299999999992</v>
      </c>
    </row>
    <row r="5326" spans="1:9" x14ac:dyDescent="0.25">
      <c r="A5326">
        <v>5325</v>
      </c>
      <c r="B5326">
        <v>107.110702</v>
      </c>
      <c r="C5326">
        <v>4.0871190000000004</v>
      </c>
      <c r="H5326">
        <v>97.890809000000004</v>
      </c>
      <c r="I5326">
        <v>8.2392299999999992</v>
      </c>
    </row>
    <row r="5327" spans="1:9" x14ac:dyDescent="0.25">
      <c r="A5327">
        <v>5326</v>
      </c>
      <c r="B5327">
        <v>107.110702</v>
      </c>
      <c r="C5327">
        <v>4.0871190000000004</v>
      </c>
      <c r="H5327">
        <v>97.890809000000004</v>
      </c>
      <c r="I5327">
        <v>8.2392299999999992</v>
      </c>
    </row>
    <row r="5328" spans="1:9" x14ac:dyDescent="0.25">
      <c r="A5328">
        <v>5327</v>
      </c>
      <c r="B5328">
        <v>107.110702</v>
      </c>
      <c r="C5328">
        <v>4.0871190000000004</v>
      </c>
      <c r="H5328">
        <v>97.890809000000004</v>
      </c>
      <c r="I5328">
        <v>8.044575</v>
      </c>
    </row>
    <row r="5329" spans="1:9" x14ac:dyDescent="0.25">
      <c r="A5329">
        <v>5328</v>
      </c>
      <c r="B5329">
        <v>107.110702</v>
      </c>
      <c r="C5329">
        <v>4.0871190000000004</v>
      </c>
      <c r="H5329">
        <v>97.890809000000004</v>
      </c>
      <c r="I5329">
        <v>8.044575</v>
      </c>
    </row>
    <row r="5330" spans="1:9" x14ac:dyDescent="0.25">
      <c r="A5330">
        <v>5329</v>
      </c>
      <c r="B5330">
        <v>107.110702</v>
      </c>
      <c r="C5330">
        <v>4.0871190000000004</v>
      </c>
      <c r="H5330">
        <v>97.890809000000004</v>
      </c>
      <c r="I5330">
        <v>8.044575</v>
      </c>
    </row>
    <row r="5331" spans="1:9" x14ac:dyDescent="0.25">
      <c r="A5331">
        <v>5330</v>
      </c>
      <c r="B5331">
        <v>107.110702</v>
      </c>
      <c r="C5331">
        <v>4.0871190000000004</v>
      </c>
      <c r="H5331">
        <v>97.890809000000004</v>
      </c>
      <c r="I5331">
        <v>8.044575</v>
      </c>
    </row>
    <row r="5332" spans="1:9" x14ac:dyDescent="0.25">
      <c r="A5332">
        <v>5331</v>
      </c>
      <c r="B5332">
        <v>107.110702</v>
      </c>
      <c r="C5332">
        <v>4.0871190000000004</v>
      </c>
      <c r="H5332">
        <v>98.020684000000003</v>
      </c>
      <c r="I5332">
        <v>7.8499189999999999</v>
      </c>
    </row>
    <row r="5333" spans="1:9" x14ac:dyDescent="0.25">
      <c r="A5333">
        <v>5332</v>
      </c>
      <c r="B5333">
        <v>107.110702</v>
      </c>
      <c r="C5333">
        <v>4.0871190000000004</v>
      </c>
      <c r="H5333">
        <v>98.020684000000003</v>
      </c>
      <c r="I5333">
        <v>7.8499189999999999</v>
      </c>
    </row>
    <row r="5334" spans="1:9" x14ac:dyDescent="0.25">
      <c r="A5334">
        <v>5333</v>
      </c>
      <c r="B5334">
        <v>107.110702</v>
      </c>
      <c r="C5334">
        <v>4.0871190000000004</v>
      </c>
      <c r="D5334">
        <v>116.20061200000001</v>
      </c>
      <c r="E5334">
        <v>4.9305180000000002</v>
      </c>
      <c r="H5334">
        <v>98.020684000000003</v>
      </c>
      <c r="I5334">
        <v>7.8499189999999999</v>
      </c>
    </row>
    <row r="5335" spans="1:9" x14ac:dyDescent="0.25">
      <c r="A5335">
        <v>5334</v>
      </c>
      <c r="B5335">
        <v>107.110702</v>
      </c>
      <c r="C5335">
        <v>4.0871190000000004</v>
      </c>
      <c r="D5335">
        <v>116.20061200000001</v>
      </c>
      <c r="E5335">
        <v>4.9305180000000002</v>
      </c>
      <c r="H5335">
        <v>98.020684000000003</v>
      </c>
      <c r="I5335">
        <v>7.8499189999999999</v>
      </c>
    </row>
    <row r="5336" spans="1:9" x14ac:dyDescent="0.25">
      <c r="A5336">
        <v>5335</v>
      </c>
      <c r="D5336">
        <v>116.20061200000001</v>
      </c>
      <c r="E5336">
        <v>4.9305180000000002</v>
      </c>
      <c r="F5336">
        <v>103.409789</v>
      </c>
      <c r="G5336">
        <v>3.5681449999999999</v>
      </c>
      <c r="H5336">
        <v>98.020684000000003</v>
      </c>
      <c r="I5336">
        <v>7.8499189999999999</v>
      </c>
    </row>
    <row r="5337" spans="1:9" x14ac:dyDescent="0.25">
      <c r="A5337">
        <v>5336</v>
      </c>
      <c r="D5337">
        <v>116.20061200000001</v>
      </c>
      <c r="E5337">
        <v>4.9305180000000002</v>
      </c>
      <c r="F5337">
        <v>103.409789</v>
      </c>
      <c r="G5337">
        <v>3.5681449999999999</v>
      </c>
      <c r="H5337">
        <v>98.020684000000003</v>
      </c>
      <c r="I5337">
        <v>7.8499189999999999</v>
      </c>
    </row>
    <row r="5338" spans="1:9" x14ac:dyDescent="0.25">
      <c r="A5338">
        <v>5337</v>
      </c>
      <c r="D5338">
        <v>116.20061200000001</v>
      </c>
      <c r="E5338">
        <v>4.9305180000000002</v>
      </c>
      <c r="F5338">
        <v>103.409789</v>
      </c>
      <c r="G5338">
        <v>3.5681449999999999</v>
      </c>
    </row>
    <row r="5339" spans="1:9" x14ac:dyDescent="0.25">
      <c r="A5339">
        <v>5338</v>
      </c>
      <c r="D5339">
        <v>116.20061200000001</v>
      </c>
      <c r="E5339">
        <v>4.9305180000000002</v>
      </c>
      <c r="F5339">
        <v>103.409789</v>
      </c>
      <c r="G5339">
        <v>3.5681449999999999</v>
      </c>
    </row>
    <row r="5340" spans="1:9" x14ac:dyDescent="0.25">
      <c r="A5340">
        <v>5339</v>
      </c>
      <c r="D5340">
        <v>116.20061200000001</v>
      </c>
      <c r="E5340">
        <v>4.9305180000000002</v>
      </c>
      <c r="F5340">
        <v>103.409789</v>
      </c>
      <c r="G5340">
        <v>3.5681449999999999</v>
      </c>
    </row>
    <row r="5341" spans="1:9" x14ac:dyDescent="0.25">
      <c r="A5341">
        <v>5340</v>
      </c>
      <c r="D5341">
        <v>116.20061200000001</v>
      </c>
      <c r="E5341">
        <v>4.9305180000000002</v>
      </c>
      <c r="F5341">
        <v>103.409789</v>
      </c>
      <c r="G5341">
        <v>3.5681449999999999</v>
      </c>
    </row>
    <row r="5342" spans="1:9" x14ac:dyDescent="0.25">
      <c r="A5342">
        <v>5341</v>
      </c>
      <c r="D5342">
        <v>116.20061200000001</v>
      </c>
      <c r="E5342">
        <v>4.9305180000000002</v>
      </c>
      <c r="F5342">
        <v>103.409789</v>
      </c>
      <c r="G5342">
        <v>3.5681449999999999</v>
      </c>
    </row>
    <row r="5343" spans="1:9" x14ac:dyDescent="0.25">
      <c r="A5343">
        <v>5342</v>
      </c>
      <c r="D5343">
        <v>116.20061200000001</v>
      </c>
      <c r="E5343">
        <v>4.9305180000000002</v>
      </c>
      <c r="F5343">
        <v>103.409789</v>
      </c>
      <c r="G5343">
        <v>3.5681449999999999</v>
      </c>
    </row>
    <row r="5344" spans="1:9" x14ac:dyDescent="0.25">
      <c r="A5344">
        <v>5343</v>
      </c>
      <c r="D5344">
        <v>116.20061200000001</v>
      </c>
      <c r="E5344">
        <v>4.9305180000000002</v>
      </c>
      <c r="F5344">
        <v>103.409789</v>
      </c>
      <c r="G5344">
        <v>3.5681449999999999</v>
      </c>
    </row>
    <row r="5345" spans="1:7" x14ac:dyDescent="0.25">
      <c r="A5345">
        <v>5344</v>
      </c>
      <c r="D5345">
        <v>116.20061200000001</v>
      </c>
      <c r="E5345">
        <v>4.9305180000000002</v>
      </c>
      <c r="F5345">
        <v>103.409789</v>
      </c>
      <c r="G5345">
        <v>3.5681449999999999</v>
      </c>
    </row>
    <row r="5346" spans="1:7" x14ac:dyDescent="0.25">
      <c r="A5346">
        <v>5345</v>
      </c>
      <c r="D5346">
        <v>116.20061200000001</v>
      </c>
      <c r="E5346">
        <v>4.9305180000000002</v>
      </c>
      <c r="F5346">
        <v>103.409789</v>
      </c>
      <c r="G5346">
        <v>3.5681449999999999</v>
      </c>
    </row>
    <row r="5347" spans="1:7" x14ac:dyDescent="0.25">
      <c r="A5347">
        <v>5346</v>
      </c>
      <c r="D5347">
        <v>116.20061200000001</v>
      </c>
      <c r="E5347">
        <v>4.9305180000000002</v>
      </c>
      <c r="F5347">
        <v>103.409789</v>
      </c>
      <c r="G5347">
        <v>3.5681449999999999</v>
      </c>
    </row>
    <row r="5348" spans="1:7" x14ac:dyDescent="0.25">
      <c r="A5348">
        <v>5347</v>
      </c>
      <c r="D5348">
        <v>116.20061200000001</v>
      </c>
      <c r="E5348">
        <v>4.9305180000000002</v>
      </c>
      <c r="F5348">
        <v>103.409789</v>
      </c>
      <c r="G5348">
        <v>3.5681449999999999</v>
      </c>
    </row>
    <row r="5349" spans="1:7" x14ac:dyDescent="0.25">
      <c r="A5349">
        <v>5348</v>
      </c>
      <c r="D5349">
        <v>116.20061200000001</v>
      </c>
      <c r="E5349">
        <v>4.9305180000000002</v>
      </c>
      <c r="F5349">
        <v>103.409789</v>
      </c>
      <c r="G5349">
        <v>3.5681449999999999</v>
      </c>
    </row>
    <row r="5350" spans="1:7" x14ac:dyDescent="0.25">
      <c r="A5350">
        <v>5349</v>
      </c>
      <c r="D5350">
        <v>116.20061200000001</v>
      </c>
      <c r="E5350">
        <v>4.9305180000000002</v>
      </c>
      <c r="F5350">
        <v>103.409789</v>
      </c>
      <c r="G5350">
        <v>3.5681449999999999</v>
      </c>
    </row>
    <row r="5351" spans="1:7" x14ac:dyDescent="0.25">
      <c r="A5351">
        <v>5350</v>
      </c>
      <c r="D5351">
        <v>116.20061200000001</v>
      </c>
      <c r="E5351">
        <v>4.9305180000000002</v>
      </c>
      <c r="F5351">
        <v>103.409789</v>
      </c>
      <c r="G5351">
        <v>3.5681449999999999</v>
      </c>
    </row>
    <row r="5352" spans="1:7" x14ac:dyDescent="0.25">
      <c r="A5352">
        <v>5351</v>
      </c>
      <c r="D5352">
        <v>116.20061200000001</v>
      </c>
      <c r="E5352">
        <v>4.9305180000000002</v>
      </c>
      <c r="F5352">
        <v>103.409789</v>
      </c>
      <c r="G5352">
        <v>3.5681449999999999</v>
      </c>
    </row>
    <row r="5353" spans="1:7" x14ac:dyDescent="0.25">
      <c r="A5353">
        <v>5352</v>
      </c>
      <c r="D5353">
        <v>116.20061200000001</v>
      </c>
      <c r="E5353">
        <v>4.9305180000000002</v>
      </c>
      <c r="F5353">
        <v>103.409789</v>
      </c>
      <c r="G5353">
        <v>3.5681449999999999</v>
      </c>
    </row>
    <row r="5354" spans="1:7" x14ac:dyDescent="0.25">
      <c r="A5354">
        <v>5353</v>
      </c>
      <c r="D5354">
        <v>116.20061200000001</v>
      </c>
      <c r="E5354">
        <v>4.9305180000000002</v>
      </c>
      <c r="F5354">
        <v>103.474673</v>
      </c>
      <c r="G5354">
        <v>4.0223409999999999</v>
      </c>
    </row>
    <row r="5355" spans="1:7" x14ac:dyDescent="0.25">
      <c r="A5355">
        <v>5354</v>
      </c>
      <c r="D5355">
        <v>116.20061200000001</v>
      </c>
      <c r="E5355">
        <v>4.9305180000000002</v>
      </c>
      <c r="F5355">
        <v>103.474673</v>
      </c>
      <c r="G5355">
        <v>4.0223409999999999</v>
      </c>
    </row>
    <row r="5356" spans="1:7" x14ac:dyDescent="0.25">
      <c r="A5356">
        <v>5355</v>
      </c>
      <c r="D5356">
        <v>116.20061200000001</v>
      </c>
      <c r="E5356">
        <v>4.9305180000000002</v>
      </c>
      <c r="F5356">
        <v>103.474673</v>
      </c>
      <c r="G5356">
        <v>4.0223409999999999</v>
      </c>
    </row>
    <row r="5357" spans="1:7" x14ac:dyDescent="0.25">
      <c r="A5357">
        <v>5356</v>
      </c>
      <c r="B5357">
        <v>122.62852000000001</v>
      </c>
      <c r="C5357">
        <v>2.789631</v>
      </c>
      <c r="D5357">
        <v>116.20061200000001</v>
      </c>
      <c r="E5357">
        <v>4.9305180000000002</v>
      </c>
      <c r="F5357">
        <v>103.474673</v>
      </c>
      <c r="G5357">
        <v>4.0223409999999999</v>
      </c>
    </row>
    <row r="5358" spans="1:7" x14ac:dyDescent="0.25">
      <c r="A5358">
        <v>5357</v>
      </c>
      <c r="B5358">
        <v>122.62852000000001</v>
      </c>
      <c r="C5358">
        <v>2.789631</v>
      </c>
      <c r="D5358">
        <v>116.20061200000001</v>
      </c>
      <c r="E5358">
        <v>4.9305180000000002</v>
      </c>
      <c r="F5358">
        <v>103.474673</v>
      </c>
      <c r="G5358">
        <v>4.0223409999999999</v>
      </c>
    </row>
    <row r="5359" spans="1:7" x14ac:dyDescent="0.25">
      <c r="A5359">
        <v>5358</v>
      </c>
      <c r="B5359">
        <v>122.62852000000001</v>
      </c>
      <c r="C5359">
        <v>2.789631</v>
      </c>
      <c r="D5359">
        <v>116.20061200000001</v>
      </c>
      <c r="E5359">
        <v>4.9305180000000002</v>
      </c>
      <c r="F5359">
        <v>103.474673</v>
      </c>
      <c r="G5359">
        <v>4.0223409999999999</v>
      </c>
    </row>
    <row r="5360" spans="1:7" x14ac:dyDescent="0.25">
      <c r="A5360">
        <v>5359</v>
      </c>
      <c r="B5360">
        <v>122.62852000000001</v>
      </c>
      <c r="C5360">
        <v>2.789631</v>
      </c>
      <c r="D5360">
        <v>116.20061200000001</v>
      </c>
      <c r="E5360">
        <v>4.9305180000000002</v>
      </c>
      <c r="F5360">
        <v>103.474673</v>
      </c>
      <c r="G5360">
        <v>4.0223409999999999</v>
      </c>
    </row>
    <row r="5361" spans="1:9" x14ac:dyDescent="0.25">
      <c r="A5361">
        <v>5360</v>
      </c>
      <c r="B5361">
        <v>122.62852000000001</v>
      </c>
      <c r="C5361">
        <v>2.789631</v>
      </c>
      <c r="D5361">
        <v>116.20061200000001</v>
      </c>
      <c r="E5361">
        <v>4.9305180000000002</v>
      </c>
      <c r="F5361">
        <v>103.474673</v>
      </c>
      <c r="G5361">
        <v>4.0223409999999999</v>
      </c>
    </row>
    <row r="5362" spans="1:9" x14ac:dyDescent="0.25">
      <c r="A5362">
        <v>5361</v>
      </c>
      <c r="B5362">
        <v>122.62852000000001</v>
      </c>
      <c r="C5362">
        <v>2.789631</v>
      </c>
      <c r="D5362">
        <v>116.20061200000001</v>
      </c>
      <c r="E5362">
        <v>4.9305180000000002</v>
      </c>
      <c r="F5362">
        <v>103.474673</v>
      </c>
      <c r="G5362">
        <v>4.0223409999999999</v>
      </c>
    </row>
    <row r="5363" spans="1:9" x14ac:dyDescent="0.25">
      <c r="A5363">
        <v>5362</v>
      </c>
      <c r="B5363">
        <v>122.62852000000001</v>
      </c>
      <c r="C5363">
        <v>2.789631</v>
      </c>
      <c r="F5363">
        <v>103.474673</v>
      </c>
      <c r="G5363">
        <v>4.0223409999999999</v>
      </c>
      <c r="H5363">
        <v>112.694461</v>
      </c>
      <c r="I5363">
        <v>5.2549440000000001</v>
      </c>
    </row>
    <row r="5364" spans="1:9" x14ac:dyDescent="0.25">
      <c r="A5364">
        <v>5363</v>
      </c>
      <c r="B5364">
        <v>122.62852000000001</v>
      </c>
      <c r="C5364">
        <v>2.789631</v>
      </c>
      <c r="F5364">
        <v>103.474673</v>
      </c>
      <c r="G5364">
        <v>4.0223409999999999</v>
      </c>
      <c r="H5364">
        <v>112.694461</v>
      </c>
      <c r="I5364">
        <v>5.2549440000000001</v>
      </c>
    </row>
    <row r="5365" spans="1:9" x14ac:dyDescent="0.25">
      <c r="A5365">
        <v>5364</v>
      </c>
      <c r="B5365">
        <v>122.62852000000001</v>
      </c>
      <c r="C5365">
        <v>2.789631</v>
      </c>
      <c r="F5365">
        <v>103.474673</v>
      </c>
      <c r="G5365">
        <v>4.0223409999999999</v>
      </c>
      <c r="H5365">
        <v>112.694461</v>
      </c>
      <c r="I5365">
        <v>5.2549440000000001</v>
      </c>
    </row>
    <row r="5366" spans="1:9" x14ac:dyDescent="0.25">
      <c r="A5366">
        <v>5365</v>
      </c>
      <c r="B5366">
        <v>122.62852000000001</v>
      </c>
      <c r="C5366">
        <v>2.789631</v>
      </c>
      <c r="H5366">
        <v>112.694461</v>
      </c>
      <c r="I5366">
        <v>5.2549440000000001</v>
      </c>
    </row>
    <row r="5367" spans="1:9" x14ac:dyDescent="0.25">
      <c r="A5367">
        <v>5366</v>
      </c>
      <c r="B5367">
        <v>122.62852000000001</v>
      </c>
      <c r="C5367">
        <v>2.789631</v>
      </c>
      <c r="H5367">
        <v>112.694461</v>
      </c>
      <c r="I5367">
        <v>5.2549440000000001</v>
      </c>
    </row>
    <row r="5368" spans="1:9" x14ac:dyDescent="0.25">
      <c r="A5368">
        <v>5367</v>
      </c>
      <c r="B5368">
        <v>122.62852000000001</v>
      </c>
      <c r="C5368">
        <v>2.789631</v>
      </c>
      <c r="H5368">
        <v>112.694461</v>
      </c>
      <c r="I5368">
        <v>5.2549440000000001</v>
      </c>
    </row>
    <row r="5369" spans="1:9" x14ac:dyDescent="0.25">
      <c r="A5369">
        <v>5368</v>
      </c>
      <c r="B5369">
        <v>122.62852000000001</v>
      </c>
      <c r="C5369">
        <v>2.789631</v>
      </c>
      <c r="H5369">
        <v>112.694461</v>
      </c>
      <c r="I5369">
        <v>5.2549440000000001</v>
      </c>
    </row>
    <row r="5370" spans="1:9" x14ac:dyDescent="0.25">
      <c r="A5370">
        <v>5369</v>
      </c>
      <c r="B5370">
        <v>122.62852000000001</v>
      </c>
      <c r="C5370">
        <v>2.789631</v>
      </c>
      <c r="H5370">
        <v>112.694461</v>
      </c>
      <c r="I5370">
        <v>5.2549440000000001</v>
      </c>
    </row>
    <row r="5371" spans="1:9" x14ac:dyDescent="0.25">
      <c r="A5371">
        <v>5370</v>
      </c>
      <c r="B5371">
        <v>122.62852000000001</v>
      </c>
      <c r="C5371">
        <v>2.789631</v>
      </c>
      <c r="H5371">
        <v>112.694461</v>
      </c>
      <c r="I5371">
        <v>5.2549440000000001</v>
      </c>
    </row>
    <row r="5372" spans="1:9" x14ac:dyDescent="0.25">
      <c r="A5372">
        <v>5371</v>
      </c>
      <c r="B5372">
        <v>122.62852000000001</v>
      </c>
      <c r="C5372">
        <v>2.789631</v>
      </c>
      <c r="H5372">
        <v>112.694461</v>
      </c>
      <c r="I5372">
        <v>5.2549440000000001</v>
      </c>
    </row>
    <row r="5373" spans="1:9" x14ac:dyDescent="0.25">
      <c r="A5373">
        <v>5372</v>
      </c>
      <c r="B5373">
        <v>122.62852000000001</v>
      </c>
      <c r="C5373">
        <v>2.789631</v>
      </c>
      <c r="H5373">
        <v>112.694461</v>
      </c>
      <c r="I5373">
        <v>5.2549440000000001</v>
      </c>
    </row>
    <row r="5374" spans="1:9" x14ac:dyDescent="0.25">
      <c r="A5374">
        <v>5373</v>
      </c>
      <c r="B5374">
        <v>122.62852000000001</v>
      </c>
      <c r="C5374">
        <v>2.789631</v>
      </c>
      <c r="H5374">
        <v>112.694461</v>
      </c>
      <c r="I5374">
        <v>5.2549440000000001</v>
      </c>
    </row>
    <row r="5375" spans="1:9" x14ac:dyDescent="0.25">
      <c r="A5375">
        <v>5374</v>
      </c>
      <c r="B5375">
        <v>122.62852000000001</v>
      </c>
      <c r="C5375">
        <v>2.789631</v>
      </c>
      <c r="H5375">
        <v>112.694461</v>
      </c>
      <c r="I5375">
        <v>5.2549440000000001</v>
      </c>
    </row>
    <row r="5376" spans="1:9" x14ac:dyDescent="0.25">
      <c r="A5376">
        <v>5375</v>
      </c>
      <c r="B5376">
        <v>122.62852000000001</v>
      </c>
      <c r="C5376">
        <v>2.789631</v>
      </c>
      <c r="H5376">
        <v>112.694461</v>
      </c>
      <c r="I5376">
        <v>5.2549440000000001</v>
      </c>
    </row>
    <row r="5377" spans="1:13" x14ac:dyDescent="0.25">
      <c r="A5377">
        <v>5376</v>
      </c>
      <c r="B5377">
        <v>122.62852000000001</v>
      </c>
      <c r="C5377">
        <v>2.789631</v>
      </c>
      <c r="H5377">
        <v>112.694461</v>
      </c>
      <c r="I5377">
        <v>5.2549440000000001</v>
      </c>
    </row>
    <row r="5378" spans="1:13" x14ac:dyDescent="0.25">
      <c r="A5378">
        <v>5377</v>
      </c>
      <c r="B5378">
        <v>122.62852000000001</v>
      </c>
      <c r="C5378">
        <v>2.789631</v>
      </c>
      <c r="H5378">
        <v>112.694461</v>
      </c>
      <c r="I5378">
        <v>5.2549440000000001</v>
      </c>
    </row>
    <row r="5379" spans="1:13" x14ac:dyDescent="0.25">
      <c r="A5379">
        <v>5378</v>
      </c>
      <c r="B5379">
        <v>122.62852000000001</v>
      </c>
      <c r="C5379">
        <v>2.789631</v>
      </c>
      <c r="H5379">
        <v>112.694461</v>
      </c>
      <c r="I5379">
        <v>5.2549440000000001</v>
      </c>
    </row>
    <row r="5380" spans="1:13" x14ac:dyDescent="0.25">
      <c r="A5380">
        <v>5379</v>
      </c>
      <c r="B5380">
        <v>122.62852000000001</v>
      </c>
      <c r="C5380">
        <v>2.789631</v>
      </c>
      <c r="H5380">
        <v>112.694461</v>
      </c>
      <c r="I5380">
        <v>5.2549440000000001</v>
      </c>
    </row>
    <row r="5381" spans="1:13" x14ac:dyDescent="0.25">
      <c r="A5381">
        <v>5380</v>
      </c>
      <c r="B5381">
        <v>122.62852000000001</v>
      </c>
      <c r="C5381">
        <v>2.789631</v>
      </c>
      <c r="H5381">
        <v>112.694461</v>
      </c>
      <c r="I5381">
        <v>5.2549440000000001</v>
      </c>
    </row>
    <row r="5382" spans="1:13" x14ac:dyDescent="0.25">
      <c r="A5382">
        <v>5381</v>
      </c>
      <c r="B5382">
        <v>122.62852000000001</v>
      </c>
      <c r="C5382">
        <v>2.789631</v>
      </c>
      <c r="H5382">
        <v>112.694461</v>
      </c>
      <c r="I5382">
        <v>5.2549440000000001</v>
      </c>
    </row>
    <row r="5383" spans="1:13" x14ac:dyDescent="0.25">
      <c r="A5383">
        <v>5382</v>
      </c>
      <c r="B5383">
        <v>122.62852000000001</v>
      </c>
      <c r="C5383">
        <v>2.789631</v>
      </c>
      <c r="H5383">
        <v>112.694461</v>
      </c>
      <c r="I5383">
        <v>5.2549440000000001</v>
      </c>
    </row>
    <row r="5384" spans="1:13" x14ac:dyDescent="0.25">
      <c r="A5384">
        <v>5383</v>
      </c>
      <c r="B5384">
        <v>122.62852000000001</v>
      </c>
      <c r="C5384">
        <v>2.789631</v>
      </c>
      <c r="H5384">
        <v>112.694461</v>
      </c>
      <c r="I5384">
        <v>5.2549440000000001</v>
      </c>
    </row>
    <row r="5385" spans="1:13" x14ac:dyDescent="0.25">
      <c r="A5385">
        <v>5384</v>
      </c>
      <c r="D5385">
        <v>143.82575900000001</v>
      </c>
      <c r="E5385">
        <v>5.0540599999999998</v>
      </c>
      <c r="H5385">
        <v>112.694461</v>
      </c>
      <c r="I5385">
        <v>5.2549440000000001</v>
      </c>
    </row>
    <row r="5386" spans="1:13" x14ac:dyDescent="0.25">
      <c r="A5386">
        <v>5385</v>
      </c>
      <c r="D5386">
        <v>143.82575900000001</v>
      </c>
      <c r="E5386">
        <v>5.0540599999999998</v>
      </c>
      <c r="H5386">
        <v>112.694461</v>
      </c>
      <c r="I5386">
        <v>5.2549440000000001</v>
      </c>
    </row>
    <row r="5387" spans="1:13" x14ac:dyDescent="0.25">
      <c r="A5387">
        <v>5386</v>
      </c>
      <c r="D5387">
        <v>143.82575900000001</v>
      </c>
      <c r="E5387">
        <v>5.0540599999999998</v>
      </c>
      <c r="L5387">
        <v>119.771649</v>
      </c>
      <c r="M5387">
        <v>1.8813470000000001</v>
      </c>
    </row>
    <row r="5388" spans="1:13" x14ac:dyDescent="0.25">
      <c r="A5388">
        <v>5387</v>
      </c>
      <c r="D5388">
        <v>143.82575900000001</v>
      </c>
      <c r="E5388">
        <v>5.0540599999999998</v>
      </c>
      <c r="L5388">
        <v>119.771649</v>
      </c>
      <c r="M5388">
        <v>1.8813470000000001</v>
      </c>
    </row>
    <row r="5389" spans="1:13" x14ac:dyDescent="0.25">
      <c r="A5389">
        <v>5388</v>
      </c>
      <c r="D5389">
        <v>143.82575900000001</v>
      </c>
      <c r="E5389">
        <v>5.0540599999999998</v>
      </c>
      <c r="L5389">
        <v>119.771649</v>
      </c>
      <c r="M5389">
        <v>1.8813470000000001</v>
      </c>
    </row>
    <row r="5390" spans="1:13" x14ac:dyDescent="0.25">
      <c r="A5390">
        <v>5389</v>
      </c>
      <c r="D5390">
        <v>143.82575900000001</v>
      </c>
      <c r="E5390">
        <v>5.0540599999999998</v>
      </c>
      <c r="L5390">
        <v>119.771649</v>
      </c>
      <c r="M5390">
        <v>1.8813470000000001</v>
      </c>
    </row>
    <row r="5391" spans="1:13" x14ac:dyDescent="0.25">
      <c r="A5391">
        <v>5390</v>
      </c>
      <c r="D5391">
        <v>143.82575900000001</v>
      </c>
      <c r="E5391">
        <v>5.0540599999999998</v>
      </c>
      <c r="L5391">
        <v>119.771649</v>
      </c>
      <c r="M5391">
        <v>1.8813470000000001</v>
      </c>
    </row>
    <row r="5392" spans="1:13" x14ac:dyDescent="0.25">
      <c r="A5392">
        <v>5391</v>
      </c>
      <c r="D5392">
        <v>143.82575900000001</v>
      </c>
      <c r="E5392">
        <v>5.0540599999999998</v>
      </c>
      <c r="L5392">
        <v>119.771649</v>
      </c>
      <c r="M5392">
        <v>1.8813470000000001</v>
      </c>
    </row>
    <row r="5393" spans="1:13" x14ac:dyDescent="0.25">
      <c r="A5393">
        <v>5392</v>
      </c>
      <c r="D5393">
        <v>143.82575900000001</v>
      </c>
      <c r="E5393">
        <v>5.0540599999999998</v>
      </c>
      <c r="L5393">
        <v>119.771649</v>
      </c>
      <c r="M5393">
        <v>1.8813470000000001</v>
      </c>
    </row>
    <row r="5394" spans="1:13" x14ac:dyDescent="0.25">
      <c r="A5394">
        <v>5393</v>
      </c>
      <c r="D5394">
        <v>143.82575900000001</v>
      </c>
      <c r="E5394">
        <v>5.0540599999999998</v>
      </c>
      <c r="L5394">
        <v>119.771649</v>
      </c>
      <c r="M5394">
        <v>1.8813470000000001</v>
      </c>
    </row>
    <row r="5395" spans="1:13" x14ac:dyDescent="0.25">
      <c r="A5395">
        <v>5394</v>
      </c>
      <c r="D5395">
        <v>143.82575900000001</v>
      </c>
      <c r="E5395">
        <v>5.0540599999999998</v>
      </c>
      <c r="L5395">
        <v>119.771649</v>
      </c>
      <c r="M5395">
        <v>1.8813470000000001</v>
      </c>
    </row>
    <row r="5396" spans="1:13" x14ac:dyDescent="0.25">
      <c r="A5396">
        <v>5395</v>
      </c>
      <c r="D5396">
        <v>143.82575900000001</v>
      </c>
      <c r="E5396">
        <v>5.0540599999999998</v>
      </c>
      <c r="L5396">
        <v>119.771649</v>
      </c>
      <c r="M5396">
        <v>1.8813470000000001</v>
      </c>
    </row>
    <row r="5397" spans="1:13" x14ac:dyDescent="0.25">
      <c r="A5397">
        <v>5396</v>
      </c>
      <c r="D5397">
        <v>143.82575900000001</v>
      </c>
      <c r="E5397">
        <v>5.0540599999999998</v>
      </c>
      <c r="L5397">
        <v>119.771649</v>
      </c>
      <c r="M5397">
        <v>1.8813470000000001</v>
      </c>
    </row>
    <row r="5398" spans="1:13" x14ac:dyDescent="0.25">
      <c r="A5398">
        <v>5397</v>
      </c>
      <c r="D5398">
        <v>143.82575900000001</v>
      </c>
      <c r="E5398">
        <v>5.0540599999999998</v>
      </c>
      <c r="L5398">
        <v>119.771649</v>
      </c>
      <c r="M5398">
        <v>1.8813470000000001</v>
      </c>
    </row>
    <row r="5399" spans="1:13" x14ac:dyDescent="0.25">
      <c r="A5399">
        <v>5398</v>
      </c>
      <c r="D5399">
        <v>143.82575900000001</v>
      </c>
      <c r="E5399">
        <v>5.0540599999999998</v>
      </c>
      <c r="L5399">
        <v>119.771649</v>
      </c>
      <c r="M5399">
        <v>1.8813470000000001</v>
      </c>
    </row>
    <row r="5400" spans="1:13" x14ac:dyDescent="0.25">
      <c r="A5400">
        <v>5399</v>
      </c>
      <c r="D5400">
        <v>143.82575900000001</v>
      </c>
      <c r="E5400">
        <v>5.0540599999999998</v>
      </c>
      <c r="L5400">
        <v>119.771649</v>
      </c>
      <c r="M5400">
        <v>1.8813470000000001</v>
      </c>
    </row>
    <row r="5401" spans="1:13" x14ac:dyDescent="0.25">
      <c r="A5401">
        <v>5400</v>
      </c>
      <c r="D5401">
        <v>143.82575900000001</v>
      </c>
      <c r="E5401">
        <v>5.0540599999999998</v>
      </c>
      <c r="L5401">
        <v>119.771649</v>
      </c>
      <c r="M5401">
        <v>1.8813470000000001</v>
      </c>
    </row>
    <row r="5402" spans="1:13" x14ac:dyDescent="0.25">
      <c r="A5402">
        <v>5401</v>
      </c>
      <c r="D5402">
        <v>143.82575900000001</v>
      </c>
      <c r="E5402">
        <v>5.0540599999999998</v>
      </c>
      <c r="L5402">
        <v>119.771649</v>
      </c>
      <c r="M5402">
        <v>1.8813470000000001</v>
      </c>
    </row>
    <row r="5403" spans="1:13" x14ac:dyDescent="0.25">
      <c r="A5403">
        <v>5402</v>
      </c>
      <c r="D5403">
        <v>143.82575900000001</v>
      </c>
      <c r="E5403">
        <v>5.0540599999999998</v>
      </c>
      <c r="L5403">
        <v>119.771649</v>
      </c>
      <c r="M5403">
        <v>1.8813470000000001</v>
      </c>
    </row>
    <row r="5404" spans="1:13" x14ac:dyDescent="0.25">
      <c r="A5404">
        <v>5403</v>
      </c>
      <c r="D5404">
        <v>143.82575900000001</v>
      </c>
      <c r="E5404">
        <v>5.0540599999999998</v>
      </c>
      <c r="L5404">
        <v>119.771649</v>
      </c>
      <c r="M5404">
        <v>1.8813470000000001</v>
      </c>
    </row>
    <row r="5405" spans="1:13" x14ac:dyDescent="0.25">
      <c r="A5405">
        <v>5404</v>
      </c>
      <c r="D5405">
        <v>143.82575900000001</v>
      </c>
      <c r="E5405">
        <v>5.0540599999999998</v>
      </c>
      <c r="L5405">
        <v>119.771649</v>
      </c>
      <c r="M5405">
        <v>1.8813470000000001</v>
      </c>
    </row>
    <row r="5406" spans="1:13" x14ac:dyDescent="0.25">
      <c r="A5406">
        <v>5405</v>
      </c>
      <c r="D5406">
        <v>143.82575900000001</v>
      </c>
      <c r="E5406">
        <v>5.0540599999999998</v>
      </c>
      <c r="H5406">
        <v>126.264549</v>
      </c>
      <c r="I5406">
        <v>5.6441470000000002</v>
      </c>
      <c r="L5406">
        <v>119.771649</v>
      </c>
      <c r="M5406">
        <v>1.8813470000000001</v>
      </c>
    </row>
    <row r="5407" spans="1:13" x14ac:dyDescent="0.25">
      <c r="A5407">
        <v>5406</v>
      </c>
      <c r="D5407">
        <v>143.82575900000001</v>
      </c>
      <c r="E5407">
        <v>5.0540599999999998</v>
      </c>
      <c r="H5407">
        <v>126.264549</v>
      </c>
      <c r="I5407">
        <v>5.6441470000000002</v>
      </c>
      <c r="L5407">
        <v>119.771649</v>
      </c>
      <c r="M5407">
        <v>1.8813470000000001</v>
      </c>
    </row>
    <row r="5408" spans="1:13" x14ac:dyDescent="0.25">
      <c r="A5408">
        <v>5407</v>
      </c>
      <c r="D5408">
        <v>143.82575900000001</v>
      </c>
      <c r="E5408">
        <v>5.0540599999999998</v>
      </c>
      <c r="H5408">
        <v>126.264549</v>
      </c>
      <c r="I5408">
        <v>5.6441470000000002</v>
      </c>
      <c r="L5408">
        <v>119.771649</v>
      </c>
      <c r="M5408">
        <v>1.8813470000000001</v>
      </c>
    </row>
    <row r="5409" spans="1:13" x14ac:dyDescent="0.25">
      <c r="A5409">
        <v>5408</v>
      </c>
      <c r="D5409">
        <v>143.82575900000001</v>
      </c>
      <c r="E5409">
        <v>5.0540599999999998</v>
      </c>
      <c r="H5409">
        <v>126.264549</v>
      </c>
      <c r="I5409">
        <v>5.6441470000000002</v>
      </c>
      <c r="L5409">
        <v>119.771649</v>
      </c>
      <c r="M5409">
        <v>1.8813470000000001</v>
      </c>
    </row>
    <row r="5410" spans="1:13" x14ac:dyDescent="0.25">
      <c r="A5410">
        <v>5409</v>
      </c>
      <c r="D5410">
        <v>143.82575900000001</v>
      </c>
      <c r="E5410">
        <v>5.0540599999999998</v>
      </c>
      <c r="H5410">
        <v>126.264549</v>
      </c>
      <c r="I5410">
        <v>5.6441470000000002</v>
      </c>
    </row>
    <row r="5411" spans="1:13" x14ac:dyDescent="0.25">
      <c r="A5411">
        <v>5410</v>
      </c>
      <c r="B5411">
        <v>151.62576999999999</v>
      </c>
      <c r="C5411">
        <v>4.7881260000000001</v>
      </c>
      <c r="H5411">
        <v>126.264549</v>
      </c>
      <c r="I5411">
        <v>5.6441470000000002</v>
      </c>
    </row>
    <row r="5412" spans="1:13" x14ac:dyDescent="0.25">
      <c r="A5412">
        <v>5411</v>
      </c>
      <c r="B5412">
        <v>151.62576999999999</v>
      </c>
      <c r="C5412">
        <v>4.7881260000000001</v>
      </c>
      <c r="H5412">
        <v>126.264549</v>
      </c>
      <c r="I5412">
        <v>5.6441470000000002</v>
      </c>
    </row>
    <row r="5413" spans="1:13" x14ac:dyDescent="0.25">
      <c r="A5413">
        <v>5412</v>
      </c>
      <c r="B5413">
        <v>151.62576999999999</v>
      </c>
      <c r="C5413">
        <v>4.7881260000000001</v>
      </c>
      <c r="H5413">
        <v>126.264549</v>
      </c>
      <c r="I5413">
        <v>5.6441470000000002</v>
      </c>
    </row>
    <row r="5414" spans="1:13" x14ac:dyDescent="0.25">
      <c r="A5414">
        <v>5413</v>
      </c>
      <c r="B5414">
        <v>151.62576999999999</v>
      </c>
      <c r="C5414">
        <v>4.7881260000000001</v>
      </c>
      <c r="H5414">
        <v>126.264549</v>
      </c>
      <c r="I5414">
        <v>5.6441470000000002</v>
      </c>
    </row>
    <row r="5415" spans="1:13" x14ac:dyDescent="0.25">
      <c r="A5415">
        <v>5414</v>
      </c>
      <c r="B5415">
        <v>151.62576999999999</v>
      </c>
      <c r="C5415">
        <v>4.7881260000000001</v>
      </c>
      <c r="H5415">
        <v>126.264549</v>
      </c>
      <c r="I5415">
        <v>5.6441470000000002</v>
      </c>
    </row>
    <row r="5416" spans="1:13" x14ac:dyDescent="0.25">
      <c r="A5416">
        <v>5415</v>
      </c>
      <c r="B5416">
        <v>151.62576999999999</v>
      </c>
      <c r="C5416">
        <v>4.7881260000000001</v>
      </c>
      <c r="H5416">
        <v>126.264549</v>
      </c>
      <c r="I5416">
        <v>5.6441470000000002</v>
      </c>
    </row>
    <row r="5417" spans="1:13" x14ac:dyDescent="0.25">
      <c r="A5417">
        <v>5416</v>
      </c>
      <c r="B5417">
        <v>151.62576999999999</v>
      </c>
      <c r="C5417">
        <v>4.7881260000000001</v>
      </c>
      <c r="H5417">
        <v>126.264549</v>
      </c>
      <c r="I5417">
        <v>5.6441470000000002</v>
      </c>
    </row>
    <row r="5418" spans="1:13" x14ac:dyDescent="0.25">
      <c r="A5418">
        <v>5417</v>
      </c>
      <c r="B5418">
        <v>151.62576999999999</v>
      </c>
      <c r="C5418">
        <v>4.7881260000000001</v>
      </c>
      <c r="H5418">
        <v>126.264549</v>
      </c>
      <c r="I5418">
        <v>5.6441470000000002</v>
      </c>
    </row>
    <row r="5419" spans="1:13" x14ac:dyDescent="0.25">
      <c r="A5419">
        <v>5418</v>
      </c>
      <c r="B5419">
        <v>151.62576999999999</v>
      </c>
      <c r="C5419">
        <v>4.7881260000000001</v>
      </c>
      <c r="H5419">
        <v>126.264549</v>
      </c>
      <c r="I5419">
        <v>5.6441470000000002</v>
      </c>
    </row>
    <row r="5420" spans="1:13" x14ac:dyDescent="0.25">
      <c r="A5420">
        <v>5419</v>
      </c>
      <c r="B5420">
        <v>151.62576999999999</v>
      </c>
      <c r="C5420">
        <v>4.7881260000000001</v>
      </c>
      <c r="H5420">
        <v>126.264549</v>
      </c>
      <c r="I5420">
        <v>5.6441470000000002</v>
      </c>
    </row>
    <row r="5421" spans="1:13" x14ac:dyDescent="0.25">
      <c r="A5421">
        <v>5420</v>
      </c>
      <c r="B5421">
        <v>151.62576999999999</v>
      </c>
      <c r="C5421">
        <v>4.7881260000000001</v>
      </c>
      <c r="H5421">
        <v>126.264549</v>
      </c>
      <c r="I5421">
        <v>5.6441470000000002</v>
      </c>
    </row>
    <row r="5422" spans="1:13" x14ac:dyDescent="0.25">
      <c r="A5422">
        <v>5421</v>
      </c>
      <c r="B5422">
        <v>151.62576999999999</v>
      </c>
      <c r="C5422">
        <v>4.7881260000000001</v>
      </c>
      <c r="H5422">
        <v>126.264549</v>
      </c>
      <c r="I5422">
        <v>5.6441470000000002</v>
      </c>
    </row>
    <row r="5423" spans="1:13" x14ac:dyDescent="0.25">
      <c r="A5423">
        <v>5422</v>
      </c>
      <c r="B5423">
        <v>151.62576999999999</v>
      </c>
      <c r="C5423">
        <v>4.7881260000000001</v>
      </c>
      <c r="H5423">
        <v>126.264549</v>
      </c>
      <c r="I5423">
        <v>5.6441470000000002</v>
      </c>
    </row>
    <row r="5424" spans="1:13" x14ac:dyDescent="0.25">
      <c r="A5424">
        <v>5423</v>
      </c>
      <c r="B5424">
        <v>151.62576999999999</v>
      </c>
      <c r="C5424">
        <v>4.7881260000000001</v>
      </c>
      <c r="H5424">
        <v>126.264549</v>
      </c>
      <c r="I5424">
        <v>5.6441470000000002</v>
      </c>
    </row>
    <row r="5425" spans="1:7" x14ac:dyDescent="0.25">
      <c r="A5425">
        <v>5424</v>
      </c>
      <c r="B5425">
        <v>151.62576999999999</v>
      </c>
      <c r="C5425">
        <v>4.7881260000000001</v>
      </c>
    </row>
    <row r="5426" spans="1:7" x14ac:dyDescent="0.25">
      <c r="A5426">
        <v>5425</v>
      </c>
      <c r="B5426">
        <v>151.62576999999999</v>
      </c>
      <c r="C5426">
        <v>4.7881260000000001</v>
      </c>
    </row>
    <row r="5427" spans="1:7" x14ac:dyDescent="0.25">
      <c r="A5427">
        <v>5426</v>
      </c>
      <c r="B5427">
        <v>151.62576999999999</v>
      </c>
      <c r="C5427">
        <v>4.7881260000000001</v>
      </c>
    </row>
    <row r="5428" spans="1:7" x14ac:dyDescent="0.25">
      <c r="A5428">
        <v>5427</v>
      </c>
      <c r="B5428">
        <v>151.62576999999999</v>
      </c>
      <c r="C5428">
        <v>4.7881260000000001</v>
      </c>
    </row>
    <row r="5429" spans="1:7" x14ac:dyDescent="0.25">
      <c r="A5429">
        <v>5428</v>
      </c>
      <c r="B5429">
        <v>151.62576999999999</v>
      </c>
      <c r="C5429">
        <v>4.7881260000000001</v>
      </c>
    </row>
    <row r="5430" spans="1:7" x14ac:dyDescent="0.25">
      <c r="A5430">
        <v>5429</v>
      </c>
      <c r="B5430">
        <v>151.62576999999999</v>
      </c>
      <c r="C5430">
        <v>4.7881260000000001</v>
      </c>
    </row>
    <row r="5431" spans="1:7" x14ac:dyDescent="0.25">
      <c r="A5431">
        <v>5430</v>
      </c>
      <c r="B5431">
        <v>151.62576999999999</v>
      </c>
      <c r="C5431">
        <v>4.7881260000000001</v>
      </c>
    </row>
    <row r="5432" spans="1:7" x14ac:dyDescent="0.25">
      <c r="A5432">
        <v>5431</v>
      </c>
      <c r="B5432">
        <v>151.62576999999999</v>
      </c>
      <c r="C5432">
        <v>4.7881260000000001</v>
      </c>
    </row>
    <row r="5433" spans="1:7" x14ac:dyDescent="0.25">
      <c r="A5433">
        <v>5432</v>
      </c>
      <c r="B5433">
        <v>151.62576999999999</v>
      </c>
      <c r="C5433">
        <v>4.7881260000000001</v>
      </c>
      <c r="D5433">
        <v>159.09245999999999</v>
      </c>
      <c r="E5433">
        <v>7.3816129999999998</v>
      </c>
      <c r="F5433">
        <v>146.69250099999999</v>
      </c>
      <c r="G5433">
        <v>3.458018</v>
      </c>
    </row>
    <row r="5434" spans="1:7" x14ac:dyDescent="0.25">
      <c r="A5434">
        <v>5433</v>
      </c>
      <c r="B5434">
        <v>151.62576999999999</v>
      </c>
      <c r="C5434">
        <v>4.7881260000000001</v>
      </c>
      <c r="D5434">
        <v>159.09245999999999</v>
      </c>
      <c r="E5434">
        <v>7.3816129999999998</v>
      </c>
      <c r="F5434">
        <v>146.69250099999999</v>
      </c>
      <c r="G5434">
        <v>3.458018</v>
      </c>
    </row>
    <row r="5435" spans="1:7" x14ac:dyDescent="0.25">
      <c r="A5435">
        <v>5434</v>
      </c>
      <c r="B5435">
        <v>151.62576999999999</v>
      </c>
      <c r="C5435">
        <v>4.7881260000000001</v>
      </c>
      <c r="D5435">
        <v>159.09245999999999</v>
      </c>
      <c r="E5435">
        <v>7.3816129999999998</v>
      </c>
      <c r="F5435">
        <v>146.69250099999999</v>
      </c>
      <c r="G5435">
        <v>3.458018</v>
      </c>
    </row>
    <row r="5436" spans="1:7" x14ac:dyDescent="0.25">
      <c r="A5436">
        <v>5435</v>
      </c>
      <c r="D5436">
        <v>159.09245999999999</v>
      </c>
      <c r="E5436">
        <v>7.3816129999999998</v>
      </c>
      <c r="F5436">
        <v>146.69250099999999</v>
      </c>
      <c r="G5436">
        <v>3.458018</v>
      </c>
    </row>
    <row r="5437" spans="1:7" x14ac:dyDescent="0.25">
      <c r="A5437">
        <v>5436</v>
      </c>
      <c r="D5437">
        <v>159.09245999999999</v>
      </c>
      <c r="E5437">
        <v>7.3816129999999998</v>
      </c>
      <c r="F5437">
        <v>146.69250099999999</v>
      </c>
      <c r="G5437">
        <v>3.458018</v>
      </c>
    </row>
    <row r="5438" spans="1:7" x14ac:dyDescent="0.25">
      <c r="A5438">
        <v>5437</v>
      </c>
      <c r="D5438">
        <v>159.09245999999999</v>
      </c>
      <c r="E5438">
        <v>7.3816129999999998</v>
      </c>
      <c r="F5438">
        <v>146.69250099999999</v>
      </c>
      <c r="G5438">
        <v>3.458018</v>
      </c>
    </row>
    <row r="5439" spans="1:7" x14ac:dyDescent="0.25">
      <c r="A5439">
        <v>5438</v>
      </c>
      <c r="D5439">
        <v>159.09245999999999</v>
      </c>
      <c r="E5439">
        <v>7.3816129999999998</v>
      </c>
      <c r="F5439">
        <v>146.69250099999999</v>
      </c>
      <c r="G5439">
        <v>3.458018</v>
      </c>
    </row>
    <row r="5440" spans="1:7" x14ac:dyDescent="0.25">
      <c r="A5440">
        <v>5439</v>
      </c>
      <c r="D5440">
        <v>159.09245999999999</v>
      </c>
      <c r="E5440">
        <v>7.3816129999999998</v>
      </c>
      <c r="F5440">
        <v>146.69250099999999</v>
      </c>
      <c r="G5440">
        <v>3.458018</v>
      </c>
    </row>
    <row r="5441" spans="1:9" x14ac:dyDescent="0.25">
      <c r="A5441">
        <v>5440</v>
      </c>
      <c r="D5441">
        <v>159.09245999999999</v>
      </c>
      <c r="E5441">
        <v>7.3816129999999998</v>
      </c>
      <c r="F5441">
        <v>146.69250099999999</v>
      </c>
      <c r="G5441">
        <v>3.458018</v>
      </c>
    </row>
    <row r="5442" spans="1:9" x14ac:dyDescent="0.25">
      <c r="A5442">
        <v>5441</v>
      </c>
      <c r="D5442">
        <v>159.09245999999999</v>
      </c>
      <c r="E5442">
        <v>7.3816129999999998</v>
      </c>
      <c r="F5442">
        <v>146.69250099999999</v>
      </c>
      <c r="G5442">
        <v>3.458018</v>
      </c>
    </row>
    <row r="5443" spans="1:9" x14ac:dyDescent="0.25">
      <c r="A5443">
        <v>5442</v>
      </c>
      <c r="D5443">
        <v>159.09245999999999</v>
      </c>
      <c r="E5443">
        <v>7.3816129999999998</v>
      </c>
      <c r="F5443">
        <v>146.69250099999999</v>
      </c>
      <c r="G5443">
        <v>3.458018</v>
      </c>
    </row>
    <row r="5444" spans="1:9" x14ac:dyDescent="0.25">
      <c r="A5444">
        <v>5443</v>
      </c>
      <c r="D5444">
        <v>159.09245999999999</v>
      </c>
      <c r="E5444">
        <v>7.3816129999999998</v>
      </c>
      <c r="F5444">
        <v>146.69250099999999</v>
      </c>
      <c r="G5444">
        <v>3.458018</v>
      </c>
    </row>
    <row r="5445" spans="1:9" x14ac:dyDescent="0.25">
      <c r="A5445">
        <v>5444</v>
      </c>
      <c r="D5445">
        <v>159.09245999999999</v>
      </c>
      <c r="E5445">
        <v>7.3816129999999998</v>
      </c>
      <c r="F5445">
        <v>146.69250099999999</v>
      </c>
      <c r="G5445">
        <v>3.458018</v>
      </c>
    </row>
    <row r="5446" spans="1:9" x14ac:dyDescent="0.25">
      <c r="A5446">
        <v>5445</v>
      </c>
      <c r="D5446">
        <v>159.09245999999999</v>
      </c>
      <c r="E5446">
        <v>7.3816129999999998</v>
      </c>
      <c r="F5446">
        <v>146.69250099999999</v>
      </c>
      <c r="G5446">
        <v>3.458018</v>
      </c>
    </row>
    <row r="5447" spans="1:9" x14ac:dyDescent="0.25">
      <c r="A5447">
        <v>5446</v>
      </c>
      <c r="D5447">
        <v>159.09245999999999</v>
      </c>
      <c r="E5447">
        <v>7.3816129999999998</v>
      </c>
      <c r="F5447">
        <v>146.69250099999999</v>
      </c>
      <c r="G5447">
        <v>3.458018</v>
      </c>
    </row>
    <row r="5448" spans="1:9" x14ac:dyDescent="0.25">
      <c r="A5448">
        <v>5447</v>
      </c>
      <c r="D5448">
        <v>159.09245999999999</v>
      </c>
      <c r="E5448">
        <v>7.3816129999999998</v>
      </c>
      <c r="F5448">
        <v>146.69250099999999</v>
      </c>
      <c r="G5448">
        <v>3.458018</v>
      </c>
    </row>
    <row r="5449" spans="1:9" x14ac:dyDescent="0.25">
      <c r="A5449">
        <v>5448</v>
      </c>
      <c r="D5449">
        <v>159.09245999999999</v>
      </c>
      <c r="E5449">
        <v>7.3816129999999998</v>
      </c>
      <c r="F5449">
        <v>146.69250099999999</v>
      </c>
      <c r="G5449">
        <v>3.458018</v>
      </c>
    </row>
    <row r="5450" spans="1:9" x14ac:dyDescent="0.25">
      <c r="A5450">
        <v>5449</v>
      </c>
      <c r="D5450">
        <v>159.09245999999999</v>
      </c>
      <c r="E5450">
        <v>7.3816129999999998</v>
      </c>
      <c r="F5450">
        <v>146.69250099999999</v>
      </c>
      <c r="G5450">
        <v>3.458018</v>
      </c>
    </row>
    <row r="5451" spans="1:9" x14ac:dyDescent="0.25">
      <c r="A5451">
        <v>5450</v>
      </c>
      <c r="D5451">
        <v>159.09245999999999</v>
      </c>
      <c r="E5451">
        <v>7.3816129999999998</v>
      </c>
      <c r="F5451">
        <v>146.69250099999999</v>
      </c>
      <c r="G5451">
        <v>3.458018</v>
      </c>
    </row>
    <row r="5452" spans="1:9" x14ac:dyDescent="0.25">
      <c r="A5452">
        <v>5451</v>
      </c>
      <c r="D5452">
        <v>159.09245999999999</v>
      </c>
      <c r="E5452">
        <v>7.3816129999999998</v>
      </c>
      <c r="F5452">
        <v>146.69250099999999</v>
      </c>
      <c r="G5452">
        <v>3.458018</v>
      </c>
      <c r="H5452">
        <v>154.15919099999999</v>
      </c>
      <c r="I5452">
        <v>7.9135900000000001</v>
      </c>
    </row>
    <row r="5453" spans="1:9" x14ac:dyDescent="0.25">
      <c r="A5453">
        <v>5452</v>
      </c>
      <c r="D5453">
        <v>159.09245999999999</v>
      </c>
      <c r="E5453">
        <v>7.3816129999999998</v>
      </c>
      <c r="F5453">
        <v>146.69250099999999</v>
      </c>
      <c r="G5453">
        <v>3.458018</v>
      </c>
      <c r="H5453">
        <v>154.15919099999999</v>
      </c>
      <c r="I5453">
        <v>7.9135900000000001</v>
      </c>
    </row>
    <row r="5454" spans="1:9" x14ac:dyDescent="0.25">
      <c r="A5454">
        <v>5453</v>
      </c>
      <c r="D5454">
        <v>159.09245999999999</v>
      </c>
      <c r="E5454">
        <v>7.3816129999999998</v>
      </c>
      <c r="H5454">
        <v>154.15919099999999</v>
      </c>
      <c r="I5454">
        <v>7.9135900000000001</v>
      </c>
    </row>
    <row r="5455" spans="1:9" x14ac:dyDescent="0.25">
      <c r="A5455">
        <v>5454</v>
      </c>
      <c r="D5455">
        <v>159.09245999999999</v>
      </c>
      <c r="E5455">
        <v>7.3816129999999998</v>
      </c>
      <c r="H5455">
        <v>154.15919099999999</v>
      </c>
      <c r="I5455">
        <v>7.9135900000000001</v>
      </c>
    </row>
    <row r="5456" spans="1:9" x14ac:dyDescent="0.25">
      <c r="A5456">
        <v>5455</v>
      </c>
      <c r="D5456">
        <v>159.09245999999999</v>
      </c>
      <c r="E5456">
        <v>7.3816129999999998</v>
      </c>
      <c r="H5456">
        <v>154.15919099999999</v>
      </c>
      <c r="I5456">
        <v>7.9135900000000001</v>
      </c>
    </row>
    <row r="5457" spans="1:9" x14ac:dyDescent="0.25">
      <c r="A5457">
        <v>5456</v>
      </c>
      <c r="H5457">
        <v>154.15919099999999</v>
      </c>
      <c r="I5457">
        <v>7.9135900000000001</v>
      </c>
    </row>
    <row r="5458" spans="1:9" x14ac:dyDescent="0.25">
      <c r="A5458">
        <v>5457</v>
      </c>
      <c r="B5458">
        <v>169.55912699999999</v>
      </c>
      <c r="C5458">
        <v>4.7216149999999999</v>
      </c>
      <c r="H5458">
        <v>154.15919099999999</v>
      </c>
      <c r="I5458">
        <v>7.9135900000000001</v>
      </c>
    </row>
    <row r="5459" spans="1:9" x14ac:dyDescent="0.25">
      <c r="A5459">
        <v>5458</v>
      </c>
      <c r="B5459">
        <v>169.55912699999999</v>
      </c>
      <c r="C5459">
        <v>4.7216149999999999</v>
      </c>
      <c r="H5459">
        <v>154.15919099999999</v>
      </c>
      <c r="I5459">
        <v>7.9135900000000001</v>
      </c>
    </row>
    <row r="5460" spans="1:9" x14ac:dyDescent="0.25">
      <c r="A5460">
        <v>5459</v>
      </c>
      <c r="B5460">
        <v>169.55912699999999</v>
      </c>
      <c r="C5460">
        <v>4.7216149999999999</v>
      </c>
      <c r="H5460">
        <v>154.15919099999999</v>
      </c>
      <c r="I5460">
        <v>7.9135900000000001</v>
      </c>
    </row>
    <row r="5461" spans="1:9" x14ac:dyDescent="0.25">
      <c r="A5461">
        <v>5460</v>
      </c>
      <c r="B5461">
        <v>169.55912699999999</v>
      </c>
      <c r="C5461">
        <v>4.7216149999999999</v>
      </c>
      <c r="H5461">
        <v>154.15919099999999</v>
      </c>
      <c r="I5461">
        <v>7.9135900000000001</v>
      </c>
    </row>
    <row r="5462" spans="1:9" x14ac:dyDescent="0.25">
      <c r="A5462">
        <v>5461</v>
      </c>
      <c r="B5462">
        <v>169.55912699999999</v>
      </c>
      <c r="C5462">
        <v>4.7216149999999999</v>
      </c>
      <c r="H5462">
        <v>154.15919099999999</v>
      </c>
      <c r="I5462">
        <v>7.9135900000000001</v>
      </c>
    </row>
    <row r="5463" spans="1:9" x14ac:dyDescent="0.25">
      <c r="A5463">
        <v>5462</v>
      </c>
      <c r="B5463">
        <v>169.55912699999999</v>
      </c>
      <c r="C5463">
        <v>4.7216149999999999</v>
      </c>
      <c r="H5463">
        <v>154.15919099999999</v>
      </c>
      <c r="I5463">
        <v>7.9135900000000001</v>
      </c>
    </row>
    <row r="5464" spans="1:9" x14ac:dyDescent="0.25">
      <c r="A5464">
        <v>5463</v>
      </c>
      <c r="B5464">
        <v>169.55912699999999</v>
      </c>
      <c r="C5464">
        <v>4.7216149999999999</v>
      </c>
      <c r="H5464">
        <v>154.15919099999999</v>
      </c>
      <c r="I5464">
        <v>7.9135900000000001</v>
      </c>
    </row>
    <row r="5465" spans="1:9" x14ac:dyDescent="0.25">
      <c r="A5465">
        <v>5464</v>
      </c>
      <c r="B5465">
        <v>169.55912699999999</v>
      </c>
      <c r="C5465">
        <v>4.7216149999999999</v>
      </c>
      <c r="H5465">
        <v>154.15919099999999</v>
      </c>
      <c r="I5465">
        <v>7.9135900000000001</v>
      </c>
    </row>
    <row r="5466" spans="1:9" x14ac:dyDescent="0.25">
      <c r="A5466">
        <v>5465</v>
      </c>
      <c r="B5466">
        <v>169.55912699999999</v>
      </c>
      <c r="C5466">
        <v>4.7216149999999999</v>
      </c>
      <c r="H5466">
        <v>154.15919099999999</v>
      </c>
      <c r="I5466">
        <v>7.9135900000000001</v>
      </c>
    </row>
    <row r="5467" spans="1:9" x14ac:dyDescent="0.25">
      <c r="A5467">
        <v>5466</v>
      </c>
      <c r="B5467">
        <v>169.55912699999999</v>
      </c>
      <c r="C5467">
        <v>4.7216149999999999</v>
      </c>
      <c r="H5467">
        <v>154.15919099999999</v>
      </c>
      <c r="I5467">
        <v>7.9135900000000001</v>
      </c>
    </row>
    <row r="5468" spans="1:9" x14ac:dyDescent="0.25">
      <c r="A5468">
        <v>5467</v>
      </c>
      <c r="B5468">
        <v>169.55912699999999</v>
      </c>
      <c r="C5468">
        <v>4.7216149999999999</v>
      </c>
      <c r="H5468">
        <v>154.15919099999999</v>
      </c>
      <c r="I5468">
        <v>7.9135900000000001</v>
      </c>
    </row>
    <row r="5469" spans="1:9" x14ac:dyDescent="0.25">
      <c r="A5469">
        <v>5468</v>
      </c>
      <c r="B5469">
        <v>169.55912699999999</v>
      </c>
      <c r="C5469">
        <v>4.7216149999999999</v>
      </c>
      <c r="H5469">
        <v>154.15919099999999</v>
      </c>
      <c r="I5469">
        <v>7.9135900000000001</v>
      </c>
    </row>
    <row r="5470" spans="1:9" x14ac:dyDescent="0.25">
      <c r="A5470">
        <v>5469</v>
      </c>
      <c r="B5470">
        <v>169.55912699999999</v>
      </c>
      <c r="C5470">
        <v>4.7216149999999999</v>
      </c>
      <c r="H5470">
        <v>154.15919099999999</v>
      </c>
      <c r="I5470">
        <v>7.9135900000000001</v>
      </c>
    </row>
    <row r="5471" spans="1:9" x14ac:dyDescent="0.25">
      <c r="A5471">
        <v>5470</v>
      </c>
      <c r="B5471">
        <v>169.55912699999999</v>
      </c>
      <c r="C5471">
        <v>4.7216149999999999</v>
      </c>
    </row>
    <row r="5472" spans="1:9" x14ac:dyDescent="0.25">
      <c r="A5472">
        <v>5471</v>
      </c>
      <c r="B5472">
        <v>169.55912699999999</v>
      </c>
      <c r="C5472">
        <v>4.7216149999999999</v>
      </c>
      <c r="F5472">
        <v>161.15910299999999</v>
      </c>
      <c r="G5472">
        <v>6.9826560000000004</v>
      </c>
    </row>
    <row r="5473" spans="1:9" x14ac:dyDescent="0.25">
      <c r="A5473">
        <v>5472</v>
      </c>
      <c r="B5473">
        <v>169.55912699999999</v>
      </c>
      <c r="C5473">
        <v>4.7216149999999999</v>
      </c>
      <c r="F5473">
        <v>161.15910299999999</v>
      </c>
      <c r="G5473">
        <v>6.9826560000000004</v>
      </c>
    </row>
    <row r="5474" spans="1:9" x14ac:dyDescent="0.25">
      <c r="A5474">
        <v>5473</v>
      </c>
      <c r="B5474">
        <v>169.55912699999999</v>
      </c>
      <c r="C5474">
        <v>4.7216149999999999</v>
      </c>
      <c r="F5474">
        <v>161.15910299999999</v>
      </c>
      <c r="G5474">
        <v>6.9826560000000004</v>
      </c>
    </row>
    <row r="5475" spans="1:9" x14ac:dyDescent="0.25">
      <c r="A5475">
        <v>5474</v>
      </c>
      <c r="B5475">
        <v>169.55912699999999</v>
      </c>
      <c r="C5475">
        <v>4.7216149999999999</v>
      </c>
      <c r="F5475">
        <v>161.15910299999999</v>
      </c>
      <c r="G5475">
        <v>6.9826560000000004</v>
      </c>
    </row>
    <row r="5476" spans="1:9" x14ac:dyDescent="0.25">
      <c r="A5476">
        <v>5475</v>
      </c>
      <c r="B5476">
        <v>169.55912699999999</v>
      </c>
      <c r="C5476">
        <v>4.7216149999999999</v>
      </c>
      <c r="D5476">
        <v>177.95915600000001</v>
      </c>
      <c r="E5476">
        <v>6.2511460000000003</v>
      </c>
      <c r="F5476">
        <v>161.15910299999999</v>
      </c>
      <c r="G5476">
        <v>6.9826560000000004</v>
      </c>
    </row>
    <row r="5477" spans="1:9" x14ac:dyDescent="0.25">
      <c r="A5477">
        <v>5476</v>
      </c>
      <c r="B5477">
        <v>169.55912699999999</v>
      </c>
      <c r="C5477">
        <v>4.7216149999999999</v>
      </c>
      <c r="D5477">
        <v>177.95915600000001</v>
      </c>
      <c r="E5477">
        <v>6.2511460000000003</v>
      </c>
      <c r="F5477">
        <v>161.15910299999999</v>
      </c>
      <c r="G5477">
        <v>6.9826560000000004</v>
      </c>
    </row>
    <row r="5478" spans="1:9" x14ac:dyDescent="0.25">
      <c r="A5478">
        <v>5477</v>
      </c>
      <c r="D5478">
        <v>177.95915600000001</v>
      </c>
      <c r="E5478">
        <v>6.2511460000000003</v>
      </c>
      <c r="F5478">
        <v>161.15910299999999</v>
      </c>
      <c r="G5478">
        <v>6.9826560000000004</v>
      </c>
    </row>
    <row r="5479" spans="1:9" x14ac:dyDescent="0.25">
      <c r="A5479">
        <v>5478</v>
      </c>
      <c r="D5479">
        <v>177.95915600000001</v>
      </c>
      <c r="E5479">
        <v>6.2511460000000003</v>
      </c>
      <c r="F5479">
        <v>161.15910299999999</v>
      </c>
      <c r="G5479">
        <v>6.9826560000000004</v>
      </c>
    </row>
    <row r="5480" spans="1:9" x14ac:dyDescent="0.25">
      <c r="A5480">
        <v>5479</v>
      </c>
      <c r="D5480">
        <v>177.95915600000001</v>
      </c>
      <c r="E5480">
        <v>6.2511460000000003</v>
      </c>
      <c r="F5480">
        <v>161.15910299999999</v>
      </c>
      <c r="G5480">
        <v>6.9826560000000004</v>
      </c>
    </row>
    <row r="5481" spans="1:9" x14ac:dyDescent="0.25">
      <c r="A5481">
        <v>5480</v>
      </c>
      <c r="D5481">
        <v>177.95915600000001</v>
      </c>
      <c r="E5481">
        <v>6.2511460000000003</v>
      </c>
      <c r="F5481">
        <v>161.15910299999999</v>
      </c>
      <c r="G5481">
        <v>6.9826560000000004</v>
      </c>
    </row>
    <row r="5482" spans="1:9" x14ac:dyDescent="0.25">
      <c r="A5482">
        <v>5481</v>
      </c>
      <c r="D5482">
        <v>177.95915600000001</v>
      </c>
      <c r="E5482">
        <v>6.2511460000000003</v>
      </c>
      <c r="F5482">
        <v>161.15910299999999</v>
      </c>
      <c r="G5482">
        <v>6.9826560000000004</v>
      </c>
    </row>
    <row r="5483" spans="1:9" x14ac:dyDescent="0.25">
      <c r="A5483">
        <v>5482</v>
      </c>
      <c r="D5483">
        <v>177.95915600000001</v>
      </c>
      <c r="E5483">
        <v>6.2511460000000003</v>
      </c>
      <c r="F5483">
        <v>161.15910299999999</v>
      </c>
      <c r="G5483">
        <v>6.9826560000000004</v>
      </c>
    </row>
    <row r="5484" spans="1:9" x14ac:dyDescent="0.25">
      <c r="A5484">
        <v>5483</v>
      </c>
      <c r="D5484">
        <v>177.95915600000001</v>
      </c>
      <c r="E5484">
        <v>6.2511460000000003</v>
      </c>
      <c r="F5484">
        <v>161.15910299999999</v>
      </c>
      <c r="G5484">
        <v>6.9826560000000004</v>
      </c>
      <c r="H5484">
        <v>168.55917299999999</v>
      </c>
      <c r="I5484">
        <v>8.7781219999999998</v>
      </c>
    </row>
    <row r="5485" spans="1:9" x14ac:dyDescent="0.25">
      <c r="A5485">
        <v>5484</v>
      </c>
      <c r="D5485">
        <v>177.95915600000001</v>
      </c>
      <c r="E5485">
        <v>6.2511460000000003</v>
      </c>
      <c r="F5485">
        <v>161.15910299999999</v>
      </c>
      <c r="G5485">
        <v>6.9826560000000004</v>
      </c>
      <c r="H5485">
        <v>168.55917299999999</v>
      </c>
      <c r="I5485">
        <v>8.7781219999999998</v>
      </c>
    </row>
    <row r="5486" spans="1:9" x14ac:dyDescent="0.25">
      <c r="A5486">
        <v>5485</v>
      </c>
      <c r="D5486">
        <v>177.95915600000001</v>
      </c>
      <c r="E5486">
        <v>6.2511460000000003</v>
      </c>
      <c r="F5486">
        <v>161.15910299999999</v>
      </c>
      <c r="G5486">
        <v>6.9826560000000004</v>
      </c>
      <c r="H5486">
        <v>168.55917299999999</v>
      </c>
      <c r="I5486">
        <v>8.7781219999999998</v>
      </c>
    </row>
    <row r="5487" spans="1:9" x14ac:dyDescent="0.25">
      <c r="A5487">
        <v>5486</v>
      </c>
      <c r="D5487">
        <v>177.95915600000001</v>
      </c>
      <c r="E5487">
        <v>6.2511460000000003</v>
      </c>
      <c r="F5487">
        <v>161.15910299999999</v>
      </c>
      <c r="G5487">
        <v>6.9826560000000004</v>
      </c>
      <c r="H5487">
        <v>168.55917299999999</v>
      </c>
      <c r="I5487">
        <v>8.7781219999999998</v>
      </c>
    </row>
    <row r="5488" spans="1:9" x14ac:dyDescent="0.25">
      <c r="A5488">
        <v>5487</v>
      </c>
      <c r="D5488">
        <v>177.95915600000001</v>
      </c>
      <c r="E5488">
        <v>6.2511460000000003</v>
      </c>
      <c r="H5488">
        <v>168.55917299999999</v>
      </c>
      <c r="I5488">
        <v>8.9111440000000002</v>
      </c>
    </row>
    <row r="5489" spans="1:9" x14ac:dyDescent="0.25">
      <c r="A5489">
        <v>5488</v>
      </c>
      <c r="D5489">
        <v>177.95915600000001</v>
      </c>
      <c r="E5489">
        <v>6.2511460000000003</v>
      </c>
      <c r="H5489">
        <v>168.55917299999999</v>
      </c>
      <c r="I5489">
        <v>8.9111440000000002</v>
      </c>
    </row>
    <row r="5490" spans="1:9" x14ac:dyDescent="0.25">
      <c r="A5490">
        <v>5489</v>
      </c>
      <c r="D5490">
        <v>177.95915600000001</v>
      </c>
      <c r="E5490">
        <v>6.2511460000000003</v>
      </c>
      <c r="H5490">
        <v>168.55917299999999</v>
      </c>
      <c r="I5490">
        <v>8.9111440000000002</v>
      </c>
    </row>
    <row r="5491" spans="1:9" x14ac:dyDescent="0.25">
      <c r="A5491">
        <v>5490</v>
      </c>
      <c r="D5491">
        <v>177.95915600000001</v>
      </c>
      <c r="E5491">
        <v>6.2511460000000003</v>
      </c>
      <c r="H5491">
        <v>168.55917299999999</v>
      </c>
      <c r="I5491">
        <v>8.9111440000000002</v>
      </c>
    </row>
    <row r="5492" spans="1:9" x14ac:dyDescent="0.25">
      <c r="A5492">
        <v>5491</v>
      </c>
      <c r="D5492">
        <v>177.95915600000001</v>
      </c>
      <c r="E5492">
        <v>6.2511460000000003</v>
      </c>
      <c r="H5492">
        <v>168.55917299999999</v>
      </c>
      <c r="I5492">
        <v>8.9111440000000002</v>
      </c>
    </row>
    <row r="5493" spans="1:9" x14ac:dyDescent="0.25">
      <c r="A5493">
        <v>5492</v>
      </c>
      <c r="D5493">
        <v>177.95915600000001</v>
      </c>
      <c r="E5493">
        <v>6.2511460000000003</v>
      </c>
      <c r="H5493">
        <v>168.55917299999999</v>
      </c>
      <c r="I5493">
        <v>8.9111440000000002</v>
      </c>
    </row>
    <row r="5494" spans="1:9" x14ac:dyDescent="0.25">
      <c r="A5494">
        <v>5493</v>
      </c>
      <c r="D5494">
        <v>177.95915600000001</v>
      </c>
      <c r="E5494">
        <v>6.2511460000000003</v>
      </c>
      <c r="H5494">
        <v>168.55917299999999</v>
      </c>
      <c r="I5494">
        <v>8.9111440000000002</v>
      </c>
    </row>
    <row r="5495" spans="1:9" x14ac:dyDescent="0.25">
      <c r="A5495">
        <v>5494</v>
      </c>
      <c r="D5495">
        <v>177.95915600000001</v>
      </c>
      <c r="E5495">
        <v>6.2511460000000003</v>
      </c>
      <c r="H5495">
        <v>168.55917299999999</v>
      </c>
      <c r="I5495">
        <v>8.9111440000000002</v>
      </c>
    </row>
    <row r="5496" spans="1:9" x14ac:dyDescent="0.25">
      <c r="A5496">
        <v>5495</v>
      </c>
      <c r="D5496">
        <v>177.95915600000001</v>
      </c>
      <c r="E5496">
        <v>6.2511460000000003</v>
      </c>
      <c r="H5496">
        <v>168.55917299999999</v>
      </c>
      <c r="I5496">
        <v>8.9111440000000002</v>
      </c>
    </row>
    <row r="5497" spans="1:9" x14ac:dyDescent="0.25">
      <c r="A5497">
        <v>5496</v>
      </c>
      <c r="D5497">
        <v>177.95915600000001</v>
      </c>
      <c r="E5497">
        <v>6.2511460000000003</v>
      </c>
      <c r="H5497">
        <v>168.55917299999999</v>
      </c>
      <c r="I5497">
        <v>8.9111440000000002</v>
      </c>
    </row>
    <row r="5498" spans="1:9" x14ac:dyDescent="0.25">
      <c r="A5498">
        <v>5497</v>
      </c>
      <c r="B5498">
        <v>187.15916799999999</v>
      </c>
      <c r="C5498">
        <v>5.3866149999999999</v>
      </c>
      <c r="H5498">
        <v>168.55917299999999</v>
      </c>
      <c r="I5498">
        <v>8.9111440000000002</v>
      </c>
    </row>
    <row r="5499" spans="1:9" x14ac:dyDescent="0.25">
      <c r="A5499">
        <v>5498</v>
      </c>
      <c r="B5499">
        <v>187.15916799999999</v>
      </c>
      <c r="C5499">
        <v>5.3866149999999999</v>
      </c>
      <c r="H5499">
        <v>168.55917299999999</v>
      </c>
      <c r="I5499">
        <v>8.9111440000000002</v>
      </c>
    </row>
    <row r="5500" spans="1:9" x14ac:dyDescent="0.25">
      <c r="A5500">
        <v>5499</v>
      </c>
      <c r="B5500">
        <v>187.15916799999999</v>
      </c>
      <c r="C5500">
        <v>5.3866149999999999</v>
      </c>
      <c r="H5500">
        <v>169.35915699999998</v>
      </c>
      <c r="I5500">
        <v>9.0441660000000006</v>
      </c>
    </row>
    <row r="5501" spans="1:9" x14ac:dyDescent="0.25">
      <c r="A5501">
        <v>5500</v>
      </c>
      <c r="B5501">
        <v>187.15916799999999</v>
      </c>
      <c r="C5501">
        <v>5.3866149999999999</v>
      </c>
    </row>
    <row r="5502" spans="1:9" x14ac:dyDescent="0.25">
      <c r="A5502">
        <v>5501</v>
      </c>
      <c r="B5502">
        <v>187.15916799999999</v>
      </c>
      <c r="C5502">
        <v>5.3866149999999999</v>
      </c>
    </row>
    <row r="5503" spans="1:9" x14ac:dyDescent="0.25">
      <c r="A5503">
        <v>5502</v>
      </c>
      <c r="B5503">
        <v>187.15916799999999</v>
      </c>
      <c r="C5503">
        <v>5.3866149999999999</v>
      </c>
    </row>
    <row r="5504" spans="1:9" x14ac:dyDescent="0.25">
      <c r="A5504">
        <v>5503</v>
      </c>
      <c r="B5504">
        <v>187.15916799999999</v>
      </c>
      <c r="C5504">
        <v>5.3866149999999999</v>
      </c>
      <c r="F5504">
        <v>176.29245299999999</v>
      </c>
      <c r="G5504">
        <v>6.9161460000000003</v>
      </c>
    </row>
    <row r="5505" spans="1:9" x14ac:dyDescent="0.25">
      <c r="A5505">
        <v>5504</v>
      </c>
      <c r="B5505">
        <v>187.15916799999999</v>
      </c>
      <c r="C5505">
        <v>5.3866149999999999</v>
      </c>
      <c r="F5505">
        <v>176.29245299999999</v>
      </c>
      <c r="G5505">
        <v>6.9161460000000003</v>
      </c>
    </row>
    <row r="5506" spans="1:9" x14ac:dyDescent="0.25">
      <c r="A5506">
        <v>5505</v>
      </c>
      <c r="B5506">
        <v>187.15916799999999</v>
      </c>
      <c r="C5506">
        <v>5.3866149999999999</v>
      </c>
      <c r="F5506">
        <v>176.29245299999999</v>
      </c>
      <c r="G5506">
        <v>6.9161460000000003</v>
      </c>
    </row>
    <row r="5507" spans="1:9" x14ac:dyDescent="0.25">
      <c r="A5507">
        <v>5506</v>
      </c>
      <c r="B5507">
        <v>187.15916799999999</v>
      </c>
      <c r="C5507">
        <v>5.3866149999999999</v>
      </c>
      <c r="F5507">
        <v>176.29245299999999</v>
      </c>
      <c r="G5507">
        <v>6.9161460000000003</v>
      </c>
    </row>
    <row r="5508" spans="1:9" x14ac:dyDescent="0.25">
      <c r="A5508">
        <v>5507</v>
      </c>
      <c r="B5508">
        <v>187.15916799999999</v>
      </c>
      <c r="C5508">
        <v>5.3866149999999999</v>
      </c>
      <c r="F5508">
        <v>176.29245299999999</v>
      </c>
      <c r="G5508">
        <v>6.9161460000000003</v>
      </c>
    </row>
    <row r="5509" spans="1:9" x14ac:dyDescent="0.25">
      <c r="A5509">
        <v>5508</v>
      </c>
      <c r="B5509">
        <v>187.15916799999999</v>
      </c>
      <c r="C5509">
        <v>5.3866149999999999</v>
      </c>
      <c r="F5509">
        <v>176.29245299999999</v>
      </c>
      <c r="G5509">
        <v>6.9161460000000003</v>
      </c>
    </row>
    <row r="5510" spans="1:9" x14ac:dyDescent="0.25">
      <c r="A5510">
        <v>5509</v>
      </c>
      <c r="B5510">
        <v>187.15916799999999</v>
      </c>
      <c r="C5510">
        <v>5.3866149999999999</v>
      </c>
      <c r="F5510">
        <v>176.29245299999999</v>
      </c>
      <c r="G5510">
        <v>6.9161460000000003</v>
      </c>
    </row>
    <row r="5511" spans="1:9" x14ac:dyDescent="0.25">
      <c r="A5511">
        <v>5510</v>
      </c>
      <c r="B5511">
        <v>187.15916799999999</v>
      </c>
      <c r="C5511">
        <v>5.3866149999999999</v>
      </c>
      <c r="F5511">
        <v>176.29245299999999</v>
      </c>
      <c r="G5511">
        <v>6.9161460000000003</v>
      </c>
    </row>
    <row r="5512" spans="1:9" x14ac:dyDescent="0.25">
      <c r="A5512">
        <v>5511</v>
      </c>
      <c r="B5512">
        <v>187.15916799999999</v>
      </c>
      <c r="C5512">
        <v>5.3866149999999999</v>
      </c>
      <c r="F5512">
        <v>176.29245299999999</v>
      </c>
      <c r="G5512">
        <v>6.9161460000000003</v>
      </c>
    </row>
    <row r="5513" spans="1:9" x14ac:dyDescent="0.25">
      <c r="A5513">
        <v>5512</v>
      </c>
      <c r="B5513">
        <v>187.15916799999999</v>
      </c>
      <c r="C5513">
        <v>5.3866149999999999</v>
      </c>
      <c r="F5513">
        <v>176.29245299999999</v>
      </c>
      <c r="G5513">
        <v>6.9161460000000003</v>
      </c>
    </row>
    <row r="5514" spans="1:9" x14ac:dyDescent="0.25">
      <c r="A5514">
        <v>5513</v>
      </c>
      <c r="B5514">
        <v>187.15916799999999</v>
      </c>
      <c r="C5514">
        <v>5.3866149999999999</v>
      </c>
      <c r="D5514">
        <v>193.825762</v>
      </c>
      <c r="E5514">
        <v>7.5811450000000002</v>
      </c>
      <c r="F5514">
        <v>176.29245299999999</v>
      </c>
      <c r="G5514">
        <v>6.9161460000000003</v>
      </c>
    </row>
    <row r="5515" spans="1:9" x14ac:dyDescent="0.25">
      <c r="A5515">
        <v>5514</v>
      </c>
      <c r="B5515">
        <v>187.15916799999999</v>
      </c>
      <c r="C5515">
        <v>5.3866149999999999</v>
      </c>
      <c r="D5515">
        <v>193.825762</v>
      </c>
      <c r="E5515">
        <v>7.5811450000000002</v>
      </c>
      <c r="F5515">
        <v>176.29245299999999</v>
      </c>
      <c r="G5515">
        <v>6.9161460000000003</v>
      </c>
    </row>
    <row r="5516" spans="1:9" x14ac:dyDescent="0.25">
      <c r="A5516">
        <v>5515</v>
      </c>
      <c r="B5516">
        <v>187.15916799999999</v>
      </c>
      <c r="C5516">
        <v>5.3866149999999999</v>
      </c>
      <c r="D5516">
        <v>193.825762</v>
      </c>
      <c r="E5516">
        <v>7.5811450000000002</v>
      </c>
      <c r="F5516">
        <v>176.29245299999999</v>
      </c>
      <c r="G5516">
        <v>6.9161460000000003</v>
      </c>
    </row>
    <row r="5517" spans="1:9" x14ac:dyDescent="0.25">
      <c r="A5517">
        <v>5516</v>
      </c>
      <c r="B5517">
        <v>187.15916799999999</v>
      </c>
      <c r="C5517">
        <v>5.3866149999999999</v>
      </c>
      <c r="D5517">
        <v>193.825762</v>
      </c>
      <c r="E5517">
        <v>7.5811450000000002</v>
      </c>
      <c r="F5517">
        <v>176.29245299999999</v>
      </c>
      <c r="G5517">
        <v>6.9161460000000003</v>
      </c>
    </row>
    <row r="5518" spans="1:9" x14ac:dyDescent="0.25">
      <c r="A5518">
        <v>5517</v>
      </c>
      <c r="D5518">
        <v>193.825762</v>
      </c>
      <c r="E5518">
        <v>7.5811450000000002</v>
      </c>
      <c r="F5518">
        <v>176.29245299999999</v>
      </c>
      <c r="G5518">
        <v>6.9161460000000003</v>
      </c>
      <c r="H5518">
        <v>182.292518</v>
      </c>
      <c r="I5518">
        <v>8.5786990000000003</v>
      </c>
    </row>
    <row r="5519" spans="1:9" x14ac:dyDescent="0.25">
      <c r="A5519">
        <v>5518</v>
      </c>
      <c r="D5519">
        <v>193.825762</v>
      </c>
      <c r="E5519">
        <v>7.5811450000000002</v>
      </c>
      <c r="F5519">
        <v>176.29245299999999</v>
      </c>
      <c r="G5519">
        <v>6.9161460000000003</v>
      </c>
      <c r="H5519">
        <v>182.292518</v>
      </c>
      <c r="I5519">
        <v>8.5786990000000003</v>
      </c>
    </row>
    <row r="5520" spans="1:9" x14ac:dyDescent="0.25">
      <c r="A5520">
        <v>5519</v>
      </c>
      <c r="D5520">
        <v>193.825762</v>
      </c>
      <c r="E5520">
        <v>7.5811450000000002</v>
      </c>
      <c r="F5520">
        <v>176.29245299999999</v>
      </c>
      <c r="G5520">
        <v>6.9161460000000003</v>
      </c>
      <c r="H5520">
        <v>182.292518</v>
      </c>
      <c r="I5520">
        <v>8.5786990000000003</v>
      </c>
    </row>
    <row r="5521" spans="1:9" x14ac:dyDescent="0.25">
      <c r="A5521">
        <v>5520</v>
      </c>
      <c r="D5521">
        <v>193.825762</v>
      </c>
      <c r="E5521">
        <v>7.5811450000000002</v>
      </c>
      <c r="F5521">
        <v>176.29245299999999</v>
      </c>
      <c r="G5521">
        <v>6.9161460000000003</v>
      </c>
      <c r="H5521">
        <v>182.292518</v>
      </c>
      <c r="I5521">
        <v>8.5121880000000001</v>
      </c>
    </row>
    <row r="5522" spans="1:9" x14ac:dyDescent="0.25">
      <c r="A5522">
        <v>5521</v>
      </c>
      <c r="D5522">
        <v>193.825762</v>
      </c>
      <c r="E5522">
        <v>7.5811450000000002</v>
      </c>
      <c r="F5522">
        <v>176.29245299999999</v>
      </c>
      <c r="G5522">
        <v>6.9161460000000003</v>
      </c>
      <c r="H5522">
        <v>182.292518</v>
      </c>
      <c r="I5522">
        <v>8.5121880000000001</v>
      </c>
    </row>
    <row r="5523" spans="1:9" x14ac:dyDescent="0.25">
      <c r="A5523">
        <v>5522</v>
      </c>
      <c r="D5523">
        <v>193.825762</v>
      </c>
      <c r="E5523">
        <v>7.5811450000000002</v>
      </c>
      <c r="F5523">
        <v>176.62576999999999</v>
      </c>
      <c r="G5523">
        <v>7.18208</v>
      </c>
      <c r="H5523">
        <v>182.292518</v>
      </c>
      <c r="I5523">
        <v>8.5121880000000001</v>
      </c>
    </row>
    <row r="5524" spans="1:9" x14ac:dyDescent="0.25">
      <c r="A5524">
        <v>5523</v>
      </c>
      <c r="D5524">
        <v>193.825762</v>
      </c>
      <c r="E5524">
        <v>7.5811450000000002</v>
      </c>
      <c r="F5524">
        <v>176.62576999999999</v>
      </c>
      <c r="G5524">
        <v>7.18208</v>
      </c>
      <c r="H5524">
        <v>182.292518</v>
      </c>
      <c r="I5524">
        <v>8.5121880000000001</v>
      </c>
    </row>
    <row r="5525" spans="1:9" x14ac:dyDescent="0.25">
      <c r="A5525">
        <v>5524</v>
      </c>
      <c r="D5525">
        <v>193.825762</v>
      </c>
      <c r="E5525">
        <v>7.5811450000000002</v>
      </c>
      <c r="H5525">
        <v>182.292518</v>
      </c>
      <c r="I5525">
        <v>8.5121880000000001</v>
      </c>
    </row>
    <row r="5526" spans="1:9" x14ac:dyDescent="0.25">
      <c r="A5526">
        <v>5525</v>
      </c>
      <c r="D5526">
        <v>193.825762</v>
      </c>
      <c r="E5526">
        <v>7.5811450000000002</v>
      </c>
      <c r="H5526">
        <v>182.292518</v>
      </c>
      <c r="I5526">
        <v>8.5121880000000001</v>
      </c>
    </row>
    <row r="5527" spans="1:9" x14ac:dyDescent="0.25">
      <c r="A5527">
        <v>5526</v>
      </c>
      <c r="D5527">
        <v>193.825762</v>
      </c>
      <c r="E5527">
        <v>7.5811450000000002</v>
      </c>
      <c r="H5527">
        <v>182.292518</v>
      </c>
      <c r="I5527">
        <v>8.5121880000000001</v>
      </c>
    </row>
    <row r="5528" spans="1:9" x14ac:dyDescent="0.25">
      <c r="A5528">
        <v>5527</v>
      </c>
      <c r="D5528">
        <v>193.825762</v>
      </c>
      <c r="E5528">
        <v>7.5811450000000002</v>
      </c>
      <c r="H5528">
        <v>182.292518</v>
      </c>
      <c r="I5528">
        <v>8.5121880000000001</v>
      </c>
    </row>
    <row r="5529" spans="1:9" x14ac:dyDescent="0.25">
      <c r="A5529">
        <v>5528</v>
      </c>
      <c r="D5529">
        <v>193.825762</v>
      </c>
      <c r="E5529">
        <v>7.5811450000000002</v>
      </c>
      <c r="H5529">
        <v>182.292518</v>
      </c>
      <c r="I5529">
        <v>8.5121880000000001</v>
      </c>
    </row>
    <row r="5530" spans="1:9" x14ac:dyDescent="0.25">
      <c r="A5530">
        <v>5529</v>
      </c>
      <c r="D5530">
        <v>193.825762</v>
      </c>
      <c r="E5530">
        <v>7.5811450000000002</v>
      </c>
      <c r="H5530">
        <v>182.292518</v>
      </c>
      <c r="I5530">
        <v>8.5121880000000001</v>
      </c>
    </row>
    <row r="5531" spans="1:9" x14ac:dyDescent="0.25">
      <c r="A5531">
        <v>5530</v>
      </c>
      <c r="D5531">
        <v>193.825762</v>
      </c>
      <c r="E5531">
        <v>7.5811450000000002</v>
      </c>
      <c r="H5531">
        <v>182.69245699999999</v>
      </c>
      <c r="I5531">
        <v>8.7781219999999998</v>
      </c>
    </row>
    <row r="5532" spans="1:9" x14ac:dyDescent="0.25">
      <c r="A5532">
        <v>5531</v>
      </c>
      <c r="D5532">
        <v>193.825762</v>
      </c>
      <c r="E5532">
        <v>7.5811450000000002</v>
      </c>
      <c r="H5532">
        <v>182.69245699999999</v>
      </c>
      <c r="I5532">
        <v>8.7781219999999998</v>
      </c>
    </row>
    <row r="5533" spans="1:9" x14ac:dyDescent="0.25">
      <c r="A5533">
        <v>5532</v>
      </c>
      <c r="D5533">
        <v>193.825762</v>
      </c>
      <c r="E5533">
        <v>7.5811450000000002</v>
      </c>
      <c r="H5533">
        <v>182.69245699999999</v>
      </c>
      <c r="I5533">
        <v>8.7781219999999998</v>
      </c>
    </row>
    <row r="5534" spans="1:9" x14ac:dyDescent="0.25">
      <c r="A5534">
        <v>5533</v>
      </c>
      <c r="D5534">
        <v>193.825762</v>
      </c>
      <c r="E5534">
        <v>7.5811450000000002</v>
      </c>
      <c r="H5534">
        <v>182.69245699999999</v>
      </c>
      <c r="I5534">
        <v>8.7781219999999998</v>
      </c>
    </row>
    <row r="5535" spans="1:9" x14ac:dyDescent="0.25">
      <c r="A5535">
        <v>5534</v>
      </c>
      <c r="D5535">
        <v>193.825762</v>
      </c>
      <c r="E5535">
        <v>7.5811450000000002</v>
      </c>
      <c r="H5535">
        <v>182.69245699999999</v>
      </c>
      <c r="I5535">
        <v>8.7781219999999998</v>
      </c>
    </row>
    <row r="5536" spans="1:9" x14ac:dyDescent="0.25">
      <c r="A5536">
        <v>5535</v>
      </c>
      <c r="D5536">
        <v>193.825762</v>
      </c>
      <c r="E5536">
        <v>7.5811450000000002</v>
      </c>
      <c r="H5536">
        <v>182.892425</v>
      </c>
      <c r="I5536">
        <v>8.9111440000000002</v>
      </c>
    </row>
    <row r="5537" spans="1:9" x14ac:dyDescent="0.25">
      <c r="A5537">
        <v>5536</v>
      </c>
      <c r="D5537">
        <v>193.825762</v>
      </c>
      <c r="E5537">
        <v>7.5811450000000002</v>
      </c>
      <c r="H5537">
        <v>182.95915600000001</v>
      </c>
      <c r="I5537">
        <v>9.0441660000000006</v>
      </c>
    </row>
    <row r="5538" spans="1:9" x14ac:dyDescent="0.25">
      <c r="A5538">
        <v>5537</v>
      </c>
      <c r="D5538">
        <v>193.825762</v>
      </c>
      <c r="E5538">
        <v>7.5811450000000002</v>
      </c>
      <c r="H5538">
        <v>182.95915600000001</v>
      </c>
      <c r="I5538">
        <v>9.0441660000000006</v>
      </c>
    </row>
    <row r="5539" spans="1:9" x14ac:dyDescent="0.25">
      <c r="A5539">
        <v>5538</v>
      </c>
      <c r="B5539">
        <v>204.00972999999999</v>
      </c>
      <c r="C5539">
        <v>6.2010139999999998</v>
      </c>
      <c r="D5539">
        <v>193.825762</v>
      </c>
      <c r="E5539">
        <v>7.5811450000000002</v>
      </c>
      <c r="H5539">
        <v>182.95915600000001</v>
      </c>
      <c r="I5539">
        <v>9.0441660000000006</v>
      </c>
    </row>
    <row r="5540" spans="1:9" x14ac:dyDescent="0.25">
      <c r="A5540">
        <v>5539</v>
      </c>
      <c r="B5540">
        <v>204.00972999999999</v>
      </c>
      <c r="C5540">
        <v>6.2010139999999998</v>
      </c>
      <c r="D5540">
        <v>193.825762</v>
      </c>
      <c r="E5540">
        <v>7.5811450000000002</v>
      </c>
    </row>
    <row r="5541" spans="1:9" x14ac:dyDescent="0.25">
      <c r="A5541">
        <v>5540</v>
      </c>
      <c r="B5541">
        <v>204.00972999999999</v>
      </c>
      <c r="C5541">
        <v>6.2010139999999998</v>
      </c>
    </row>
    <row r="5542" spans="1:9" x14ac:dyDescent="0.25">
      <c r="A5542">
        <v>5541</v>
      </c>
      <c r="B5542">
        <v>204.00972999999999</v>
      </c>
      <c r="C5542">
        <v>6.2010139999999998</v>
      </c>
    </row>
    <row r="5543" spans="1:9" x14ac:dyDescent="0.25">
      <c r="A5543">
        <v>5542</v>
      </c>
      <c r="B5543">
        <v>204.00972999999999</v>
      </c>
      <c r="C5543">
        <v>6.2010139999999998</v>
      </c>
    </row>
    <row r="5544" spans="1:9" x14ac:dyDescent="0.25">
      <c r="A5544">
        <v>5543</v>
      </c>
      <c r="B5544">
        <v>204.00972999999999</v>
      </c>
      <c r="C5544">
        <v>6.2010139999999998</v>
      </c>
      <c r="F5544">
        <v>191.292451</v>
      </c>
      <c r="G5544">
        <v>6.7166129999999997</v>
      </c>
    </row>
    <row r="5545" spans="1:9" x14ac:dyDescent="0.25">
      <c r="A5545">
        <v>5544</v>
      </c>
      <c r="B5545">
        <v>204.00972999999999</v>
      </c>
      <c r="C5545">
        <v>6.2010139999999998</v>
      </c>
      <c r="F5545">
        <v>191.292451</v>
      </c>
      <c r="G5545">
        <v>6.7166129999999997</v>
      </c>
    </row>
    <row r="5546" spans="1:9" x14ac:dyDescent="0.25">
      <c r="A5546">
        <v>5545</v>
      </c>
      <c r="B5546">
        <v>204.00972999999999</v>
      </c>
      <c r="C5546">
        <v>6.2010139999999998</v>
      </c>
      <c r="F5546">
        <v>191.292451</v>
      </c>
      <c r="G5546">
        <v>6.7166129999999997</v>
      </c>
    </row>
    <row r="5547" spans="1:9" x14ac:dyDescent="0.25">
      <c r="A5547">
        <v>5546</v>
      </c>
      <c r="B5547">
        <v>204.00972999999999</v>
      </c>
      <c r="C5547">
        <v>6.2010139999999998</v>
      </c>
      <c r="F5547">
        <v>191.292451</v>
      </c>
      <c r="G5547">
        <v>6.7166129999999997</v>
      </c>
    </row>
    <row r="5548" spans="1:9" x14ac:dyDescent="0.25">
      <c r="A5548">
        <v>5547</v>
      </c>
      <c r="B5548">
        <v>204.00972999999999</v>
      </c>
      <c r="C5548">
        <v>6.2010139999999998</v>
      </c>
      <c r="F5548">
        <v>191.292451</v>
      </c>
      <c r="G5548">
        <v>6.7166129999999997</v>
      </c>
    </row>
    <row r="5549" spans="1:9" x14ac:dyDescent="0.25">
      <c r="A5549">
        <v>5548</v>
      </c>
      <c r="B5549">
        <v>204.00972999999999</v>
      </c>
      <c r="C5549">
        <v>6.2010139999999998</v>
      </c>
      <c r="F5549">
        <v>191.292451</v>
      </c>
      <c r="G5549">
        <v>6.7166129999999997</v>
      </c>
    </row>
    <row r="5550" spans="1:9" x14ac:dyDescent="0.25">
      <c r="A5550">
        <v>5549</v>
      </c>
      <c r="B5550">
        <v>204.00972999999999</v>
      </c>
      <c r="C5550">
        <v>6.2010139999999998</v>
      </c>
      <c r="F5550">
        <v>191.292451</v>
      </c>
      <c r="G5550">
        <v>6.7166129999999997</v>
      </c>
    </row>
    <row r="5551" spans="1:9" x14ac:dyDescent="0.25">
      <c r="A5551">
        <v>5550</v>
      </c>
      <c r="B5551">
        <v>204.00972999999999</v>
      </c>
      <c r="C5551">
        <v>6.2010139999999998</v>
      </c>
      <c r="F5551">
        <v>191.292451</v>
      </c>
      <c r="G5551">
        <v>6.7166129999999997</v>
      </c>
    </row>
    <row r="5552" spans="1:9" x14ac:dyDescent="0.25">
      <c r="A5552">
        <v>5551</v>
      </c>
      <c r="B5552">
        <v>204.00972999999999</v>
      </c>
      <c r="C5552">
        <v>6.2010139999999998</v>
      </c>
      <c r="F5552">
        <v>191.292451</v>
      </c>
      <c r="G5552">
        <v>6.7166129999999997</v>
      </c>
    </row>
    <row r="5553" spans="1:9" x14ac:dyDescent="0.25">
      <c r="A5553">
        <v>5552</v>
      </c>
      <c r="B5553">
        <v>204.00972999999999</v>
      </c>
      <c r="C5553">
        <v>6.2010139999999998</v>
      </c>
      <c r="F5553">
        <v>191.292451</v>
      </c>
      <c r="G5553">
        <v>6.7166129999999997</v>
      </c>
    </row>
    <row r="5554" spans="1:9" x14ac:dyDescent="0.25">
      <c r="A5554">
        <v>5553</v>
      </c>
      <c r="B5554">
        <v>204.00972999999999</v>
      </c>
      <c r="C5554">
        <v>6.2010139999999998</v>
      </c>
      <c r="F5554">
        <v>191.292451</v>
      </c>
      <c r="G5554">
        <v>6.7166129999999997</v>
      </c>
    </row>
    <row r="5555" spans="1:9" x14ac:dyDescent="0.25">
      <c r="A5555">
        <v>5554</v>
      </c>
      <c r="B5555">
        <v>204.00972999999999</v>
      </c>
      <c r="C5555">
        <v>6.2010139999999998</v>
      </c>
      <c r="F5555">
        <v>191.292451</v>
      </c>
      <c r="G5555">
        <v>6.7166129999999997</v>
      </c>
    </row>
    <row r="5556" spans="1:9" x14ac:dyDescent="0.25">
      <c r="A5556">
        <v>5555</v>
      </c>
      <c r="B5556">
        <v>204.00972999999999</v>
      </c>
      <c r="C5556">
        <v>6.2010139999999998</v>
      </c>
      <c r="F5556">
        <v>191.292451</v>
      </c>
      <c r="G5556">
        <v>6.7166129999999997</v>
      </c>
    </row>
    <row r="5557" spans="1:9" x14ac:dyDescent="0.25">
      <c r="A5557">
        <v>5556</v>
      </c>
      <c r="B5557">
        <v>204.00972999999999</v>
      </c>
      <c r="C5557">
        <v>6.2010139999999998</v>
      </c>
      <c r="F5557">
        <v>191.292451</v>
      </c>
      <c r="G5557">
        <v>6.7166129999999997</v>
      </c>
    </row>
    <row r="5558" spans="1:9" x14ac:dyDescent="0.25">
      <c r="A5558">
        <v>5557</v>
      </c>
      <c r="B5558">
        <v>204.00972999999999</v>
      </c>
      <c r="C5558">
        <v>6.2010139999999998</v>
      </c>
      <c r="F5558">
        <v>191.292451</v>
      </c>
      <c r="G5558">
        <v>6.7166129999999997</v>
      </c>
    </row>
    <row r="5559" spans="1:9" x14ac:dyDescent="0.25">
      <c r="A5559">
        <v>5558</v>
      </c>
      <c r="B5559">
        <v>204.00972999999999</v>
      </c>
      <c r="C5559">
        <v>6.2010139999999998</v>
      </c>
      <c r="D5559">
        <v>209.55817300000001</v>
      </c>
      <c r="E5559">
        <v>7.6601169999999996</v>
      </c>
      <c r="F5559">
        <v>191.292451</v>
      </c>
      <c r="G5559">
        <v>6.7166129999999997</v>
      </c>
    </row>
    <row r="5560" spans="1:9" x14ac:dyDescent="0.25">
      <c r="A5560">
        <v>5559</v>
      </c>
      <c r="B5560">
        <v>204.00972999999999</v>
      </c>
      <c r="C5560">
        <v>6.2010139999999998</v>
      </c>
      <c r="D5560">
        <v>209.55817300000001</v>
      </c>
      <c r="E5560">
        <v>7.6601169999999996</v>
      </c>
      <c r="F5560">
        <v>191.292451</v>
      </c>
      <c r="G5560">
        <v>6.7166129999999997</v>
      </c>
    </row>
    <row r="5561" spans="1:9" x14ac:dyDescent="0.25">
      <c r="A5561">
        <v>5560</v>
      </c>
      <c r="B5561">
        <v>202.69245699999999</v>
      </c>
      <c r="C5561">
        <v>5.9851029999999996</v>
      </c>
      <c r="D5561">
        <v>209.55817300000001</v>
      </c>
      <c r="E5561">
        <v>7.6601169999999996</v>
      </c>
      <c r="F5561">
        <v>191.292451</v>
      </c>
      <c r="G5561">
        <v>6.7166129999999997</v>
      </c>
      <c r="H5561">
        <v>197.49248699999998</v>
      </c>
      <c r="I5561">
        <v>8.2461439999999993</v>
      </c>
    </row>
    <row r="5562" spans="1:9" x14ac:dyDescent="0.25">
      <c r="A5562">
        <v>5561</v>
      </c>
      <c r="D5562">
        <v>209.55817300000001</v>
      </c>
      <c r="E5562">
        <v>7.6601169999999996</v>
      </c>
      <c r="F5562">
        <v>191.292451</v>
      </c>
      <c r="G5562">
        <v>6.7166129999999997</v>
      </c>
      <c r="H5562">
        <v>197.49248699999998</v>
      </c>
      <c r="I5562">
        <v>8.2461439999999993</v>
      </c>
    </row>
    <row r="5563" spans="1:9" x14ac:dyDescent="0.25">
      <c r="A5563">
        <v>5562</v>
      </c>
      <c r="D5563">
        <v>209.55817300000001</v>
      </c>
      <c r="E5563">
        <v>7.6601169999999996</v>
      </c>
      <c r="F5563">
        <v>191.292451</v>
      </c>
      <c r="G5563">
        <v>6.7166129999999997</v>
      </c>
      <c r="H5563">
        <v>197.49248699999998</v>
      </c>
      <c r="I5563">
        <v>8.2461439999999993</v>
      </c>
    </row>
    <row r="5564" spans="1:9" x14ac:dyDescent="0.25">
      <c r="A5564">
        <v>5563</v>
      </c>
      <c r="D5564">
        <v>209.55817300000001</v>
      </c>
      <c r="E5564">
        <v>7.6601169999999996</v>
      </c>
      <c r="F5564">
        <v>191.292451</v>
      </c>
      <c r="G5564">
        <v>6.7166129999999997</v>
      </c>
      <c r="H5564">
        <v>197.49248699999998</v>
      </c>
      <c r="I5564">
        <v>8.2461439999999993</v>
      </c>
    </row>
    <row r="5565" spans="1:9" x14ac:dyDescent="0.25">
      <c r="A5565">
        <v>5564</v>
      </c>
      <c r="D5565">
        <v>209.55817300000001</v>
      </c>
      <c r="E5565">
        <v>7.6601169999999996</v>
      </c>
      <c r="F5565">
        <v>191.359182</v>
      </c>
      <c r="G5565">
        <v>6.7166129999999997</v>
      </c>
      <c r="H5565">
        <v>197.49248699999998</v>
      </c>
      <c r="I5565">
        <v>8.2461439999999993</v>
      </c>
    </row>
    <row r="5566" spans="1:9" x14ac:dyDescent="0.25">
      <c r="A5566">
        <v>5565</v>
      </c>
      <c r="D5566">
        <v>209.55817300000001</v>
      </c>
      <c r="E5566">
        <v>7.6601169999999996</v>
      </c>
      <c r="F5566">
        <v>191.359182</v>
      </c>
      <c r="G5566">
        <v>6.7166129999999997</v>
      </c>
      <c r="H5566">
        <v>197.49248699999998</v>
      </c>
      <c r="I5566">
        <v>8.2461439999999993</v>
      </c>
    </row>
    <row r="5567" spans="1:9" x14ac:dyDescent="0.25">
      <c r="A5567">
        <v>5566</v>
      </c>
      <c r="D5567">
        <v>209.55817300000001</v>
      </c>
      <c r="E5567">
        <v>7.6601169999999996</v>
      </c>
      <c r="H5567">
        <v>197.49248699999998</v>
      </c>
      <c r="I5567">
        <v>8.2461439999999993</v>
      </c>
    </row>
    <row r="5568" spans="1:9" x14ac:dyDescent="0.25">
      <c r="A5568">
        <v>5567</v>
      </c>
      <c r="D5568">
        <v>209.55817300000001</v>
      </c>
      <c r="E5568">
        <v>7.6601169999999996</v>
      </c>
      <c r="H5568">
        <v>197.49248699999998</v>
      </c>
      <c r="I5568">
        <v>8.1796340000000001</v>
      </c>
    </row>
    <row r="5569" spans="1:9" x14ac:dyDescent="0.25">
      <c r="A5569">
        <v>5568</v>
      </c>
      <c r="D5569">
        <v>209.55817300000001</v>
      </c>
      <c r="E5569">
        <v>7.6601169999999996</v>
      </c>
      <c r="H5569">
        <v>197.49248699999998</v>
      </c>
      <c r="I5569">
        <v>8.1796340000000001</v>
      </c>
    </row>
    <row r="5570" spans="1:9" x14ac:dyDescent="0.25">
      <c r="A5570">
        <v>5569</v>
      </c>
      <c r="D5570">
        <v>209.55817300000001</v>
      </c>
      <c r="E5570">
        <v>7.6601169999999996</v>
      </c>
      <c r="H5570">
        <v>197.49248699999998</v>
      </c>
      <c r="I5570">
        <v>8.1796340000000001</v>
      </c>
    </row>
    <row r="5571" spans="1:9" x14ac:dyDescent="0.25">
      <c r="A5571">
        <v>5570</v>
      </c>
      <c r="D5571">
        <v>209.55817300000001</v>
      </c>
      <c r="E5571">
        <v>7.6601169999999996</v>
      </c>
      <c r="H5571">
        <v>197.49248699999998</v>
      </c>
      <c r="I5571">
        <v>8.1796340000000001</v>
      </c>
    </row>
    <row r="5572" spans="1:9" x14ac:dyDescent="0.25">
      <c r="A5572">
        <v>5571</v>
      </c>
      <c r="D5572">
        <v>209.55817300000001</v>
      </c>
      <c r="E5572">
        <v>7.6601169999999996</v>
      </c>
      <c r="H5572">
        <v>197.49248699999998</v>
      </c>
      <c r="I5572">
        <v>8.1796340000000001</v>
      </c>
    </row>
    <row r="5573" spans="1:9" x14ac:dyDescent="0.25">
      <c r="A5573">
        <v>5572</v>
      </c>
      <c r="D5573">
        <v>209.55817300000001</v>
      </c>
      <c r="E5573">
        <v>7.6601169999999996</v>
      </c>
      <c r="H5573">
        <v>197.49248699999998</v>
      </c>
      <c r="I5573">
        <v>8.1796340000000001</v>
      </c>
    </row>
    <row r="5574" spans="1:9" x14ac:dyDescent="0.25">
      <c r="A5574">
        <v>5573</v>
      </c>
      <c r="D5574">
        <v>209.55817300000001</v>
      </c>
      <c r="E5574">
        <v>7.6601169999999996</v>
      </c>
      <c r="H5574">
        <v>197.75907699999999</v>
      </c>
      <c r="I5574">
        <v>8.1131229999999999</v>
      </c>
    </row>
    <row r="5575" spans="1:9" x14ac:dyDescent="0.25">
      <c r="A5575">
        <v>5574</v>
      </c>
      <c r="D5575">
        <v>209.55817300000001</v>
      </c>
      <c r="E5575">
        <v>7.6601169999999996</v>
      </c>
      <c r="H5575">
        <v>197.75907699999999</v>
      </c>
      <c r="I5575">
        <v>8.1131229999999999</v>
      </c>
    </row>
    <row r="5576" spans="1:9" x14ac:dyDescent="0.25">
      <c r="A5576">
        <v>5575</v>
      </c>
      <c r="D5576">
        <v>209.55817300000001</v>
      </c>
      <c r="E5576">
        <v>7.6601169999999996</v>
      </c>
      <c r="H5576">
        <v>197.75907699999999</v>
      </c>
      <c r="I5576">
        <v>8.1131229999999999</v>
      </c>
    </row>
    <row r="5577" spans="1:9" x14ac:dyDescent="0.25">
      <c r="A5577">
        <v>5576</v>
      </c>
      <c r="D5577">
        <v>209.55817300000001</v>
      </c>
      <c r="E5577">
        <v>7.6601169999999996</v>
      </c>
      <c r="H5577">
        <v>197.75907699999999</v>
      </c>
      <c r="I5577">
        <v>8.1131229999999999</v>
      </c>
    </row>
    <row r="5578" spans="1:9" x14ac:dyDescent="0.25">
      <c r="A5578">
        <v>5577</v>
      </c>
      <c r="D5578">
        <v>209.55817300000001</v>
      </c>
      <c r="E5578">
        <v>7.6601169999999996</v>
      </c>
      <c r="H5578">
        <v>197.825806</v>
      </c>
      <c r="I5578">
        <v>8.1796340000000001</v>
      </c>
    </row>
    <row r="5579" spans="1:9" x14ac:dyDescent="0.25">
      <c r="A5579">
        <v>5578</v>
      </c>
      <c r="D5579">
        <v>209.55817300000001</v>
      </c>
      <c r="E5579">
        <v>7.6601169999999996</v>
      </c>
      <c r="H5579">
        <v>197.825806</v>
      </c>
      <c r="I5579">
        <v>8.1796340000000001</v>
      </c>
    </row>
    <row r="5580" spans="1:9" x14ac:dyDescent="0.25">
      <c r="A5580">
        <v>5579</v>
      </c>
      <c r="D5580">
        <v>209.55817300000001</v>
      </c>
      <c r="E5580">
        <v>7.6601169999999996</v>
      </c>
      <c r="H5580">
        <v>197.825806</v>
      </c>
      <c r="I5580">
        <v>8.1796340000000001</v>
      </c>
    </row>
    <row r="5581" spans="1:9" x14ac:dyDescent="0.25">
      <c r="A5581">
        <v>5580</v>
      </c>
      <c r="D5581">
        <v>209.55817300000001</v>
      </c>
      <c r="E5581">
        <v>7.6601169999999996</v>
      </c>
      <c r="H5581">
        <v>197.825806</v>
      </c>
      <c r="I5581">
        <v>8.1796340000000001</v>
      </c>
    </row>
    <row r="5582" spans="1:9" x14ac:dyDescent="0.25">
      <c r="A5582">
        <v>5581</v>
      </c>
      <c r="D5582">
        <v>209.55817300000001</v>
      </c>
      <c r="E5582">
        <v>7.6601169999999996</v>
      </c>
      <c r="H5582">
        <v>197.825806</v>
      </c>
      <c r="I5582">
        <v>8.1796340000000001</v>
      </c>
    </row>
    <row r="5583" spans="1:9" x14ac:dyDescent="0.25">
      <c r="A5583">
        <v>5582</v>
      </c>
      <c r="D5583">
        <v>209.55817300000001</v>
      </c>
      <c r="E5583">
        <v>7.6601169999999996</v>
      </c>
      <c r="H5583">
        <v>197.825806</v>
      </c>
      <c r="I5583">
        <v>8.1796340000000001</v>
      </c>
    </row>
    <row r="5584" spans="1:9" x14ac:dyDescent="0.25">
      <c r="A5584">
        <v>5583</v>
      </c>
      <c r="B5584">
        <v>216.082041</v>
      </c>
      <c r="C5584">
        <v>7.2345160000000002</v>
      </c>
      <c r="D5584">
        <v>209.55817300000001</v>
      </c>
      <c r="E5584">
        <v>7.6601169999999996</v>
      </c>
      <c r="H5584">
        <v>197.825806</v>
      </c>
      <c r="I5584">
        <v>8.1796340000000001</v>
      </c>
    </row>
    <row r="5585" spans="1:7" x14ac:dyDescent="0.25">
      <c r="A5585">
        <v>5584</v>
      </c>
      <c r="B5585">
        <v>216.082041</v>
      </c>
      <c r="C5585">
        <v>7.2345160000000002</v>
      </c>
      <c r="D5585">
        <v>209.55817300000001</v>
      </c>
      <c r="E5585">
        <v>7.6601169999999996</v>
      </c>
    </row>
    <row r="5586" spans="1:7" x14ac:dyDescent="0.25">
      <c r="A5586">
        <v>5585</v>
      </c>
      <c r="B5586">
        <v>216.082041</v>
      </c>
      <c r="C5586">
        <v>7.2345160000000002</v>
      </c>
    </row>
    <row r="5587" spans="1:7" x14ac:dyDescent="0.25">
      <c r="A5587">
        <v>5586</v>
      </c>
      <c r="B5587">
        <v>216.082041</v>
      </c>
      <c r="C5587">
        <v>7.2345160000000002</v>
      </c>
      <c r="F5587">
        <v>205.899878</v>
      </c>
      <c r="G5587">
        <v>6.5658139999999996</v>
      </c>
    </row>
    <row r="5588" spans="1:7" x14ac:dyDescent="0.25">
      <c r="A5588">
        <v>5587</v>
      </c>
      <c r="B5588">
        <v>216.082041</v>
      </c>
      <c r="C5588">
        <v>7.2345160000000002</v>
      </c>
      <c r="F5588">
        <v>205.899878</v>
      </c>
      <c r="G5588">
        <v>6.5658139999999996</v>
      </c>
    </row>
    <row r="5589" spans="1:7" x14ac:dyDescent="0.25">
      <c r="A5589">
        <v>5588</v>
      </c>
      <c r="B5589">
        <v>216.082041</v>
      </c>
      <c r="C5589">
        <v>7.2345160000000002</v>
      </c>
      <c r="F5589">
        <v>205.899878</v>
      </c>
      <c r="G5589">
        <v>6.5658139999999996</v>
      </c>
    </row>
    <row r="5590" spans="1:7" x14ac:dyDescent="0.25">
      <c r="A5590">
        <v>5589</v>
      </c>
      <c r="B5590">
        <v>216.082041</v>
      </c>
      <c r="C5590">
        <v>7.2345160000000002</v>
      </c>
      <c r="F5590">
        <v>205.96087900000001</v>
      </c>
      <c r="G5590">
        <v>6.5658139999999996</v>
      </c>
    </row>
    <row r="5591" spans="1:7" x14ac:dyDescent="0.25">
      <c r="A5591">
        <v>5590</v>
      </c>
      <c r="B5591">
        <v>216.082041</v>
      </c>
      <c r="C5591">
        <v>7.2345160000000002</v>
      </c>
      <c r="F5591">
        <v>205.96087900000001</v>
      </c>
      <c r="G5591">
        <v>6.5658139999999996</v>
      </c>
    </row>
    <row r="5592" spans="1:7" x14ac:dyDescent="0.25">
      <c r="A5592">
        <v>5591</v>
      </c>
      <c r="B5592">
        <v>216.082041</v>
      </c>
      <c r="C5592">
        <v>7.2345160000000002</v>
      </c>
      <c r="F5592">
        <v>205.96087900000001</v>
      </c>
      <c r="G5592">
        <v>6.5658139999999996</v>
      </c>
    </row>
    <row r="5593" spans="1:7" x14ac:dyDescent="0.25">
      <c r="A5593">
        <v>5592</v>
      </c>
      <c r="B5593">
        <v>216.082041</v>
      </c>
      <c r="C5593">
        <v>7.2345160000000002</v>
      </c>
      <c r="F5593">
        <v>205.96087900000001</v>
      </c>
      <c r="G5593">
        <v>6.5658139999999996</v>
      </c>
    </row>
    <row r="5594" spans="1:7" x14ac:dyDescent="0.25">
      <c r="A5594">
        <v>5593</v>
      </c>
      <c r="B5594">
        <v>216.082041</v>
      </c>
      <c r="C5594">
        <v>7.2345160000000002</v>
      </c>
      <c r="F5594">
        <v>205.96087900000001</v>
      </c>
      <c r="G5594">
        <v>6.5658139999999996</v>
      </c>
    </row>
    <row r="5595" spans="1:7" x14ac:dyDescent="0.25">
      <c r="A5595">
        <v>5594</v>
      </c>
      <c r="B5595">
        <v>216.082041</v>
      </c>
      <c r="C5595">
        <v>7.2345160000000002</v>
      </c>
      <c r="F5595">
        <v>205.96087900000001</v>
      </c>
      <c r="G5595">
        <v>6.5658139999999996</v>
      </c>
    </row>
    <row r="5596" spans="1:7" x14ac:dyDescent="0.25">
      <c r="A5596">
        <v>5595</v>
      </c>
      <c r="B5596">
        <v>216.082041</v>
      </c>
      <c r="C5596">
        <v>7.2345160000000002</v>
      </c>
      <c r="F5596">
        <v>205.96087900000001</v>
      </c>
      <c r="G5596">
        <v>6.5658139999999996</v>
      </c>
    </row>
    <row r="5597" spans="1:7" x14ac:dyDescent="0.25">
      <c r="A5597">
        <v>5596</v>
      </c>
      <c r="B5597">
        <v>216.082041</v>
      </c>
      <c r="C5597">
        <v>7.2345160000000002</v>
      </c>
      <c r="F5597">
        <v>205.96087900000001</v>
      </c>
      <c r="G5597">
        <v>6.5658139999999996</v>
      </c>
    </row>
    <row r="5598" spans="1:7" x14ac:dyDescent="0.25">
      <c r="A5598">
        <v>5597</v>
      </c>
      <c r="B5598">
        <v>216.082041</v>
      </c>
      <c r="C5598">
        <v>7.2345160000000002</v>
      </c>
      <c r="F5598">
        <v>205.96087900000001</v>
      </c>
      <c r="G5598">
        <v>6.5658139999999996</v>
      </c>
    </row>
    <row r="5599" spans="1:7" x14ac:dyDescent="0.25">
      <c r="A5599">
        <v>5598</v>
      </c>
      <c r="B5599">
        <v>216.082041</v>
      </c>
      <c r="C5599">
        <v>7.2345160000000002</v>
      </c>
      <c r="F5599">
        <v>205.96087900000001</v>
      </c>
      <c r="G5599">
        <v>6.5658139999999996</v>
      </c>
    </row>
    <row r="5600" spans="1:7" x14ac:dyDescent="0.25">
      <c r="A5600">
        <v>5599</v>
      </c>
      <c r="B5600">
        <v>216.082041</v>
      </c>
      <c r="C5600">
        <v>7.2345160000000002</v>
      </c>
      <c r="F5600">
        <v>205.96087900000001</v>
      </c>
      <c r="G5600">
        <v>6.5658139999999996</v>
      </c>
    </row>
    <row r="5601" spans="1:9" x14ac:dyDescent="0.25">
      <c r="A5601">
        <v>5600</v>
      </c>
      <c r="B5601">
        <v>216.082041</v>
      </c>
      <c r="C5601">
        <v>7.2345160000000002</v>
      </c>
      <c r="F5601">
        <v>205.96087900000001</v>
      </c>
      <c r="G5601">
        <v>6.5658139999999996</v>
      </c>
    </row>
    <row r="5602" spans="1:9" x14ac:dyDescent="0.25">
      <c r="A5602">
        <v>5601</v>
      </c>
      <c r="B5602">
        <v>216.082041</v>
      </c>
      <c r="C5602">
        <v>7.2345160000000002</v>
      </c>
      <c r="F5602">
        <v>205.96087900000001</v>
      </c>
      <c r="G5602">
        <v>6.5658139999999996</v>
      </c>
    </row>
    <row r="5603" spans="1:9" x14ac:dyDescent="0.25">
      <c r="A5603">
        <v>5602</v>
      </c>
      <c r="B5603">
        <v>216.082041</v>
      </c>
      <c r="C5603">
        <v>7.2345160000000002</v>
      </c>
      <c r="D5603">
        <v>223.39853199999999</v>
      </c>
      <c r="E5603">
        <v>7.7816169999999998</v>
      </c>
      <c r="F5603">
        <v>205.96087900000001</v>
      </c>
      <c r="G5603">
        <v>6.5658139999999996</v>
      </c>
    </row>
    <row r="5604" spans="1:9" x14ac:dyDescent="0.25">
      <c r="A5604">
        <v>5603</v>
      </c>
      <c r="B5604">
        <v>216.082041</v>
      </c>
      <c r="C5604">
        <v>7.2345160000000002</v>
      </c>
      <c r="D5604">
        <v>223.39853199999999</v>
      </c>
      <c r="E5604">
        <v>7.7816169999999998</v>
      </c>
      <c r="F5604">
        <v>206.14378199999999</v>
      </c>
      <c r="G5604">
        <v>6.5658139999999996</v>
      </c>
    </row>
    <row r="5605" spans="1:9" x14ac:dyDescent="0.25">
      <c r="A5605">
        <v>5604</v>
      </c>
      <c r="D5605">
        <v>223.39853199999999</v>
      </c>
      <c r="E5605">
        <v>7.7816169999999998</v>
      </c>
      <c r="F5605">
        <v>206.14378199999999</v>
      </c>
      <c r="G5605">
        <v>6.5658139999999996</v>
      </c>
    </row>
    <row r="5606" spans="1:9" x14ac:dyDescent="0.25">
      <c r="A5606">
        <v>5605</v>
      </c>
      <c r="D5606">
        <v>223.39853199999999</v>
      </c>
      <c r="E5606">
        <v>7.7816169999999998</v>
      </c>
      <c r="F5606">
        <v>206.14378199999999</v>
      </c>
      <c r="G5606">
        <v>6.5658139999999996</v>
      </c>
    </row>
    <row r="5607" spans="1:9" x14ac:dyDescent="0.25">
      <c r="A5607">
        <v>5606</v>
      </c>
      <c r="D5607">
        <v>223.39853199999999</v>
      </c>
      <c r="E5607">
        <v>7.7816169999999998</v>
      </c>
      <c r="F5607">
        <v>206.14378199999999</v>
      </c>
      <c r="G5607">
        <v>6.5658139999999996</v>
      </c>
    </row>
    <row r="5608" spans="1:9" x14ac:dyDescent="0.25">
      <c r="A5608">
        <v>5607</v>
      </c>
      <c r="D5608">
        <v>223.39853199999999</v>
      </c>
      <c r="E5608">
        <v>7.7816169999999998</v>
      </c>
      <c r="F5608">
        <v>206.20468399999999</v>
      </c>
      <c r="G5608">
        <v>6.5658139999999996</v>
      </c>
      <c r="H5608">
        <v>213.21636799999999</v>
      </c>
      <c r="I5608">
        <v>7.9032169999999997</v>
      </c>
    </row>
    <row r="5609" spans="1:9" x14ac:dyDescent="0.25">
      <c r="A5609">
        <v>5608</v>
      </c>
      <c r="D5609">
        <v>223.39853199999999</v>
      </c>
      <c r="E5609">
        <v>7.7816169999999998</v>
      </c>
      <c r="F5609">
        <v>206.509593</v>
      </c>
      <c r="G5609">
        <v>6.6266150000000001</v>
      </c>
      <c r="H5609">
        <v>213.21636799999999</v>
      </c>
      <c r="I5609">
        <v>7.9032169999999997</v>
      </c>
    </row>
    <row r="5610" spans="1:9" x14ac:dyDescent="0.25">
      <c r="A5610">
        <v>5609</v>
      </c>
      <c r="D5610">
        <v>223.39853199999999</v>
      </c>
      <c r="E5610">
        <v>7.7816169999999998</v>
      </c>
      <c r="F5610">
        <v>206.509593</v>
      </c>
      <c r="G5610">
        <v>6.6266150000000001</v>
      </c>
      <c r="H5610">
        <v>213.21636799999999</v>
      </c>
      <c r="I5610">
        <v>7.9032169999999997</v>
      </c>
    </row>
    <row r="5611" spans="1:9" x14ac:dyDescent="0.25">
      <c r="A5611">
        <v>5610</v>
      </c>
      <c r="D5611">
        <v>223.39853199999999</v>
      </c>
      <c r="E5611">
        <v>7.7816169999999998</v>
      </c>
      <c r="H5611">
        <v>213.21636799999999</v>
      </c>
      <c r="I5611">
        <v>7.9032169999999997</v>
      </c>
    </row>
    <row r="5612" spans="1:9" x14ac:dyDescent="0.25">
      <c r="A5612">
        <v>5611</v>
      </c>
      <c r="D5612">
        <v>223.39853199999999</v>
      </c>
      <c r="E5612">
        <v>7.7816169999999998</v>
      </c>
      <c r="H5612">
        <v>213.21636799999999</v>
      </c>
      <c r="I5612">
        <v>7.9032169999999997</v>
      </c>
    </row>
    <row r="5613" spans="1:9" x14ac:dyDescent="0.25">
      <c r="A5613">
        <v>5612</v>
      </c>
      <c r="D5613">
        <v>223.39853199999999</v>
      </c>
      <c r="E5613">
        <v>7.7816169999999998</v>
      </c>
      <c r="H5613">
        <v>213.21636799999999</v>
      </c>
      <c r="I5613">
        <v>7.9032169999999997</v>
      </c>
    </row>
    <row r="5614" spans="1:9" x14ac:dyDescent="0.25">
      <c r="A5614">
        <v>5613</v>
      </c>
      <c r="D5614">
        <v>223.39853199999999</v>
      </c>
      <c r="E5614">
        <v>7.7816169999999998</v>
      </c>
      <c r="H5614">
        <v>213.21636799999999</v>
      </c>
      <c r="I5614">
        <v>7.9032169999999997</v>
      </c>
    </row>
    <row r="5615" spans="1:9" x14ac:dyDescent="0.25">
      <c r="A5615">
        <v>5614</v>
      </c>
      <c r="D5615">
        <v>223.39853199999999</v>
      </c>
      <c r="E5615">
        <v>7.7816169999999998</v>
      </c>
      <c r="H5615">
        <v>213.21636799999999</v>
      </c>
      <c r="I5615">
        <v>7.9032169999999997</v>
      </c>
    </row>
    <row r="5616" spans="1:9" x14ac:dyDescent="0.25">
      <c r="A5616">
        <v>5615</v>
      </c>
      <c r="D5616">
        <v>223.39853199999999</v>
      </c>
      <c r="E5616">
        <v>7.7816169999999998</v>
      </c>
      <c r="H5616">
        <v>213.21636799999999</v>
      </c>
      <c r="I5616">
        <v>7.9032169999999997</v>
      </c>
    </row>
    <row r="5617" spans="1:9" x14ac:dyDescent="0.25">
      <c r="A5617">
        <v>5616</v>
      </c>
      <c r="D5617">
        <v>223.39853199999999</v>
      </c>
      <c r="E5617">
        <v>7.7816169999999998</v>
      </c>
      <c r="H5617">
        <v>213.21636799999999</v>
      </c>
      <c r="I5617">
        <v>7.9032169999999997</v>
      </c>
    </row>
    <row r="5618" spans="1:9" x14ac:dyDescent="0.25">
      <c r="A5618">
        <v>5617</v>
      </c>
      <c r="D5618">
        <v>223.39853199999999</v>
      </c>
      <c r="E5618">
        <v>7.7816169999999998</v>
      </c>
      <c r="H5618">
        <v>213.21636799999999</v>
      </c>
      <c r="I5618">
        <v>7.9032169999999997</v>
      </c>
    </row>
    <row r="5619" spans="1:9" x14ac:dyDescent="0.25">
      <c r="A5619">
        <v>5618</v>
      </c>
      <c r="D5619">
        <v>223.39853199999999</v>
      </c>
      <c r="E5619">
        <v>7.7816169999999998</v>
      </c>
      <c r="H5619">
        <v>213.21636799999999</v>
      </c>
      <c r="I5619">
        <v>7.9032169999999997</v>
      </c>
    </row>
    <row r="5620" spans="1:9" x14ac:dyDescent="0.25">
      <c r="A5620">
        <v>5619</v>
      </c>
      <c r="D5620">
        <v>223.39853199999999</v>
      </c>
      <c r="E5620">
        <v>7.7816169999999998</v>
      </c>
      <c r="H5620">
        <v>213.21636799999999</v>
      </c>
      <c r="I5620">
        <v>7.9032169999999997</v>
      </c>
    </row>
    <row r="5621" spans="1:9" x14ac:dyDescent="0.25">
      <c r="A5621">
        <v>5620</v>
      </c>
      <c r="D5621">
        <v>223.39853199999999</v>
      </c>
      <c r="E5621">
        <v>7.7816169999999998</v>
      </c>
      <c r="H5621">
        <v>213.21636799999999</v>
      </c>
      <c r="I5621">
        <v>7.9032169999999997</v>
      </c>
    </row>
    <row r="5622" spans="1:9" x14ac:dyDescent="0.25">
      <c r="A5622">
        <v>5621</v>
      </c>
      <c r="D5622">
        <v>223.39853199999999</v>
      </c>
      <c r="E5622">
        <v>7.7816169999999998</v>
      </c>
      <c r="H5622">
        <v>213.21636799999999</v>
      </c>
      <c r="I5622">
        <v>7.9032169999999997</v>
      </c>
    </row>
    <row r="5623" spans="1:9" x14ac:dyDescent="0.25">
      <c r="A5623">
        <v>5622</v>
      </c>
      <c r="D5623">
        <v>223.39853199999999</v>
      </c>
      <c r="E5623">
        <v>7.7816169999999998</v>
      </c>
      <c r="H5623">
        <v>213.21636799999999</v>
      </c>
      <c r="I5623">
        <v>7.9032169999999997</v>
      </c>
    </row>
    <row r="5624" spans="1:9" x14ac:dyDescent="0.25">
      <c r="A5624">
        <v>5623</v>
      </c>
      <c r="D5624">
        <v>223.39853199999999</v>
      </c>
      <c r="E5624">
        <v>7.7816169999999998</v>
      </c>
      <c r="H5624">
        <v>213.21636799999999</v>
      </c>
      <c r="I5624">
        <v>7.9032169999999997</v>
      </c>
    </row>
    <row r="5625" spans="1:9" x14ac:dyDescent="0.25">
      <c r="A5625">
        <v>5624</v>
      </c>
      <c r="D5625">
        <v>223.39853199999999</v>
      </c>
      <c r="E5625">
        <v>7.7816169999999998</v>
      </c>
      <c r="H5625">
        <v>213.27736899999999</v>
      </c>
      <c r="I5625">
        <v>8.0856169999999992</v>
      </c>
    </row>
    <row r="5626" spans="1:9" x14ac:dyDescent="0.25">
      <c r="A5626">
        <v>5625</v>
      </c>
      <c r="D5626">
        <v>223.39853199999999</v>
      </c>
      <c r="E5626">
        <v>7.7816169999999998</v>
      </c>
      <c r="H5626">
        <v>213.27736899999999</v>
      </c>
      <c r="I5626">
        <v>8.0856169999999992</v>
      </c>
    </row>
    <row r="5627" spans="1:9" x14ac:dyDescent="0.25">
      <c r="A5627">
        <v>5626</v>
      </c>
      <c r="D5627">
        <v>223.39853199999999</v>
      </c>
      <c r="E5627">
        <v>7.7816169999999998</v>
      </c>
      <c r="H5627">
        <v>213.27736899999999</v>
      </c>
      <c r="I5627">
        <v>8.0856169999999992</v>
      </c>
    </row>
    <row r="5628" spans="1:9" x14ac:dyDescent="0.25">
      <c r="A5628">
        <v>5627</v>
      </c>
      <c r="D5628">
        <v>223.39853199999999</v>
      </c>
      <c r="E5628">
        <v>7.7816169999999998</v>
      </c>
      <c r="H5628">
        <v>213.521277</v>
      </c>
      <c r="I5628">
        <v>8.2072179999999992</v>
      </c>
    </row>
    <row r="5629" spans="1:9" x14ac:dyDescent="0.25">
      <c r="A5629">
        <v>5628</v>
      </c>
      <c r="B5629">
        <v>231.385741</v>
      </c>
      <c r="C5629">
        <v>4.9851109999999998</v>
      </c>
      <c r="D5629">
        <v>223.39853199999999</v>
      </c>
      <c r="E5629">
        <v>7.7816169999999998</v>
      </c>
      <c r="H5629">
        <v>213.521277</v>
      </c>
      <c r="I5629">
        <v>8.2072179999999992</v>
      </c>
    </row>
    <row r="5630" spans="1:9" x14ac:dyDescent="0.25">
      <c r="A5630">
        <v>5629</v>
      </c>
      <c r="B5630">
        <v>231.385741</v>
      </c>
      <c r="C5630">
        <v>4.9851109999999998</v>
      </c>
      <c r="D5630">
        <v>223.39853199999999</v>
      </c>
      <c r="E5630">
        <v>7.7816169999999998</v>
      </c>
      <c r="H5630">
        <v>213.521277</v>
      </c>
      <c r="I5630">
        <v>8.2072179999999992</v>
      </c>
    </row>
    <row r="5631" spans="1:9" x14ac:dyDescent="0.25">
      <c r="A5631">
        <v>5630</v>
      </c>
      <c r="B5631">
        <v>231.385741</v>
      </c>
      <c r="C5631">
        <v>4.9851109999999998</v>
      </c>
      <c r="D5631">
        <v>223.39853199999999</v>
      </c>
      <c r="E5631">
        <v>7.7816169999999998</v>
      </c>
      <c r="H5631">
        <v>213.521277</v>
      </c>
      <c r="I5631">
        <v>8.2072179999999992</v>
      </c>
    </row>
    <row r="5632" spans="1:9" x14ac:dyDescent="0.25">
      <c r="A5632">
        <v>5631</v>
      </c>
      <c r="B5632">
        <v>231.385741</v>
      </c>
      <c r="C5632">
        <v>4.9851109999999998</v>
      </c>
      <c r="D5632">
        <v>223.39853199999999</v>
      </c>
      <c r="E5632">
        <v>7.7816169999999998</v>
      </c>
    </row>
    <row r="5633" spans="1:7" x14ac:dyDescent="0.25">
      <c r="A5633">
        <v>5632</v>
      </c>
      <c r="B5633">
        <v>231.385741</v>
      </c>
      <c r="C5633">
        <v>4.9851109999999998</v>
      </c>
    </row>
    <row r="5634" spans="1:7" x14ac:dyDescent="0.25">
      <c r="A5634">
        <v>5633</v>
      </c>
      <c r="B5634">
        <v>231.385741</v>
      </c>
      <c r="C5634">
        <v>4.9851109999999998</v>
      </c>
      <c r="F5634">
        <v>219.496432</v>
      </c>
      <c r="G5634">
        <v>6.0794129999999997</v>
      </c>
    </row>
    <row r="5635" spans="1:7" x14ac:dyDescent="0.25">
      <c r="A5635">
        <v>5634</v>
      </c>
      <c r="B5635">
        <v>231.385741</v>
      </c>
      <c r="C5635">
        <v>4.9851109999999998</v>
      </c>
      <c r="F5635">
        <v>219.496432</v>
      </c>
      <c r="G5635">
        <v>6.0794129999999997</v>
      </c>
    </row>
    <row r="5636" spans="1:7" x14ac:dyDescent="0.25">
      <c r="A5636">
        <v>5635</v>
      </c>
      <c r="B5636">
        <v>231.385741</v>
      </c>
      <c r="C5636">
        <v>4.9851109999999998</v>
      </c>
      <c r="F5636">
        <v>219.496432</v>
      </c>
      <c r="G5636">
        <v>6.0794129999999997</v>
      </c>
    </row>
    <row r="5637" spans="1:7" x14ac:dyDescent="0.25">
      <c r="A5637">
        <v>5636</v>
      </c>
      <c r="B5637">
        <v>231.385741</v>
      </c>
      <c r="C5637">
        <v>4.9851109999999998</v>
      </c>
      <c r="F5637">
        <v>219.496432</v>
      </c>
      <c r="G5637">
        <v>6.0794129999999997</v>
      </c>
    </row>
    <row r="5638" spans="1:7" x14ac:dyDescent="0.25">
      <c r="A5638">
        <v>5637</v>
      </c>
      <c r="B5638">
        <v>231.385741</v>
      </c>
      <c r="C5638">
        <v>4.9851109999999998</v>
      </c>
      <c r="F5638">
        <v>219.496432</v>
      </c>
      <c r="G5638">
        <v>6.0794129999999997</v>
      </c>
    </row>
    <row r="5639" spans="1:7" x14ac:dyDescent="0.25">
      <c r="A5639">
        <v>5638</v>
      </c>
      <c r="B5639">
        <v>231.385741</v>
      </c>
      <c r="C5639">
        <v>4.9851109999999998</v>
      </c>
      <c r="F5639">
        <v>219.496432</v>
      </c>
      <c r="G5639">
        <v>6.0794129999999997</v>
      </c>
    </row>
    <row r="5640" spans="1:7" x14ac:dyDescent="0.25">
      <c r="A5640">
        <v>5639</v>
      </c>
      <c r="B5640">
        <v>231.385741</v>
      </c>
      <c r="C5640">
        <v>4.9851109999999998</v>
      </c>
      <c r="F5640">
        <v>219.496432</v>
      </c>
      <c r="G5640">
        <v>6.0794129999999997</v>
      </c>
    </row>
    <row r="5641" spans="1:7" x14ac:dyDescent="0.25">
      <c r="A5641">
        <v>5640</v>
      </c>
      <c r="B5641">
        <v>231.385741</v>
      </c>
      <c r="C5641">
        <v>4.9851109999999998</v>
      </c>
      <c r="F5641">
        <v>219.496432</v>
      </c>
      <c r="G5641">
        <v>6.0794129999999997</v>
      </c>
    </row>
    <row r="5642" spans="1:7" x14ac:dyDescent="0.25">
      <c r="A5642">
        <v>5641</v>
      </c>
      <c r="B5642">
        <v>231.385741</v>
      </c>
      <c r="C5642">
        <v>4.9851109999999998</v>
      </c>
      <c r="F5642">
        <v>219.496432</v>
      </c>
      <c r="G5642">
        <v>6.0794129999999997</v>
      </c>
    </row>
    <row r="5643" spans="1:7" x14ac:dyDescent="0.25">
      <c r="A5643">
        <v>5642</v>
      </c>
      <c r="B5643">
        <v>231.385741</v>
      </c>
      <c r="C5643">
        <v>4.9851109999999998</v>
      </c>
      <c r="F5643">
        <v>219.496432</v>
      </c>
      <c r="G5643">
        <v>6.0794129999999997</v>
      </c>
    </row>
    <row r="5644" spans="1:7" x14ac:dyDescent="0.25">
      <c r="A5644">
        <v>5643</v>
      </c>
      <c r="B5644">
        <v>231.385741</v>
      </c>
      <c r="C5644">
        <v>4.9851109999999998</v>
      </c>
      <c r="F5644">
        <v>219.496432</v>
      </c>
      <c r="G5644">
        <v>6.0794129999999997</v>
      </c>
    </row>
    <row r="5645" spans="1:7" x14ac:dyDescent="0.25">
      <c r="A5645">
        <v>5644</v>
      </c>
      <c r="B5645">
        <v>231.385741</v>
      </c>
      <c r="C5645">
        <v>4.9851109999999998</v>
      </c>
      <c r="F5645">
        <v>219.496432</v>
      </c>
      <c r="G5645">
        <v>6.0794129999999997</v>
      </c>
    </row>
    <row r="5646" spans="1:7" x14ac:dyDescent="0.25">
      <c r="A5646">
        <v>5645</v>
      </c>
      <c r="B5646">
        <v>231.385741</v>
      </c>
      <c r="C5646">
        <v>4.9851109999999998</v>
      </c>
      <c r="F5646">
        <v>219.496432</v>
      </c>
      <c r="G5646">
        <v>6.0794129999999997</v>
      </c>
    </row>
    <row r="5647" spans="1:7" x14ac:dyDescent="0.25">
      <c r="A5647">
        <v>5646</v>
      </c>
      <c r="B5647">
        <v>231.385741</v>
      </c>
      <c r="C5647">
        <v>4.9851109999999998</v>
      </c>
      <c r="F5647">
        <v>219.496432</v>
      </c>
      <c r="G5647">
        <v>6.0794129999999997</v>
      </c>
    </row>
    <row r="5648" spans="1:7" x14ac:dyDescent="0.25">
      <c r="A5648">
        <v>5647</v>
      </c>
      <c r="B5648">
        <v>231.385741</v>
      </c>
      <c r="C5648">
        <v>4.9851109999999998</v>
      </c>
      <c r="F5648">
        <v>219.496432</v>
      </c>
      <c r="G5648">
        <v>6.0794129999999997</v>
      </c>
    </row>
    <row r="5649" spans="1:9" x14ac:dyDescent="0.25">
      <c r="A5649">
        <v>5648</v>
      </c>
      <c r="B5649">
        <v>231.385741</v>
      </c>
      <c r="C5649">
        <v>4.9851109999999998</v>
      </c>
      <c r="F5649">
        <v>219.496432</v>
      </c>
      <c r="G5649">
        <v>6.0794129999999997</v>
      </c>
    </row>
    <row r="5650" spans="1:9" x14ac:dyDescent="0.25">
      <c r="A5650">
        <v>5649</v>
      </c>
      <c r="B5650">
        <v>231.385741</v>
      </c>
      <c r="C5650">
        <v>4.9851109999999998</v>
      </c>
      <c r="F5650">
        <v>219.496432</v>
      </c>
      <c r="G5650">
        <v>6.0794129999999997</v>
      </c>
    </row>
    <row r="5651" spans="1:9" x14ac:dyDescent="0.25">
      <c r="A5651">
        <v>5650</v>
      </c>
      <c r="B5651">
        <v>231.385741</v>
      </c>
      <c r="C5651">
        <v>4.9851109999999998</v>
      </c>
      <c r="F5651">
        <v>219.496432</v>
      </c>
      <c r="G5651">
        <v>6.0794129999999997</v>
      </c>
    </row>
    <row r="5652" spans="1:9" x14ac:dyDescent="0.25">
      <c r="A5652">
        <v>5651</v>
      </c>
      <c r="B5652">
        <v>231.385741</v>
      </c>
      <c r="C5652">
        <v>4.9851109999999998</v>
      </c>
      <c r="D5652">
        <v>239.068141</v>
      </c>
      <c r="E5652">
        <v>6.7481150000000003</v>
      </c>
      <c r="F5652">
        <v>219.496432</v>
      </c>
      <c r="G5652">
        <v>6.0794129999999997</v>
      </c>
      <c r="H5652">
        <v>226.325209</v>
      </c>
      <c r="I5652">
        <v>7.1737159999999998</v>
      </c>
    </row>
    <row r="5653" spans="1:9" x14ac:dyDescent="0.25">
      <c r="A5653">
        <v>5652</v>
      </c>
      <c r="B5653">
        <v>231.385741</v>
      </c>
      <c r="C5653">
        <v>4.9851109999999998</v>
      </c>
      <c r="D5653">
        <v>239.068141</v>
      </c>
      <c r="E5653">
        <v>6.7481150000000003</v>
      </c>
      <c r="F5653">
        <v>219.496432</v>
      </c>
      <c r="G5653">
        <v>6.0794129999999997</v>
      </c>
      <c r="H5653">
        <v>226.325209</v>
      </c>
      <c r="I5653">
        <v>7.1737159999999998</v>
      </c>
    </row>
    <row r="5654" spans="1:9" x14ac:dyDescent="0.25">
      <c r="A5654">
        <v>5653</v>
      </c>
      <c r="B5654">
        <v>231.87355299999999</v>
      </c>
      <c r="C5654">
        <v>4.8635109999999999</v>
      </c>
      <c r="D5654">
        <v>239.068141</v>
      </c>
      <c r="E5654">
        <v>6.7481150000000003</v>
      </c>
      <c r="F5654">
        <v>219.496432</v>
      </c>
      <c r="G5654">
        <v>6.0794129999999997</v>
      </c>
      <c r="H5654">
        <v>226.325209</v>
      </c>
      <c r="I5654">
        <v>7.1737159999999998</v>
      </c>
    </row>
    <row r="5655" spans="1:9" x14ac:dyDescent="0.25">
      <c r="A5655">
        <v>5654</v>
      </c>
      <c r="D5655">
        <v>239.068141</v>
      </c>
      <c r="E5655">
        <v>6.7481150000000003</v>
      </c>
      <c r="F5655">
        <v>219.496432</v>
      </c>
      <c r="G5655">
        <v>6.0794129999999997</v>
      </c>
      <c r="H5655">
        <v>226.325209</v>
      </c>
      <c r="I5655">
        <v>7.1737159999999998</v>
      </c>
    </row>
    <row r="5656" spans="1:9" x14ac:dyDescent="0.25">
      <c r="A5656">
        <v>5655</v>
      </c>
      <c r="D5656">
        <v>239.068141</v>
      </c>
      <c r="E5656">
        <v>6.7481150000000003</v>
      </c>
      <c r="F5656">
        <v>219.496432</v>
      </c>
      <c r="G5656">
        <v>6.0794129999999997</v>
      </c>
      <c r="H5656">
        <v>226.325209</v>
      </c>
      <c r="I5656">
        <v>7.1737159999999998</v>
      </c>
    </row>
    <row r="5657" spans="1:9" x14ac:dyDescent="0.25">
      <c r="A5657">
        <v>5656</v>
      </c>
      <c r="D5657">
        <v>239.068141</v>
      </c>
      <c r="E5657">
        <v>6.7481150000000003</v>
      </c>
      <c r="F5657">
        <v>219.496432</v>
      </c>
      <c r="G5657">
        <v>6.0794129999999997</v>
      </c>
      <c r="H5657">
        <v>226.325209</v>
      </c>
      <c r="I5657">
        <v>7.1737159999999998</v>
      </c>
    </row>
    <row r="5658" spans="1:9" x14ac:dyDescent="0.25">
      <c r="A5658">
        <v>5657</v>
      </c>
      <c r="D5658">
        <v>239.068141</v>
      </c>
      <c r="E5658">
        <v>6.7481150000000003</v>
      </c>
      <c r="F5658">
        <v>219.74033600000001</v>
      </c>
      <c r="G5658">
        <v>6.2618140000000002</v>
      </c>
      <c r="H5658">
        <v>226.325209</v>
      </c>
      <c r="I5658">
        <v>7.1737159999999998</v>
      </c>
    </row>
    <row r="5659" spans="1:9" x14ac:dyDescent="0.25">
      <c r="A5659">
        <v>5658</v>
      </c>
      <c r="D5659">
        <v>239.068141</v>
      </c>
      <c r="E5659">
        <v>6.7481150000000003</v>
      </c>
      <c r="H5659">
        <v>226.325209</v>
      </c>
      <c r="I5659">
        <v>7.1737159999999998</v>
      </c>
    </row>
    <row r="5660" spans="1:9" x14ac:dyDescent="0.25">
      <c r="A5660">
        <v>5659</v>
      </c>
      <c r="D5660">
        <v>239.068141</v>
      </c>
      <c r="E5660">
        <v>6.7481150000000003</v>
      </c>
      <c r="H5660">
        <v>226.325209</v>
      </c>
      <c r="I5660">
        <v>7.1737159999999998</v>
      </c>
    </row>
    <row r="5661" spans="1:9" x14ac:dyDescent="0.25">
      <c r="A5661">
        <v>5660</v>
      </c>
      <c r="D5661">
        <v>239.068141</v>
      </c>
      <c r="E5661">
        <v>6.7481150000000003</v>
      </c>
      <c r="H5661">
        <v>226.325209</v>
      </c>
      <c r="I5661">
        <v>7.1737159999999998</v>
      </c>
    </row>
    <row r="5662" spans="1:9" x14ac:dyDescent="0.25">
      <c r="A5662">
        <v>5661</v>
      </c>
      <c r="D5662">
        <v>239.068141</v>
      </c>
      <c r="E5662">
        <v>6.7481150000000003</v>
      </c>
      <c r="H5662">
        <v>226.325209</v>
      </c>
      <c r="I5662">
        <v>7.1737159999999998</v>
      </c>
    </row>
    <row r="5663" spans="1:9" x14ac:dyDescent="0.25">
      <c r="A5663">
        <v>5662</v>
      </c>
      <c r="D5663">
        <v>239.068141</v>
      </c>
      <c r="E5663">
        <v>6.7481150000000003</v>
      </c>
      <c r="H5663">
        <v>226.325209</v>
      </c>
      <c r="I5663">
        <v>7.1737159999999998</v>
      </c>
    </row>
    <row r="5664" spans="1:9" x14ac:dyDescent="0.25">
      <c r="A5664">
        <v>5663</v>
      </c>
      <c r="D5664">
        <v>239.068141</v>
      </c>
      <c r="E5664">
        <v>6.7481150000000003</v>
      </c>
      <c r="H5664">
        <v>226.325209</v>
      </c>
      <c r="I5664">
        <v>7.1737159999999998</v>
      </c>
    </row>
    <row r="5665" spans="1:9" x14ac:dyDescent="0.25">
      <c r="A5665">
        <v>5664</v>
      </c>
      <c r="D5665">
        <v>239.068141</v>
      </c>
      <c r="E5665">
        <v>6.7481150000000003</v>
      </c>
      <c r="H5665">
        <v>226.325209</v>
      </c>
      <c r="I5665">
        <v>7.1737159999999998</v>
      </c>
    </row>
    <row r="5666" spans="1:9" x14ac:dyDescent="0.25">
      <c r="A5666">
        <v>5665</v>
      </c>
      <c r="D5666">
        <v>239.068141</v>
      </c>
      <c r="E5666">
        <v>6.7481150000000003</v>
      </c>
      <c r="H5666">
        <v>226.325209</v>
      </c>
      <c r="I5666">
        <v>7.1737159999999998</v>
      </c>
    </row>
    <row r="5667" spans="1:9" x14ac:dyDescent="0.25">
      <c r="A5667">
        <v>5666</v>
      </c>
      <c r="D5667">
        <v>239.068141</v>
      </c>
      <c r="E5667">
        <v>6.7481150000000003</v>
      </c>
      <c r="H5667">
        <v>226.325209</v>
      </c>
      <c r="I5667">
        <v>7.1737159999999998</v>
      </c>
    </row>
    <row r="5668" spans="1:9" x14ac:dyDescent="0.25">
      <c r="A5668">
        <v>5667</v>
      </c>
      <c r="D5668">
        <v>239.068141</v>
      </c>
      <c r="E5668">
        <v>6.7481150000000003</v>
      </c>
      <c r="H5668">
        <v>226.325209</v>
      </c>
      <c r="I5668">
        <v>7.1737159999999998</v>
      </c>
    </row>
    <row r="5669" spans="1:9" x14ac:dyDescent="0.25">
      <c r="A5669">
        <v>5668</v>
      </c>
      <c r="D5669">
        <v>239.068141</v>
      </c>
      <c r="E5669">
        <v>6.7481150000000003</v>
      </c>
      <c r="H5669">
        <v>226.325209</v>
      </c>
      <c r="I5669">
        <v>7.1737159999999998</v>
      </c>
    </row>
    <row r="5670" spans="1:9" x14ac:dyDescent="0.25">
      <c r="A5670">
        <v>5669</v>
      </c>
      <c r="D5670">
        <v>239.068141</v>
      </c>
      <c r="E5670">
        <v>6.7481150000000003</v>
      </c>
      <c r="H5670">
        <v>226.325209</v>
      </c>
      <c r="I5670">
        <v>7.1737159999999998</v>
      </c>
    </row>
    <row r="5671" spans="1:9" x14ac:dyDescent="0.25">
      <c r="A5671">
        <v>5670</v>
      </c>
      <c r="D5671">
        <v>239.068141</v>
      </c>
      <c r="E5671">
        <v>6.7481150000000003</v>
      </c>
      <c r="H5671">
        <v>226.50811299999998</v>
      </c>
      <c r="I5671">
        <v>7.2345160000000002</v>
      </c>
    </row>
    <row r="5672" spans="1:9" x14ac:dyDescent="0.25">
      <c r="A5672">
        <v>5671</v>
      </c>
      <c r="D5672">
        <v>239.068141</v>
      </c>
      <c r="E5672">
        <v>6.7481150000000003</v>
      </c>
      <c r="H5672">
        <v>226.50811299999998</v>
      </c>
      <c r="I5672">
        <v>7.2345160000000002</v>
      </c>
    </row>
    <row r="5673" spans="1:9" x14ac:dyDescent="0.25">
      <c r="A5673">
        <v>5672</v>
      </c>
      <c r="D5673">
        <v>239.068141</v>
      </c>
      <c r="E5673">
        <v>6.7481150000000003</v>
      </c>
    </row>
    <row r="5674" spans="1:9" x14ac:dyDescent="0.25">
      <c r="A5674">
        <v>5673</v>
      </c>
      <c r="D5674">
        <v>239.068141</v>
      </c>
      <c r="E5674">
        <v>6.7481150000000003</v>
      </c>
    </row>
    <row r="5675" spans="1:9" x14ac:dyDescent="0.25">
      <c r="A5675">
        <v>5674</v>
      </c>
      <c r="D5675">
        <v>239.068141</v>
      </c>
      <c r="E5675">
        <v>6.7481150000000003</v>
      </c>
    </row>
    <row r="5676" spans="1:9" x14ac:dyDescent="0.25">
      <c r="A5676">
        <v>5675</v>
      </c>
      <c r="D5676">
        <v>239.068141</v>
      </c>
      <c r="E5676">
        <v>6.7481150000000003</v>
      </c>
    </row>
    <row r="5677" spans="1:9" x14ac:dyDescent="0.25">
      <c r="A5677">
        <v>5676</v>
      </c>
      <c r="D5677">
        <v>239.068141</v>
      </c>
      <c r="E5677">
        <v>6.7481150000000003</v>
      </c>
    </row>
    <row r="5678" spans="1:9" x14ac:dyDescent="0.25">
      <c r="A5678">
        <v>5677</v>
      </c>
      <c r="D5678">
        <v>239.068141</v>
      </c>
      <c r="E5678">
        <v>6.7481150000000003</v>
      </c>
    </row>
    <row r="5679" spans="1:9" x14ac:dyDescent="0.25">
      <c r="A5679">
        <v>5678</v>
      </c>
      <c r="D5679">
        <v>239.068141</v>
      </c>
      <c r="E5679">
        <v>6.7481150000000003</v>
      </c>
    </row>
    <row r="5680" spans="1:9" x14ac:dyDescent="0.25">
      <c r="A5680">
        <v>5679</v>
      </c>
      <c r="D5680">
        <v>239.068141</v>
      </c>
      <c r="E5680">
        <v>6.7481150000000003</v>
      </c>
    </row>
    <row r="5681" spans="1:9" x14ac:dyDescent="0.25">
      <c r="A5681">
        <v>5680</v>
      </c>
      <c r="D5681">
        <v>239.068141</v>
      </c>
      <c r="E5681">
        <v>6.7481150000000003</v>
      </c>
    </row>
    <row r="5682" spans="1:9" x14ac:dyDescent="0.25">
      <c r="A5682">
        <v>5681</v>
      </c>
      <c r="B5682">
        <v>248.21377799999999</v>
      </c>
      <c r="C5682">
        <v>5.3499119999999998</v>
      </c>
      <c r="D5682">
        <v>239.068141</v>
      </c>
      <c r="E5682">
        <v>6.7481150000000003</v>
      </c>
    </row>
    <row r="5683" spans="1:9" x14ac:dyDescent="0.25">
      <c r="A5683">
        <v>5682</v>
      </c>
      <c r="B5683">
        <v>248.21377799999999</v>
      </c>
      <c r="C5683">
        <v>5.3499119999999998</v>
      </c>
      <c r="D5683">
        <v>239.068141</v>
      </c>
      <c r="E5683">
        <v>6.7481150000000003</v>
      </c>
    </row>
    <row r="5684" spans="1:9" x14ac:dyDescent="0.25">
      <c r="A5684">
        <v>5683</v>
      </c>
      <c r="B5684">
        <v>248.21377799999999</v>
      </c>
      <c r="C5684">
        <v>5.3499119999999998</v>
      </c>
    </row>
    <row r="5685" spans="1:9" x14ac:dyDescent="0.25">
      <c r="A5685">
        <v>5684</v>
      </c>
      <c r="B5685">
        <v>248.21377799999999</v>
      </c>
      <c r="C5685">
        <v>5.3499119999999998</v>
      </c>
      <c r="F5685">
        <v>233.27588900000001</v>
      </c>
      <c r="G5685">
        <v>5.5323120000000001</v>
      </c>
    </row>
    <row r="5686" spans="1:9" x14ac:dyDescent="0.25">
      <c r="A5686">
        <v>5685</v>
      </c>
      <c r="B5686">
        <v>248.21377799999999</v>
      </c>
      <c r="C5686">
        <v>5.3499119999999998</v>
      </c>
      <c r="F5686">
        <v>233.27588900000001</v>
      </c>
      <c r="G5686">
        <v>5.5323120000000001</v>
      </c>
    </row>
    <row r="5687" spans="1:9" x14ac:dyDescent="0.25">
      <c r="A5687">
        <v>5686</v>
      </c>
      <c r="B5687">
        <v>248.21377799999999</v>
      </c>
      <c r="C5687">
        <v>5.3499119999999998</v>
      </c>
      <c r="F5687">
        <v>233.27588900000001</v>
      </c>
      <c r="G5687">
        <v>5.5323120000000001</v>
      </c>
    </row>
    <row r="5688" spans="1:9" x14ac:dyDescent="0.25">
      <c r="A5688">
        <v>5687</v>
      </c>
      <c r="B5688">
        <v>248.21377799999999</v>
      </c>
      <c r="C5688">
        <v>5.3499119999999998</v>
      </c>
      <c r="F5688">
        <v>233.27588900000001</v>
      </c>
      <c r="G5688">
        <v>5.5323120000000001</v>
      </c>
      <c r="H5688">
        <v>237.482899</v>
      </c>
      <c r="I5688">
        <v>7.477716</v>
      </c>
    </row>
    <row r="5689" spans="1:9" x14ac:dyDescent="0.25">
      <c r="A5689">
        <v>5688</v>
      </c>
      <c r="B5689">
        <v>248.21377799999999</v>
      </c>
      <c r="C5689">
        <v>5.3499119999999998</v>
      </c>
      <c r="F5689">
        <v>233.27588900000001</v>
      </c>
      <c r="G5689">
        <v>5.5323120000000001</v>
      </c>
      <c r="H5689">
        <v>237.482899</v>
      </c>
      <c r="I5689">
        <v>7.477716</v>
      </c>
    </row>
    <row r="5690" spans="1:9" x14ac:dyDescent="0.25">
      <c r="A5690">
        <v>5689</v>
      </c>
      <c r="B5690">
        <v>248.21377799999999</v>
      </c>
      <c r="C5690">
        <v>5.3499119999999998</v>
      </c>
      <c r="F5690">
        <v>233.27588900000001</v>
      </c>
      <c r="G5690">
        <v>5.5323120000000001</v>
      </c>
      <c r="H5690">
        <v>237.482899</v>
      </c>
      <c r="I5690">
        <v>7.477716</v>
      </c>
    </row>
    <row r="5691" spans="1:9" x14ac:dyDescent="0.25">
      <c r="A5691">
        <v>5690</v>
      </c>
      <c r="B5691">
        <v>248.21377799999999</v>
      </c>
      <c r="C5691">
        <v>5.3499119999999998</v>
      </c>
      <c r="F5691">
        <v>233.27588900000001</v>
      </c>
      <c r="G5691">
        <v>5.5323120000000001</v>
      </c>
      <c r="H5691">
        <v>237.482899</v>
      </c>
      <c r="I5691">
        <v>7.477716</v>
      </c>
    </row>
    <row r="5692" spans="1:9" x14ac:dyDescent="0.25">
      <c r="A5692">
        <v>5691</v>
      </c>
      <c r="B5692">
        <v>248.21377799999999</v>
      </c>
      <c r="C5692">
        <v>5.3499119999999998</v>
      </c>
      <c r="F5692">
        <v>233.27588900000001</v>
      </c>
      <c r="G5692">
        <v>5.5323120000000001</v>
      </c>
      <c r="H5692">
        <v>237.482899</v>
      </c>
      <c r="I5692">
        <v>7.477716</v>
      </c>
    </row>
    <row r="5693" spans="1:9" x14ac:dyDescent="0.25">
      <c r="A5693">
        <v>5692</v>
      </c>
      <c r="B5693">
        <v>248.21377799999999</v>
      </c>
      <c r="C5693">
        <v>5.3499119999999998</v>
      </c>
      <c r="F5693">
        <v>233.27588900000001</v>
      </c>
      <c r="G5693">
        <v>5.5323120000000001</v>
      </c>
      <c r="H5693">
        <v>237.482899</v>
      </c>
      <c r="I5693">
        <v>7.477716</v>
      </c>
    </row>
    <row r="5694" spans="1:9" x14ac:dyDescent="0.25">
      <c r="A5694">
        <v>5693</v>
      </c>
      <c r="B5694">
        <v>248.21377799999999</v>
      </c>
      <c r="C5694">
        <v>5.3499119999999998</v>
      </c>
      <c r="F5694">
        <v>233.27588900000001</v>
      </c>
      <c r="G5694">
        <v>5.5323120000000001</v>
      </c>
      <c r="H5694">
        <v>237.482899</v>
      </c>
      <c r="I5694">
        <v>7.477716</v>
      </c>
    </row>
    <row r="5695" spans="1:9" x14ac:dyDescent="0.25">
      <c r="A5695">
        <v>5694</v>
      </c>
      <c r="B5695">
        <v>248.21377799999999</v>
      </c>
      <c r="C5695">
        <v>5.3499119999999998</v>
      </c>
      <c r="F5695">
        <v>233.27588900000001</v>
      </c>
      <c r="G5695">
        <v>5.5323120000000001</v>
      </c>
      <c r="H5695">
        <v>237.482899</v>
      </c>
      <c r="I5695">
        <v>7.477716</v>
      </c>
    </row>
    <row r="5696" spans="1:9" x14ac:dyDescent="0.25">
      <c r="A5696">
        <v>5695</v>
      </c>
      <c r="B5696">
        <v>248.21377799999999</v>
      </c>
      <c r="C5696">
        <v>5.3499119999999998</v>
      </c>
      <c r="F5696">
        <v>233.27588900000001</v>
      </c>
      <c r="G5696">
        <v>5.5323120000000001</v>
      </c>
      <c r="H5696">
        <v>237.482899</v>
      </c>
      <c r="I5696">
        <v>7.477716</v>
      </c>
    </row>
    <row r="5697" spans="1:9" x14ac:dyDescent="0.25">
      <c r="A5697">
        <v>5696</v>
      </c>
      <c r="B5697">
        <v>248.21377799999999</v>
      </c>
      <c r="C5697">
        <v>5.3499119999999998</v>
      </c>
      <c r="F5697">
        <v>233.39779099999998</v>
      </c>
      <c r="G5697">
        <v>5.6539130000000002</v>
      </c>
      <c r="H5697">
        <v>237.482899</v>
      </c>
      <c r="I5697">
        <v>7.477716</v>
      </c>
    </row>
    <row r="5698" spans="1:9" x14ac:dyDescent="0.25">
      <c r="A5698">
        <v>5697</v>
      </c>
      <c r="B5698">
        <v>248.21377799999999</v>
      </c>
      <c r="C5698">
        <v>5.3499119999999998</v>
      </c>
      <c r="F5698">
        <v>233.45879199999999</v>
      </c>
      <c r="G5698">
        <v>5.7146119999999998</v>
      </c>
      <c r="H5698">
        <v>237.482899</v>
      </c>
      <c r="I5698">
        <v>7.477716</v>
      </c>
    </row>
    <row r="5699" spans="1:9" x14ac:dyDescent="0.25">
      <c r="A5699">
        <v>5698</v>
      </c>
      <c r="B5699">
        <v>248.21377799999999</v>
      </c>
      <c r="C5699">
        <v>5.3499119999999998</v>
      </c>
      <c r="F5699">
        <v>233.45879199999999</v>
      </c>
      <c r="G5699">
        <v>5.7146119999999998</v>
      </c>
      <c r="H5699">
        <v>237.482899</v>
      </c>
      <c r="I5699">
        <v>7.477716</v>
      </c>
    </row>
    <row r="5700" spans="1:9" x14ac:dyDescent="0.25">
      <c r="A5700">
        <v>5699</v>
      </c>
      <c r="B5700">
        <v>248.21377799999999</v>
      </c>
      <c r="C5700">
        <v>5.3499119999999998</v>
      </c>
      <c r="F5700">
        <v>233.45879199999999</v>
      </c>
      <c r="G5700">
        <v>5.7146119999999998</v>
      </c>
      <c r="H5700">
        <v>237.482899</v>
      </c>
      <c r="I5700">
        <v>7.477716</v>
      </c>
    </row>
    <row r="5701" spans="1:9" x14ac:dyDescent="0.25">
      <c r="A5701">
        <v>5700</v>
      </c>
      <c r="B5701">
        <v>248.21377799999999</v>
      </c>
      <c r="C5701">
        <v>5.3499119999999998</v>
      </c>
      <c r="F5701">
        <v>233.58069899999998</v>
      </c>
      <c r="G5701">
        <v>5.7146119999999998</v>
      </c>
      <c r="H5701">
        <v>237.482899</v>
      </c>
      <c r="I5701">
        <v>7.477716</v>
      </c>
    </row>
    <row r="5702" spans="1:9" x14ac:dyDescent="0.25">
      <c r="A5702">
        <v>5701</v>
      </c>
      <c r="B5702">
        <v>248.21377799999999</v>
      </c>
      <c r="C5702">
        <v>5.3499119999999998</v>
      </c>
      <c r="F5702">
        <v>233.824603</v>
      </c>
      <c r="G5702">
        <v>5.7146119999999998</v>
      </c>
      <c r="H5702">
        <v>237.482899</v>
      </c>
      <c r="I5702">
        <v>7.477716</v>
      </c>
    </row>
    <row r="5703" spans="1:9" x14ac:dyDescent="0.25">
      <c r="A5703">
        <v>5702</v>
      </c>
      <c r="B5703">
        <v>248.21377799999999</v>
      </c>
      <c r="C5703">
        <v>5.3499119999999998</v>
      </c>
      <c r="F5703">
        <v>234.25141400000001</v>
      </c>
      <c r="G5703">
        <v>5.8362129999999999</v>
      </c>
      <c r="H5703">
        <v>237.482899</v>
      </c>
      <c r="I5703">
        <v>7.477716</v>
      </c>
    </row>
    <row r="5704" spans="1:9" x14ac:dyDescent="0.25">
      <c r="A5704">
        <v>5703</v>
      </c>
      <c r="B5704">
        <v>248.21377799999999</v>
      </c>
      <c r="C5704">
        <v>5.3499119999999998</v>
      </c>
      <c r="D5704">
        <v>255.04255499999999</v>
      </c>
      <c r="E5704">
        <v>5.7754120000000002</v>
      </c>
      <c r="F5704">
        <v>234.678225</v>
      </c>
      <c r="G5704">
        <v>5.8362129999999999</v>
      </c>
      <c r="H5704">
        <v>237.482899</v>
      </c>
      <c r="I5704">
        <v>7.477716</v>
      </c>
    </row>
    <row r="5705" spans="1:9" x14ac:dyDescent="0.25">
      <c r="A5705">
        <v>5704</v>
      </c>
      <c r="B5705">
        <v>248.21377799999999</v>
      </c>
      <c r="C5705">
        <v>5.3499119999999998</v>
      </c>
      <c r="D5705">
        <v>255.04255499999999</v>
      </c>
      <c r="E5705">
        <v>5.7754120000000002</v>
      </c>
      <c r="H5705">
        <v>237.482899</v>
      </c>
      <c r="I5705">
        <v>7.477716</v>
      </c>
    </row>
    <row r="5706" spans="1:9" x14ac:dyDescent="0.25">
      <c r="A5706">
        <v>5705</v>
      </c>
      <c r="B5706">
        <v>248.21377799999999</v>
      </c>
      <c r="C5706">
        <v>5.3499119999999998</v>
      </c>
      <c r="D5706">
        <v>255.04255499999999</v>
      </c>
      <c r="E5706">
        <v>5.7754120000000002</v>
      </c>
      <c r="H5706">
        <v>237.482899</v>
      </c>
      <c r="I5706">
        <v>7.477716</v>
      </c>
    </row>
    <row r="5707" spans="1:9" x14ac:dyDescent="0.25">
      <c r="A5707">
        <v>5706</v>
      </c>
      <c r="B5707">
        <v>248.21377799999999</v>
      </c>
      <c r="C5707">
        <v>5.3499119999999998</v>
      </c>
      <c r="D5707">
        <v>255.04255499999999</v>
      </c>
      <c r="E5707">
        <v>5.7754120000000002</v>
      </c>
      <c r="H5707">
        <v>237.482899</v>
      </c>
      <c r="I5707">
        <v>7.477716</v>
      </c>
    </row>
    <row r="5708" spans="1:9" x14ac:dyDescent="0.25">
      <c r="A5708">
        <v>5707</v>
      </c>
      <c r="B5708">
        <v>248.21377799999999</v>
      </c>
      <c r="C5708">
        <v>5.3499119999999998</v>
      </c>
      <c r="D5708">
        <v>255.04255499999999</v>
      </c>
      <c r="E5708">
        <v>5.7754120000000002</v>
      </c>
      <c r="H5708">
        <v>237.482899</v>
      </c>
      <c r="I5708">
        <v>7.477716</v>
      </c>
    </row>
    <row r="5709" spans="1:9" x14ac:dyDescent="0.25">
      <c r="A5709">
        <v>5708</v>
      </c>
      <c r="B5709">
        <v>248.21377799999999</v>
      </c>
      <c r="C5709">
        <v>5.3499119999999998</v>
      </c>
      <c r="D5709">
        <v>255.04255499999999</v>
      </c>
      <c r="E5709">
        <v>5.7754120000000002</v>
      </c>
      <c r="H5709">
        <v>237.482899</v>
      </c>
      <c r="I5709">
        <v>7.477716</v>
      </c>
    </row>
    <row r="5710" spans="1:9" x14ac:dyDescent="0.25">
      <c r="A5710">
        <v>5709</v>
      </c>
      <c r="D5710">
        <v>255.04255499999999</v>
      </c>
      <c r="E5710">
        <v>5.7754120000000002</v>
      </c>
      <c r="H5710">
        <v>237.482899</v>
      </c>
      <c r="I5710">
        <v>7.477716</v>
      </c>
    </row>
    <row r="5711" spans="1:9" x14ac:dyDescent="0.25">
      <c r="A5711">
        <v>5710</v>
      </c>
      <c r="D5711">
        <v>255.04255499999999</v>
      </c>
      <c r="E5711">
        <v>5.7754120000000002</v>
      </c>
      <c r="H5711">
        <v>237.482899</v>
      </c>
      <c r="I5711">
        <v>7.477716</v>
      </c>
    </row>
    <row r="5712" spans="1:9" x14ac:dyDescent="0.25">
      <c r="A5712">
        <v>5711</v>
      </c>
      <c r="D5712">
        <v>255.04255499999999</v>
      </c>
      <c r="E5712">
        <v>5.7754120000000002</v>
      </c>
      <c r="H5712">
        <v>237.72680499999998</v>
      </c>
      <c r="I5712">
        <v>7.5385169999999997</v>
      </c>
    </row>
    <row r="5713" spans="1:11" x14ac:dyDescent="0.25">
      <c r="A5713">
        <v>5712</v>
      </c>
      <c r="D5713">
        <v>255.04255499999999</v>
      </c>
      <c r="E5713">
        <v>5.7754120000000002</v>
      </c>
      <c r="H5713">
        <v>237.72680499999998</v>
      </c>
      <c r="I5713">
        <v>7.5385169999999997</v>
      </c>
    </row>
    <row r="5714" spans="1:11" x14ac:dyDescent="0.25">
      <c r="A5714">
        <v>5713</v>
      </c>
      <c r="D5714">
        <v>255.04255499999999</v>
      </c>
      <c r="E5714">
        <v>5.7754120000000002</v>
      </c>
      <c r="H5714">
        <v>237.72680499999998</v>
      </c>
      <c r="I5714">
        <v>7.5385169999999997</v>
      </c>
    </row>
    <row r="5715" spans="1:11" x14ac:dyDescent="0.25">
      <c r="A5715">
        <v>5714</v>
      </c>
      <c r="D5715">
        <v>255.04255499999999</v>
      </c>
      <c r="E5715">
        <v>5.7754120000000002</v>
      </c>
      <c r="H5715">
        <v>237.72680499999998</v>
      </c>
      <c r="I5715">
        <v>7.5385169999999997</v>
      </c>
    </row>
    <row r="5716" spans="1:11" x14ac:dyDescent="0.25">
      <c r="A5716">
        <v>5715</v>
      </c>
      <c r="D5716">
        <v>255.04255499999999</v>
      </c>
      <c r="E5716">
        <v>5.7754120000000002</v>
      </c>
      <c r="H5716">
        <v>237.84870799999999</v>
      </c>
      <c r="I5716">
        <v>7.5993170000000001</v>
      </c>
    </row>
    <row r="5717" spans="1:11" x14ac:dyDescent="0.25">
      <c r="A5717">
        <v>5716</v>
      </c>
      <c r="D5717">
        <v>255.04255499999999</v>
      </c>
      <c r="E5717">
        <v>5.7754120000000002</v>
      </c>
      <c r="H5717">
        <v>237.84870799999999</v>
      </c>
      <c r="I5717">
        <v>7.5993170000000001</v>
      </c>
    </row>
    <row r="5718" spans="1:11" x14ac:dyDescent="0.25">
      <c r="A5718">
        <v>5717</v>
      </c>
      <c r="D5718">
        <v>255.04255499999999</v>
      </c>
      <c r="E5718">
        <v>5.7754120000000002</v>
      </c>
      <c r="H5718">
        <v>238.64132899999998</v>
      </c>
      <c r="I5718">
        <v>7.9032169999999997</v>
      </c>
    </row>
    <row r="5719" spans="1:11" x14ac:dyDescent="0.25">
      <c r="A5719">
        <v>5718</v>
      </c>
      <c r="D5719">
        <v>255.04255499999999</v>
      </c>
      <c r="E5719">
        <v>5.7754120000000002</v>
      </c>
      <c r="F5719">
        <v>243.88486499999999</v>
      </c>
      <c r="G5719">
        <v>5.8970130000000003</v>
      </c>
    </row>
    <row r="5720" spans="1:11" x14ac:dyDescent="0.25">
      <c r="A5720">
        <v>5719</v>
      </c>
      <c r="J5720">
        <v>211.93603400000001</v>
      </c>
      <c r="K5720">
        <v>11.976426</v>
      </c>
    </row>
    <row r="5721" spans="1:11" x14ac:dyDescent="0.25">
      <c r="A5721">
        <v>5720</v>
      </c>
    </row>
    <row r="5722" spans="1:11" x14ac:dyDescent="0.25">
      <c r="A5722">
        <v>5721</v>
      </c>
    </row>
    <row r="5723" spans="1:11" x14ac:dyDescent="0.25">
      <c r="A5723">
        <v>5722</v>
      </c>
    </row>
    <row r="5724" spans="1:11" x14ac:dyDescent="0.25">
      <c r="A5724">
        <v>5723</v>
      </c>
    </row>
    <row r="5725" spans="1:11" x14ac:dyDescent="0.25">
      <c r="A5725">
        <v>5724</v>
      </c>
    </row>
    <row r="5726" spans="1:11" x14ac:dyDescent="0.25">
      <c r="A5726">
        <v>5725</v>
      </c>
    </row>
    <row r="5727" spans="1:11" x14ac:dyDescent="0.25">
      <c r="A5727">
        <v>5726</v>
      </c>
    </row>
    <row r="5728" spans="1:1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1" x14ac:dyDescent="0.25">
      <c r="A5825">
        <v>5824</v>
      </c>
    </row>
    <row r="5826" spans="1:11" x14ac:dyDescent="0.25">
      <c r="A5826">
        <v>5825</v>
      </c>
    </row>
    <row r="5827" spans="1:11" x14ac:dyDescent="0.25">
      <c r="A5827">
        <v>5826</v>
      </c>
    </row>
    <row r="5828" spans="1:11" x14ac:dyDescent="0.25">
      <c r="A5828">
        <v>5827</v>
      </c>
    </row>
    <row r="5829" spans="1:11" x14ac:dyDescent="0.25">
      <c r="A5829">
        <v>5828</v>
      </c>
    </row>
    <row r="5830" spans="1:11" x14ac:dyDescent="0.25">
      <c r="A5830">
        <v>5829</v>
      </c>
    </row>
    <row r="5831" spans="1:11" x14ac:dyDescent="0.25">
      <c r="A5831">
        <v>5830</v>
      </c>
    </row>
    <row r="5832" spans="1:11" x14ac:dyDescent="0.25">
      <c r="A5832">
        <v>5831</v>
      </c>
    </row>
    <row r="5833" spans="1:11" x14ac:dyDescent="0.25">
      <c r="A5833">
        <v>5832</v>
      </c>
    </row>
    <row r="5834" spans="1:11" x14ac:dyDescent="0.25">
      <c r="A5834">
        <v>5833</v>
      </c>
    </row>
    <row r="5835" spans="1:11" x14ac:dyDescent="0.25">
      <c r="A5835">
        <v>5834</v>
      </c>
    </row>
    <row r="5836" spans="1:11" x14ac:dyDescent="0.25">
      <c r="A5836">
        <v>5835</v>
      </c>
      <c r="J5836">
        <v>209.92398299999999</v>
      </c>
      <c r="K5836">
        <v>11.854926000000001</v>
      </c>
    </row>
    <row r="5837" spans="1:11" x14ac:dyDescent="0.25">
      <c r="A5837">
        <v>5836</v>
      </c>
    </row>
    <row r="5838" spans="1:11" x14ac:dyDescent="0.25">
      <c r="A5838">
        <v>5837</v>
      </c>
    </row>
    <row r="5839" spans="1:11" x14ac:dyDescent="0.25">
      <c r="A5839">
        <v>5838</v>
      </c>
    </row>
    <row r="5840" spans="1:11" x14ac:dyDescent="0.25">
      <c r="A5840">
        <v>5839</v>
      </c>
    </row>
    <row r="5841" spans="1:7" x14ac:dyDescent="0.25">
      <c r="A5841">
        <v>5840</v>
      </c>
    </row>
    <row r="5842" spans="1:7" x14ac:dyDescent="0.25">
      <c r="A5842">
        <v>5841</v>
      </c>
    </row>
    <row r="5843" spans="1:7" x14ac:dyDescent="0.25">
      <c r="A5843">
        <v>5842</v>
      </c>
    </row>
    <row r="5844" spans="1:7" x14ac:dyDescent="0.25">
      <c r="A5844">
        <v>5843</v>
      </c>
    </row>
    <row r="5845" spans="1:7" x14ac:dyDescent="0.25">
      <c r="A5845">
        <v>5844</v>
      </c>
    </row>
    <row r="5846" spans="1:7" x14ac:dyDescent="0.25">
      <c r="A5846">
        <v>5845</v>
      </c>
      <c r="F5846">
        <v>220.106146</v>
      </c>
      <c r="G5846">
        <v>10.456623</v>
      </c>
    </row>
    <row r="5847" spans="1:7" x14ac:dyDescent="0.25">
      <c r="A5847">
        <v>5846</v>
      </c>
      <c r="F5847">
        <v>220.106146</v>
      </c>
      <c r="G5847">
        <v>10.456623</v>
      </c>
    </row>
    <row r="5848" spans="1:7" x14ac:dyDescent="0.25">
      <c r="A5848">
        <v>5847</v>
      </c>
      <c r="F5848">
        <v>220.106146</v>
      </c>
      <c r="G5848">
        <v>10.456623</v>
      </c>
    </row>
    <row r="5849" spans="1:7" x14ac:dyDescent="0.25">
      <c r="A5849">
        <v>5848</v>
      </c>
      <c r="D5849">
        <v>207.24121299999999</v>
      </c>
      <c r="E5849">
        <v>6.9913150000000002</v>
      </c>
      <c r="F5849">
        <v>220.106146</v>
      </c>
      <c r="G5849">
        <v>10.456623</v>
      </c>
    </row>
    <row r="5850" spans="1:7" x14ac:dyDescent="0.25">
      <c r="A5850">
        <v>5849</v>
      </c>
      <c r="D5850">
        <v>207.24121299999999</v>
      </c>
      <c r="E5850">
        <v>6.9913150000000002</v>
      </c>
      <c r="F5850">
        <v>220.106146</v>
      </c>
      <c r="G5850">
        <v>10.456623</v>
      </c>
    </row>
    <row r="5851" spans="1:7" x14ac:dyDescent="0.25">
      <c r="A5851">
        <v>5850</v>
      </c>
      <c r="D5851">
        <v>207.24121299999999</v>
      </c>
      <c r="E5851">
        <v>6.9913150000000002</v>
      </c>
      <c r="F5851">
        <v>220.106146</v>
      </c>
      <c r="G5851">
        <v>10.456623</v>
      </c>
    </row>
    <row r="5852" spans="1:7" x14ac:dyDescent="0.25">
      <c r="A5852">
        <v>5851</v>
      </c>
      <c r="D5852">
        <v>207.24121299999999</v>
      </c>
      <c r="E5852">
        <v>6.9913150000000002</v>
      </c>
      <c r="F5852">
        <v>220.106146</v>
      </c>
      <c r="G5852">
        <v>10.456623</v>
      </c>
    </row>
    <row r="5853" spans="1:7" x14ac:dyDescent="0.25">
      <c r="A5853">
        <v>5852</v>
      </c>
      <c r="D5853">
        <v>207.24121299999999</v>
      </c>
      <c r="E5853">
        <v>6.9913150000000002</v>
      </c>
      <c r="F5853">
        <v>220.106146</v>
      </c>
      <c r="G5853">
        <v>10.456623</v>
      </c>
    </row>
    <row r="5854" spans="1:7" x14ac:dyDescent="0.25">
      <c r="A5854">
        <v>5853</v>
      </c>
      <c r="D5854">
        <v>207.24121299999999</v>
      </c>
      <c r="E5854">
        <v>6.9913150000000002</v>
      </c>
      <c r="F5854">
        <v>220.106146</v>
      </c>
      <c r="G5854">
        <v>10.456623</v>
      </c>
    </row>
    <row r="5855" spans="1:7" x14ac:dyDescent="0.25">
      <c r="A5855">
        <v>5854</v>
      </c>
      <c r="D5855">
        <v>207.24121299999999</v>
      </c>
      <c r="E5855">
        <v>6.9913150000000002</v>
      </c>
      <c r="F5855">
        <v>220.106146</v>
      </c>
      <c r="G5855">
        <v>10.456623</v>
      </c>
    </row>
    <row r="5856" spans="1:7" x14ac:dyDescent="0.25">
      <c r="A5856">
        <v>5855</v>
      </c>
      <c r="D5856">
        <v>207.24121299999999</v>
      </c>
      <c r="E5856">
        <v>6.9913150000000002</v>
      </c>
      <c r="F5856">
        <v>220.106146</v>
      </c>
      <c r="G5856">
        <v>10.456623</v>
      </c>
    </row>
    <row r="5857" spans="1:9" x14ac:dyDescent="0.25">
      <c r="A5857">
        <v>5856</v>
      </c>
      <c r="D5857">
        <v>207.24121299999999</v>
      </c>
      <c r="E5857">
        <v>6.9913150000000002</v>
      </c>
      <c r="F5857">
        <v>220.106146</v>
      </c>
      <c r="G5857">
        <v>10.456623</v>
      </c>
    </row>
    <row r="5858" spans="1:9" x14ac:dyDescent="0.25">
      <c r="A5858">
        <v>5857</v>
      </c>
      <c r="D5858">
        <v>207.24121299999999</v>
      </c>
      <c r="E5858">
        <v>6.9913150000000002</v>
      </c>
      <c r="F5858">
        <v>220.106146</v>
      </c>
      <c r="G5858">
        <v>10.456623</v>
      </c>
    </row>
    <row r="5859" spans="1:9" x14ac:dyDescent="0.25">
      <c r="A5859">
        <v>5858</v>
      </c>
      <c r="D5859">
        <v>207.24121299999999</v>
      </c>
      <c r="E5859">
        <v>6.9913150000000002</v>
      </c>
      <c r="F5859">
        <v>220.106146</v>
      </c>
      <c r="G5859">
        <v>10.456623</v>
      </c>
    </row>
    <row r="5860" spans="1:9" x14ac:dyDescent="0.25">
      <c r="A5860">
        <v>5859</v>
      </c>
      <c r="D5860">
        <v>207.24121299999999</v>
      </c>
      <c r="E5860">
        <v>6.9913150000000002</v>
      </c>
      <c r="F5860">
        <v>220.106146</v>
      </c>
      <c r="G5860">
        <v>10.456623</v>
      </c>
    </row>
    <row r="5861" spans="1:9" x14ac:dyDescent="0.25">
      <c r="A5861">
        <v>5860</v>
      </c>
      <c r="D5861">
        <v>207.24121299999999</v>
      </c>
      <c r="E5861">
        <v>6.9913150000000002</v>
      </c>
      <c r="F5861">
        <v>220.106146</v>
      </c>
      <c r="G5861">
        <v>10.456623</v>
      </c>
    </row>
    <row r="5862" spans="1:9" x14ac:dyDescent="0.25">
      <c r="A5862">
        <v>5861</v>
      </c>
      <c r="D5862">
        <v>207.24121299999999</v>
      </c>
      <c r="E5862">
        <v>6.9913150000000002</v>
      </c>
      <c r="F5862">
        <v>220.106146</v>
      </c>
      <c r="G5862">
        <v>10.456623</v>
      </c>
    </row>
    <row r="5863" spans="1:9" x14ac:dyDescent="0.25">
      <c r="A5863">
        <v>5862</v>
      </c>
      <c r="D5863">
        <v>207.24121299999999</v>
      </c>
      <c r="E5863">
        <v>6.9913150000000002</v>
      </c>
      <c r="F5863">
        <v>220.106146</v>
      </c>
      <c r="G5863">
        <v>10.456623</v>
      </c>
    </row>
    <row r="5864" spans="1:9" x14ac:dyDescent="0.25">
      <c r="A5864">
        <v>5863</v>
      </c>
      <c r="D5864">
        <v>207.24121299999999</v>
      </c>
      <c r="E5864">
        <v>6.9913150000000002</v>
      </c>
      <c r="F5864">
        <v>220.106146</v>
      </c>
      <c r="G5864">
        <v>10.456623</v>
      </c>
    </row>
    <row r="5865" spans="1:9" x14ac:dyDescent="0.25">
      <c r="A5865">
        <v>5864</v>
      </c>
      <c r="D5865">
        <v>207.24121299999999</v>
      </c>
      <c r="E5865">
        <v>6.9913150000000002</v>
      </c>
      <c r="F5865">
        <v>220.106146</v>
      </c>
      <c r="G5865">
        <v>10.456623</v>
      </c>
    </row>
    <row r="5866" spans="1:9" x14ac:dyDescent="0.25">
      <c r="A5866">
        <v>5865</v>
      </c>
      <c r="D5866">
        <v>207.24121299999999</v>
      </c>
      <c r="E5866">
        <v>6.9913150000000002</v>
      </c>
      <c r="F5866">
        <v>220.106146</v>
      </c>
      <c r="G5866">
        <v>10.456623</v>
      </c>
    </row>
    <row r="5867" spans="1:9" x14ac:dyDescent="0.25">
      <c r="A5867">
        <v>5866</v>
      </c>
      <c r="D5867">
        <v>207.24121299999999</v>
      </c>
      <c r="E5867">
        <v>6.9913150000000002</v>
      </c>
      <c r="F5867">
        <v>220.106146</v>
      </c>
      <c r="G5867">
        <v>10.456623</v>
      </c>
    </row>
    <row r="5868" spans="1:9" x14ac:dyDescent="0.25">
      <c r="A5868">
        <v>5867</v>
      </c>
      <c r="D5868">
        <v>207.24121299999999</v>
      </c>
      <c r="E5868">
        <v>6.9913150000000002</v>
      </c>
      <c r="F5868">
        <v>219.74033600000001</v>
      </c>
      <c r="G5868">
        <v>10.274222</v>
      </c>
    </row>
    <row r="5869" spans="1:9" x14ac:dyDescent="0.25">
      <c r="A5869">
        <v>5868</v>
      </c>
      <c r="D5869">
        <v>207.24121299999999</v>
      </c>
      <c r="E5869">
        <v>6.9913150000000002</v>
      </c>
      <c r="F5869">
        <v>219.74033600000001</v>
      </c>
      <c r="G5869">
        <v>10.274222</v>
      </c>
      <c r="H5869">
        <v>211.32631900000001</v>
      </c>
      <c r="I5869">
        <v>6.6266150000000001</v>
      </c>
    </row>
    <row r="5870" spans="1:9" x14ac:dyDescent="0.25">
      <c r="A5870">
        <v>5869</v>
      </c>
      <c r="D5870">
        <v>207.24121299999999</v>
      </c>
      <c r="E5870">
        <v>6.9913150000000002</v>
      </c>
      <c r="F5870">
        <v>219.618334</v>
      </c>
      <c r="G5870">
        <v>10.213422</v>
      </c>
      <c r="H5870">
        <v>211.32631900000001</v>
      </c>
      <c r="I5870">
        <v>6.6266150000000001</v>
      </c>
    </row>
    <row r="5871" spans="1:9" x14ac:dyDescent="0.25">
      <c r="A5871">
        <v>5870</v>
      </c>
      <c r="D5871">
        <v>207.24121299999999</v>
      </c>
      <c r="E5871">
        <v>6.9913150000000002</v>
      </c>
      <c r="H5871">
        <v>211.32631900000001</v>
      </c>
      <c r="I5871">
        <v>6.6266150000000001</v>
      </c>
    </row>
    <row r="5872" spans="1:9" x14ac:dyDescent="0.25">
      <c r="A5872">
        <v>5871</v>
      </c>
      <c r="B5872">
        <v>198.825762</v>
      </c>
      <c r="C5872">
        <v>9.4431220000000007</v>
      </c>
      <c r="D5872">
        <v>207.24121299999999</v>
      </c>
      <c r="E5872">
        <v>6.9913150000000002</v>
      </c>
      <c r="H5872">
        <v>211.32631900000001</v>
      </c>
      <c r="I5872">
        <v>6.6266150000000001</v>
      </c>
    </row>
    <row r="5873" spans="1:9" x14ac:dyDescent="0.25">
      <c r="A5873">
        <v>5872</v>
      </c>
      <c r="B5873">
        <v>198.825762</v>
      </c>
      <c r="C5873">
        <v>9.4431220000000007</v>
      </c>
      <c r="D5873">
        <v>207.24121299999999</v>
      </c>
      <c r="E5873">
        <v>6.9913150000000002</v>
      </c>
      <c r="H5873">
        <v>211.32631900000001</v>
      </c>
      <c r="I5873">
        <v>6.6266150000000001</v>
      </c>
    </row>
    <row r="5874" spans="1:9" x14ac:dyDescent="0.25">
      <c r="A5874">
        <v>5873</v>
      </c>
      <c r="B5874">
        <v>198.825762</v>
      </c>
      <c r="C5874">
        <v>9.4431220000000007</v>
      </c>
      <c r="D5874">
        <v>206.225832</v>
      </c>
      <c r="E5874">
        <v>6.5170810000000001</v>
      </c>
      <c r="H5874">
        <v>211.32631900000001</v>
      </c>
      <c r="I5874">
        <v>6.6266150000000001</v>
      </c>
    </row>
    <row r="5875" spans="1:9" x14ac:dyDescent="0.25">
      <c r="A5875">
        <v>5874</v>
      </c>
      <c r="B5875">
        <v>198.825762</v>
      </c>
      <c r="C5875">
        <v>9.4431220000000007</v>
      </c>
      <c r="H5875">
        <v>211.32631900000001</v>
      </c>
      <c r="I5875">
        <v>6.6266150000000001</v>
      </c>
    </row>
    <row r="5876" spans="1:9" x14ac:dyDescent="0.25">
      <c r="A5876">
        <v>5875</v>
      </c>
      <c r="B5876">
        <v>198.825762</v>
      </c>
      <c r="C5876">
        <v>9.4431220000000007</v>
      </c>
      <c r="H5876">
        <v>211.32631900000001</v>
      </c>
      <c r="I5876">
        <v>6.6266150000000001</v>
      </c>
    </row>
    <row r="5877" spans="1:9" x14ac:dyDescent="0.25">
      <c r="A5877">
        <v>5876</v>
      </c>
      <c r="B5877">
        <v>198.825762</v>
      </c>
      <c r="C5877">
        <v>9.4431220000000007</v>
      </c>
      <c r="H5877">
        <v>211.32631900000001</v>
      </c>
      <c r="I5877">
        <v>6.6266150000000001</v>
      </c>
    </row>
    <row r="5878" spans="1:9" x14ac:dyDescent="0.25">
      <c r="A5878">
        <v>5877</v>
      </c>
      <c r="B5878">
        <v>198.825762</v>
      </c>
      <c r="C5878">
        <v>9.4431220000000007</v>
      </c>
      <c r="H5878">
        <v>211.32631900000001</v>
      </c>
      <c r="I5878">
        <v>6.6266150000000001</v>
      </c>
    </row>
    <row r="5879" spans="1:9" x14ac:dyDescent="0.25">
      <c r="A5879">
        <v>5878</v>
      </c>
      <c r="B5879">
        <v>198.825762</v>
      </c>
      <c r="C5879">
        <v>9.4431220000000007</v>
      </c>
      <c r="H5879">
        <v>211.32631900000001</v>
      </c>
      <c r="I5879">
        <v>6.6266150000000001</v>
      </c>
    </row>
    <row r="5880" spans="1:9" x14ac:dyDescent="0.25">
      <c r="A5880">
        <v>5879</v>
      </c>
      <c r="B5880">
        <v>198.825762</v>
      </c>
      <c r="C5880">
        <v>9.4431220000000007</v>
      </c>
      <c r="H5880">
        <v>211.32631900000001</v>
      </c>
      <c r="I5880">
        <v>6.6266150000000001</v>
      </c>
    </row>
    <row r="5881" spans="1:9" x14ac:dyDescent="0.25">
      <c r="A5881">
        <v>5880</v>
      </c>
      <c r="B5881">
        <v>198.825762</v>
      </c>
      <c r="C5881">
        <v>9.4431220000000007</v>
      </c>
      <c r="H5881">
        <v>211.32631900000001</v>
      </c>
      <c r="I5881">
        <v>6.6266150000000001</v>
      </c>
    </row>
    <row r="5882" spans="1:9" x14ac:dyDescent="0.25">
      <c r="A5882">
        <v>5881</v>
      </c>
      <c r="B5882">
        <v>198.825762</v>
      </c>
      <c r="C5882">
        <v>9.4431220000000007</v>
      </c>
      <c r="H5882">
        <v>211.32631900000001</v>
      </c>
      <c r="I5882">
        <v>6.6266150000000001</v>
      </c>
    </row>
    <row r="5883" spans="1:9" x14ac:dyDescent="0.25">
      <c r="A5883">
        <v>5882</v>
      </c>
      <c r="B5883">
        <v>198.825762</v>
      </c>
      <c r="C5883">
        <v>9.4431220000000007</v>
      </c>
      <c r="H5883">
        <v>211.32631900000001</v>
      </c>
      <c r="I5883">
        <v>6.6266150000000001</v>
      </c>
    </row>
    <row r="5884" spans="1:9" x14ac:dyDescent="0.25">
      <c r="A5884">
        <v>5883</v>
      </c>
      <c r="B5884">
        <v>198.825762</v>
      </c>
      <c r="C5884">
        <v>9.4431220000000007</v>
      </c>
      <c r="H5884">
        <v>211.32631900000001</v>
      </c>
      <c r="I5884">
        <v>6.6266150000000001</v>
      </c>
    </row>
    <row r="5885" spans="1:9" x14ac:dyDescent="0.25">
      <c r="A5885">
        <v>5884</v>
      </c>
      <c r="B5885">
        <v>198.825762</v>
      </c>
      <c r="C5885">
        <v>9.4431220000000007</v>
      </c>
      <c r="H5885">
        <v>211.32631900000001</v>
      </c>
      <c r="I5885">
        <v>6.6266150000000001</v>
      </c>
    </row>
    <row r="5886" spans="1:9" x14ac:dyDescent="0.25">
      <c r="A5886">
        <v>5885</v>
      </c>
      <c r="B5886">
        <v>198.825762</v>
      </c>
      <c r="C5886">
        <v>9.4431220000000007</v>
      </c>
      <c r="H5886">
        <v>211.32631900000001</v>
      </c>
      <c r="I5886">
        <v>6.6266150000000001</v>
      </c>
    </row>
    <row r="5887" spans="1:9" x14ac:dyDescent="0.25">
      <c r="A5887">
        <v>5886</v>
      </c>
      <c r="B5887">
        <v>198.825762</v>
      </c>
      <c r="C5887">
        <v>9.4431220000000007</v>
      </c>
      <c r="H5887">
        <v>211.32631900000001</v>
      </c>
      <c r="I5887">
        <v>6.6266150000000001</v>
      </c>
    </row>
    <row r="5888" spans="1:9" x14ac:dyDescent="0.25">
      <c r="A5888">
        <v>5887</v>
      </c>
      <c r="B5888">
        <v>198.825762</v>
      </c>
      <c r="C5888">
        <v>9.4431220000000007</v>
      </c>
      <c r="H5888">
        <v>211.32631900000001</v>
      </c>
      <c r="I5888">
        <v>6.6266150000000001</v>
      </c>
    </row>
    <row r="5889" spans="1:9" x14ac:dyDescent="0.25">
      <c r="A5889">
        <v>5888</v>
      </c>
      <c r="B5889">
        <v>198.825762</v>
      </c>
      <c r="C5889">
        <v>9.4431220000000007</v>
      </c>
      <c r="H5889">
        <v>211.32631900000001</v>
      </c>
      <c r="I5889">
        <v>6.6266150000000001</v>
      </c>
    </row>
    <row r="5890" spans="1:9" x14ac:dyDescent="0.25">
      <c r="A5890">
        <v>5889</v>
      </c>
      <c r="B5890">
        <v>198.825762</v>
      </c>
      <c r="C5890">
        <v>9.4431220000000007</v>
      </c>
      <c r="H5890">
        <v>211.32631900000001</v>
      </c>
      <c r="I5890">
        <v>6.6266150000000001</v>
      </c>
    </row>
    <row r="5891" spans="1:9" x14ac:dyDescent="0.25">
      <c r="A5891">
        <v>5890</v>
      </c>
      <c r="B5891">
        <v>198.825762</v>
      </c>
      <c r="C5891">
        <v>9.4431220000000007</v>
      </c>
      <c r="H5891">
        <v>211.32631900000001</v>
      </c>
      <c r="I5891">
        <v>6.6266150000000001</v>
      </c>
    </row>
    <row r="5892" spans="1:9" x14ac:dyDescent="0.25">
      <c r="A5892">
        <v>5891</v>
      </c>
      <c r="B5892">
        <v>198.825762</v>
      </c>
      <c r="C5892">
        <v>9.4431220000000007</v>
      </c>
      <c r="H5892">
        <v>211.32631900000001</v>
      </c>
      <c r="I5892">
        <v>6.6874149999999997</v>
      </c>
    </row>
    <row r="5893" spans="1:9" x14ac:dyDescent="0.25">
      <c r="A5893">
        <v>5892</v>
      </c>
      <c r="B5893">
        <v>198.825762</v>
      </c>
      <c r="C5893">
        <v>9.4431220000000007</v>
      </c>
      <c r="H5893">
        <v>210.960509</v>
      </c>
      <c r="I5893">
        <v>6.8697150000000002</v>
      </c>
    </row>
    <row r="5894" spans="1:9" x14ac:dyDescent="0.25">
      <c r="A5894">
        <v>5893</v>
      </c>
      <c r="B5894">
        <v>198.825762</v>
      </c>
      <c r="C5894">
        <v>9.4431220000000007</v>
      </c>
      <c r="H5894">
        <v>210.960509</v>
      </c>
      <c r="I5894">
        <v>6.8697150000000002</v>
      </c>
    </row>
    <row r="5895" spans="1:9" x14ac:dyDescent="0.25">
      <c r="A5895">
        <v>5894</v>
      </c>
      <c r="B5895">
        <v>198.825762</v>
      </c>
      <c r="C5895">
        <v>9.4431220000000007</v>
      </c>
      <c r="F5895">
        <v>204.80234799999999</v>
      </c>
      <c r="G5895">
        <v>9.1799199999999992</v>
      </c>
      <c r="H5895">
        <v>210.777503</v>
      </c>
      <c r="I5895">
        <v>7.0521149999999997</v>
      </c>
    </row>
    <row r="5896" spans="1:9" x14ac:dyDescent="0.25">
      <c r="A5896">
        <v>5895</v>
      </c>
      <c r="D5896">
        <v>189.75909799999999</v>
      </c>
      <c r="E5896">
        <v>6.9826560000000004</v>
      </c>
      <c r="F5896">
        <v>204.80234799999999</v>
      </c>
      <c r="G5896">
        <v>9.1799199999999992</v>
      </c>
    </row>
    <row r="5897" spans="1:9" x14ac:dyDescent="0.25">
      <c r="A5897">
        <v>5896</v>
      </c>
      <c r="D5897">
        <v>189.75909799999999</v>
      </c>
      <c r="E5897">
        <v>6.9826560000000004</v>
      </c>
      <c r="F5897">
        <v>204.80234799999999</v>
      </c>
      <c r="G5897">
        <v>9.1799199999999992</v>
      </c>
    </row>
    <row r="5898" spans="1:9" x14ac:dyDescent="0.25">
      <c r="A5898">
        <v>5897</v>
      </c>
      <c r="D5898">
        <v>189.75909799999999</v>
      </c>
      <c r="E5898">
        <v>6.9826560000000004</v>
      </c>
      <c r="F5898">
        <v>204.80234799999999</v>
      </c>
      <c r="G5898">
        <v>9.1799199999999992</v>
      </c>
    </row>
    <row r="5899" spans="1:9" x14ac:dyDescent="0.25">
      <c r="A5899">
        <v>5898</v>
      </c>
      <c r="D5899">
        <v>189.75909799999999</v>
      </c>
      <c r="E5899">
        <v>6.9826560000000004</v>
      </c>
      <c r="F5899">
        <v>204.80234799999999</v>
      </c>
      <c r="G5899">
        <v>9.1799199999999992</v>
      </c>
    </row>
    <row r="5900" spans="1:9" x14ac:dyDescent="0.25">
      <c r="A5900">
        <v>5899</v>
      </c>
      <c r="D5900">
        <v>189.75909799999999</v>
      </c>
      <c r="E5900">
        <v>6.9826560000000004</v>
      </c>
      <c r="F5900">
        <v>204.80234799999999</v>
      </c>
      <c r="G5900">
        <v>9.1799199999999992</v>
      </c>
    </row>
    <row r="5901" spans="1:9" x14ac:dyDescent="0.25">
      <c r="A5901">
        <v>5900</v>
      </c>
      <c r="D5901">
        <v>189.75909799999999</v>
      </c>
      <c r="E5901">
        <v>6.9826560000000004</v>
      </c>
      <c r="F5901">
        <v>204.80234799999999</v>
      </c>
      <c r="G5901">
        <v>9.1799199999999992</v>
      </c>
    </row>
    <row r="5902" spans="1:9" x14ac:dyDescent="0.25">
      <c r="A5902">
        <v>5901</v>
      </c>
      <c r="D5902">
        <v>189.75909799999999</v>
      </c>
      <c r="E5902">
        <v>6.9826560000000004</v>
      </c>
      <c r="F5902">
        <v>204.80234799999999</v>
      </c>
      <c r="G5902">
        <v>9.1799199999999992</v>
      </c>
    </row>
    <row r="5903" spans="1:9" x14ac:dyDescent="0.25">
      <c r="A5903">
        <v>5902</v>
      </c>
      <c r="D5903">
        <v>189.75909799999999</v>
      </c>
      <c r="E5903">
        <v>6.9826560000000004</v>
      </c>
      <c r="F5903">
        <v>204.80234799999999</v>
      </c>
      <c r="G5903">
        <v>9.1799199999999992</v>
      </c>
    </row>
    <row r="5904" spans="1:9" x14ac:dyDescent="0.25">
      <c r="A5904">
        <v>5903</v>
      </c>
      <c r="D5904">
        <v>189.75909799999999</v>
      </c>
      <c r="E5904">
        <v>6.9826560000000004</v>
      </c>
      <c r="F5904">
        <v>204.80234799999999</v>
      </c>
      <c r="G5904">
        <v>9.1799199999999992</v>
      </c>
    </row>
    <row r="5905" spans="1:9" x14ac:dyDescent="0.25">
      <c r="A5905">
        <v>5904</v>
      </c>
      <c r="D5905">
        <v>189.75909799999999</v>
      </c>
      <c r="E5905">
        <v>6.9826560000000004</v>
      </c>
      <c r="F5905">
        <v>204.80234799999999</v>
      </c>
      <c r="G5905">
        <v>9.1799199999999992</v>
      </c>
    </row>
    <row r="5906" spans="1:9" x14ac:dyDescent="0.25">
      <c r="A5906">
        <v>5905</v>
      </c>
      <c r="D5906">
        <v>189.75909799999999</v>
      </c>
      <c r="E5906">
        <v>6.9826560000000004</v>
      </c>
      <c r="F5906">
        <v>204.80234799999999</v>
      </c>
      <c r="G5906">
        <v>9.1799199999999992</v>
      </c>
    </row>
    <row r="5907" spans="1:9" x14ac:dyDescent="0.25">
      <c r="A5907">
        <v>5906</v>
      </c>
      <c r="D5907">
        <v>189.75909799999999</v>
      </c>
      <c r="E5907">
        <v>6.9826560000000004</v>
      </c>
      <c r="F5907">
        <v>204.80234799999999</v>
      </c>
      <c r="G5907">
        <v>9.1799199999999992</v>
      </c>
    </row>
    <row r="5908" spans="1:9" x14ac:dyDescent="0.25">
      <c r="A5908">
        <v>5907</v>
      </c>
      <c r="D5908">
        <v>189.75909799999999</v>
      </c>
      <c r="E5908">
        <v>6.9826560000000004</v>
      </c>
      <c r="F5908">
        <v>204.80234799999999</v>
      </c>
      <c r="G5908">
        <v>9.1799199999999992</v>
      </c>
    </row>
    <row r="5909" spans="1:9" x14ac:dyDescent="0.25">
      <c r="A5909">
        <v>5908</v>
      </c>
      <c r="D5909">
        <v>189.75909799999999</v>
      </c>
      <c r="E5909">
        <v>6.9826560000000004</v>
      </c>
      <c r="F5909">
        <v>204.80234799999999</v>
      </c>
      <c r="G5909">
        <v>9.1799199999999992</v>
      </c>
    </row>
    <row r="5910" spans="1:9" x14ac:dyDescent="0.25">
      <c r="A5910">
        <v>5909</v>
      </c>
      <c r="D5910">
        <v>189.75909799999999</v>
      </c>
      <c r="E5910">
        <v>6.9826560000000004</v>
      </c>
      <c r="F5910">
        <v>204.80234799999999</v>
      </c>
      <c r="G5910">
        <v>9.1799199999999992</v>
      </c>
    </row>
    <row r="5911" spans="1:9" x14ac:dyDescent="0.25">
      <c r="A5911">
        <v>5910</v>
      </c>
      <c r="D5911">
        <v>189.75909799999999</v>
      </c>
      <c r="E5911">
        <v>6.9826560000000004</v>
      </c>
      <c r="F5911">
        <v>204.80234799999999</v>
      </c>
      <c r="G5911">
        <v>9.1799199999999992</v>
      </c>
    </row>
    <row r="5912" spans="1:9" x14ac:dyDescent="0.25">
      <c r="A5912">
        <v>5911</v>
      </c>
      <c r="D5912">
        <v>189.75909799999999</v>
      </c>
      <c r="E5912">
        <v>6.9826560000000004</v>
      </c>
      <c r="F5912">
        <v>204.80234799999999</v>
      </c>
      <c r="G5912">
        <v>9.1799199999999992</v>
      </c>
    </row>
    <row r="5913" spans="1:9" x14ac:dyDescent="0.25">
      <c r="A5913">
        <v>5912</v>
      </c>
      <c r="D5913">
        <v>189.75909799999999</v>
      </c>
      <c r="E5913">
        <v>6.9826560000000004</v>
      </c>
      <c r="F5913">
        <v>204.80234799999999</v>
      </c>
      <c r="G5913">
        <v>9.1799199999999992</v>
      </c>
    </row>
    <row r="5914" spans="1:9" x14ac:dyDescent="0.25">
      <c r="A5914">
        <v>5913</v>
      </c>
      <c r="D5914">
        <v>189.75909799999999</v>
      </c>
      <c r="E5914">
        <v>6.9826560000000004</v>
      </c>
      <c r="F5914">
        <v>204.80234799999999</v>
      </c>
      <c r="G5914">
        <v>9.1799199999999992</v>
      </c>
    </row>
    <row r="5915" spans="1:9" x14ac:dyDescent="0.25">
      <c r="A5915">
        <v>5914</v>
      </c>
      <c r="D5915">
        <v>189.75909799999999</v>
      </c>
      <c r="E5915">
        <v>6.9826560000000004</v>
      </c>
      <c r="F5915">
        <v>204.80234799999999</v>
      </c>
      <c r="G5915">
        <v>9.1799199999999992</v>
      </c>
    </row>
    <row r="5916" spans="1:9" x14ac:dyDescent="0.25">
      <c r="A5916">
        <v>5915</v>
      </c>
      <c r="D5916">
        <v>189.75909799999999</v>
      </c>
      <c r="E5916">
        <v>6.9826560000000004</v>
      </c>
      <c r="F5916">
        <v>203.09250499999999</v>
      </c>
      <c r="G5916">
        <v>9.3102090000000004</v>
      </c>
    </row>
    <row r="5917" spans="1:9" x14ac:dyDescent="0.25">
      <c r="A5917">
        <v>5916</v>
      </c>
      <c r="D5917">
        <v>189.75909799999999</v>
      </c>
      <c r="E5917">
        <v>6.9826560000000004</v>
      </c>
      <c r="F5917">
        <v>203.09250499999999</v>
      </c>
      <c r="G5917">
        <v>9.3102090000000004</v>
      </c>
    </row>
    <row r="5918" spans="1:9" x14ac:dyDescent="0.25">
      <c r="A5918">
        <v>5917</v>
      </c>
      <c r="B5918">
        <v>180.15914699999999</v>
      </c>
      <c r="C5918">
        <v>9.177187</v>
      </c>
      <c r="D5918">
        <v>189.75909799999999</v>
      </c>
      <c r="E5918">
        <v>6.9826560000000004</v>
      </c>
      <c r="H5918">
        <v>193.55917199999999</v>
      </c>
      <c r="I5918">
        <v>6.4505699999999999</v>
      </c>
    </row>
    <row r="5919" spans="1:9" x14ac:dyDescent="0.25">
      <c r="A5919">
        <v>5918</v>
      </c>
      <c r="B5919">
        <v>180.15914699999999</v>
      </c>
      <c r="C5919">
        <v>9.177187</v>
      </c>
      <c r="D5919">
        <v>189.62574899999998</v>
      </c>
      <c r="E5919">
        <v>7.1155689999999998</v>
      </c>
      <c r="H5919">
        <v>193.55917199999999</v>
      </c>
      <c r="I5919">
        <v>6.4505699999999999</v>
      </c>
    </row>
    <row r="5920" spans="1:9" x14ac:dyDescent="0.25">
      <c r="A5920">
        <v>5919</v>
      </c>
      <c r="B5920">
        <v>180.15914699999999</v>
      </c>
      <c r="C5920">
        <v>9.177187</v>
      </c>
      <c r="D5920">
        <v>189.62574899999998</v>
      </c>
      <c r="E5920">
        <v>7.1155689999999998</v>
      </c>
      <c r="H5920">
        <v>193.55917199999999</v>
      </c>
      <c r="I5920">
        <v>6.4505699999999999</v>
      </c>
    </row>
    <row r="5921" spans="1:9" x14ac:dyDescent="0.25">
      <c r="A5921">
        <v>5920</v>
      </c>
      <c r="B5921">
        <v>180.15914699999999</v>
      </c>
      <c r="C5921">
        <v>9.177187</v>
      </c>
      <c r="H5921">
        <v>193.55917199999999</v>
      </c>
      <c r="I5921">
        <v>6.4505699999999999</v>
      </c>
    </row>
    <row r="5922" spans="1:9" x14ac:dyDescent="0.25">
      <c r="A5922">
        <v>5921</v>
      </c>
      <c r="B5922">
        <v>180.15914699999999</v>
      </c>
      <c r="C5922">
        <v>9.177187</v>
      </c>
      <c r="H5922">
        <v>193.55917199999999</v>
      </c>
      <c r="I5922">
        <v>6.4505699999999999</v>
      </c>
    </row>
    <row r="5923" spans="1:9" x14ac:dyDescent="0.25">
      <c r="A5923">
        <v>5922</v>
      </c>
      <c r="B5923">
        <v>180.15914699999999</v>
      </c>
      <c r="C5923">
        <v>9.177187</v>
      </c>
      <c r="H5923">
        <v>193.55917199999999</v>
      </c>
      <c r="I5923">
        <v>6.4505699999999999</v>
      </c>
    </row>
    <row r="5924" spans="1:9" x14ac:dyDescent="0.25">
      <c r="A5924">
        <v>5923</v>
      </c>
      <c r="B5924">
        <v>180.15914699999999</v>
      </c>
      <c r="C5924">
        <v>9.177187</v>
      </c>
      <c r="H5924">
        <v>193.55917199999999</v>
      </c>
      <c r="I5924">
        <v>6.4505699999999999</v>
      </c>
    </row>
    <row r="5925" spans="1:9" x14ac:dyDescent="0.25">
      <c r="A5925">
        <v>5924</v>
      </c>
      <c r="B5925">
        <v>180.15914699999999</v>
      </c>
      <c r="C5925">
        <v>9.177187</v>
      </c>
      <c r="H5925">
        <v>193.55917199999999</v>
      </c>
      <c r="I5925">
        <v>6.4505699999999999</v>
      </c>
    </row>
    <row r="5926" spans="1:9" x14ac:dyDescent="0.25">
      <c r="A5926">
        <v>5925</v>
      </c>
      <c r="B5926">
        <v>180.15914699999999</v>
      </c>
      <c r="C5926">
        <v>9.177187</v>
      </c>
      <c r="H5926">
        <v>193.55917199999999</v>
      </c>
      <c r="I5926">
        <v>6.4505699999999999</v>
      </c>
    </row>
    <row r="5927" spans="1:9" x14ac:dyDescent="0.25">
      <c r="A5927">
        <v>5926</v>
      </c>
      <c r="B5927">
        <v>180.15914699999999</v>
      </c>
      <c r="C5927">
        <v>9.177187</v>
      </c>
      <c r="H5927">
        <v>193.55917199999999</v>
      </c>
      <c r="I5927">
        <v>6.4505699999999999</v>
      </c>
    </row>
    <row r="5928" spans="1:9" x14ac:dyDescent="0.25">
      <c r="A5928">
        <v>5927</v>
      </c>
      <c r="B5928">
        <v>180.15914699999999</v>
      </c>
      <c r="C5928">
        <v>9.177187</v>
      </c>
      <c r="H5928">
        <v>193.55917199999999</v>
      </c>
      <c r="I5928">
        <v>6.4505699999999999</v>
      </c>
    </row>
    <row r="5929" spans="1:9" x14ac:dyDescent="0.25">
      <c r="A5929">
        <v>5928</v>
      </c>
      <c r="B5929">
        <v>180.15914699999999</v>
      </c>
      <c r="C5929">
        <v>9.177187</v>
      </c>
      <c r="H5929">
        <v>193.55917199999999</v>
      </c>
      <c r="I5929">
        <v>6.4505699999999999</v>
      </c>
    </row>
    <row r="5930" spans="1:9" x14ac:dyDescent="0.25">
      <c r="A5930">
        <v>5929</v>
      </c>
      <c r="B5930">
        <v>180.15914699999999</v>
      </c>
      <c r="C5930">
        <v>9.177187</v>
      </c>
      <c r="H5930">
        <v>193.55917199999999</v>
      </c>
      <c r="I5930">
        <v>6.4505699999999999</v>
      </c>
    </row>
    <row r="5931" spans="1:9" x14ac:dyDescent="0.25">
      <c r="A5931">
        <v>5930</v>
      </c>
      <c r="B5931">
        <v>180.15914699999999</v>
      </c>
      <c r="C5931">
        <v>9.177187</v>
      </c>
      <c r="H5931">
        <v>193.55917199999999</v>
      </c>
      <c r="I5931">
        <v>6.4505699999999999</v>
      </c>
    </row>
    <row r="5932" spans="1:9" x14ac:dyDescent="0.25">
      <c r="A5932">
        <v>5931</v>
      </c>
      <c r="B5932">
        <v>180.15914699999999</v>
      </c>
      <c r="C5932">
        <v>9.177187</v>
      </c>
      <c r="H5932">
        <v>193.55917199999999</v>
      </c>
      <c r="I5932">
        <v>6.4505699999999999</v>
      </c>
    </row>
    <row r="5933" spans="1:9" x14ac:dyDescent="0.25">
      <c r="A5933">
        <v>5932</v>
      </c>
      <c r="B5933">
        <v>180.15914699999999</v>
      </c>
      <c r="C5933">
        <v>9.177187</v>
      </c>
      <c r="H5933">
        <v>193.55917199999999</v>
      </c>
      <c r="I5933">
        <v>6.4505699999999999</v>
      </c>
    </row>
    <row r="5934" spans="1:9" x14ac:dyDescent="0.25">
      <c r="A5934">
        <v>5933</v>
      </c>
      <c r="B5934">
        <v>180.15914699999999</v>
      </c>
      <c r="C5934">
        <v>9.177187</v>
      </c>
      <c r="H5934">
        <v>193.55917199999999</v>
      </c>
      <c r="I5934">
        <v>6.4505699999999999</v>
      </c>
    </row>
    <row r="5935" spans="1:9" x14ac:dyDescent="0.25">
      <c r="A5935">
        <v>5934</v>
      </c>
      <c r="B5935">
        <v>180.15914699999999</v>
      </c>
      <c r="C5935">
        <v>9.177187</v>
      </c>
      <c r="H5935">
        <v>193.55917199999999</v>
      </c>
      <c r="I5935">
        <v>6.4505699999999999</v>
      </c>
    </row>
    <row r="5936" spans="1:9" x14ac:dyDescent="0.25">
      <c r="A5936">
        <v>5935</v>
      </c>
      <c r="B5936">
        <v>180.15914699999999</v>
      </c>
      <c r="C5936">
        <v>9.177187</v>
      </c>
      <c r="H5936">
        <v>193.55917199999999</v>
      </c>
      <c r="I5936">
        <v>6.4505699999999999</v>
      </c>
    </row>
    <row r="5937" spans="1:9" x14ac:dyDescent="0.25">
      <c r="A5937">
        <v>5936</v>
      </c>
      <c r="B5937">
        <v>180.15914699999999</v>
      </c>
      <c r="C5937">
        <v>9.177187</v>
      </c>
      <c r="H5937">
        <v>193.55917199999999</v>
      </c>
      <c r="I5937">
        <v>6.4505699999999999</v>
      </c>
    </row>
    <row r="5938" spans="1:9" x14ac:dyDescent="0.25">
      <c r="A5938">
        <v>5937</v>
      </c>
      <c r="B5938">
        <v>180.15914699999999</v>
      </c>
      <c r="C5938">
        <v>9.177187</v>
      </c>
      <c r="H5938">
        <v>193.55917199999999</v>
      </c>
      <c r="I5938">
        <v>6.4505699999999999</v>
      </c>
    </row>
    <row r="5939" spans="1:9" x14ac:dyDescent="0.25">
      <c r="A5939">
        <v>5938</v>
      </c>
      <c r="B5939">
        <v>180.15914699999999</v>
      </c>
      <c r="C5939">
        <v>9.177187</v>
      </c>
      <c r="H5939">
        <v>193.55917199999999</v>
      </c>
      <c r="I5939">
        <v>6.4505699999999999</v>
      </c>
    </row>
    <row r="5940" spans="1:9" x14ac:dyDescent="0.25">
      <c r="A5940">
        <v>5939</v>
      </c>
      <c r="B5940">
        <v>180.15914699999999</v>
      </c>
      <c r="C5940">
        <v>9.177187</v>
      </c>
      <c r="H5940">
        <v>193.55917199999999</v>
      </c>
      <c r="I5940">
        <v>6.4505699999999999</v>
      </c>
    </row>
    <row r="5941" spans="1:9" x14ac:dyDescent="0.25">
      <c r="A5941">
        <v>5940</v>
      </c>
      <c r="B5941">
        <v>180.15914699999999</v>
      </c>
      <c r="C5941">
        <v>9.2436980000000002</v>
      </c>
      <c r="D5941">
        <v>170.69243599999999</v>
      </c>
      <c r="E5941">
        <v>6.7831239999999999</v>
      </c>
      <c r="H5941">
        <v>193.55917199999999</v>
      </c>
      <c r="I5941">
        <v>6.4505699999999999</v>
      </c>
    </row>
    <row r="5942" spans="1:9" x14ac:dyDescent="0.25">
      <c r="A5942">
        <v>5941</v>
      </c>
      <c r="D5942">
        <v>170.69243599999999</v>
      </c>
      <c r="E5942">
        <v>6.7831239999999999</v>
      </c>
    </row>
    <row r="5943" spans="1:9" x14ac:dyDescent="0.25">
      <c r="A5943">
        <v>5942</v>
      </c>
      <c r="D5943">
        <v>170.69243599999999</v>
      </c>
      <c r="E5943">
        <v>6.7831239999999999</v>
      </c>
    </row>
    <row r="5944" spans="1:9" x14ac:dyDescent="0.25">
      <c r="A5944">
        <v>5943</v>
      </c>
      <c r="D5944">
        <v>170.69243599999999</v>
      </c>
      <c r="E5944">
        <v>6.7831239999999999</v>
      </c>
    </row>
    <row r="5945" spans="1:9" x14ac:dyDescent="0.25">
      <c r="A5945">
        <v>5944</v>
      </c>
      <c r="D5945">
        <v>170.69243599999999</v>
      </c>
      <c r="E5945">
        <v>6.7831239999999999</v>
      </c>
      <c r="F5945">
        <v>184.09245999999999</v>
      </c>
      <c r="G5945">
        <v>8.844633</v>
      </c>
    </row>
    <row r="5946" spans="1:9" x14ac:dyDescent="0.25">
      <c r="A5946">
        <v>5945</v>
      </c>
      <c r="D5946">
        <v>170.69243599999999</v>
      </c>
      <c r="E5946">
        <v>6.7831239999999999</v>
      </c>
      <c r="F5946">
        <v>184.09245999999999</v>
      </c>
      <c r="G5946">
        <v>8.844633</v>
      </c>
    </row>
    <row r="5947" spans="1:9" x14ac:dyDescent="0.25">
      <c r="A5947">
        <v>5946</v>
      </c>
      <c r="D5947">
        <v>170.69243599999999</v>
      </c>
      <c r="E5947">
        <v>6.7831239999999999</v>
      </c>
      <c r="F5947">
        <v>184.09245999999999</v>
      </c>
      <c r="G5947">
        <v>8.844633</v>
      </c>
    </row>
    <row r="5948" spans="1:9" x14ac:dyDescent="0.25">
      <c r="A5948">
        <v>5947</v>
      </c>
      <c r="D5948">
        <v>170.69243599999999</v>
      </c>
      <c r="E5948">
        <v>6.7831239999999999</v>
      </c>
      <c r="F5948">
        <v>184.09245999999999</v>
      </c>
      <c r="G5948">
        <v>8.844633</v>
      </c>
    </row>
    <row r="5949" spans="1:9" x14ac:dyDescent="0.25">
      <c r="A5949">
        <v>5948</v>
      </c>
      <c r="D5949">
        <v>170.69243599999999</v>
      </c>
      <c r="E5949">
        <v>6.7831239999999999</v>
      </c>
      <c r="F5949">
        <v>184.09245999999999</v>
      </c>
      <c r="G5949">
        <v>8.844633</v>
      </c>
    </row>
    <row r="5950" spans="1:9" x14ac:dyDescent="0.25">
      <c r="A5950">
        <v>5949</v>
      </c>
      <c r="D5950">
        <v>170.69243599999999</v>
      </c>
      <c r="E5950">
        <v>6.7831239999999999</v>
      </c>
      <c r="F5950">
        <v>184.09245999999999</v>
      </c>
      <c r="G5950">
        <v>8.844633</v>
      </c>
    </row>
    <row r="5951" spans="1:9" x14ac:dyDescent="0.25">
      <c r="A5951">
        <v>5950</v>
      </c>
      <c r="D5951">
        <v>170.69243599999999</v>
      </c>
      <c r="E5951">
        <v>6.7831239999999999</v>
      </c>
      <c r="F5951">
        <v>184.09245999999999</v>
      </c>
      <c r="G5951">
        <v>8.844633</v>
      </c>
    </row>
    <row r="5952" spans="1:9" x14ac:dyDescent="0.25">
      <c r="A5952">
        <v>5951</v>
      </c>
      <c r="D5952">
        <v>170.69243599999999</v>
      </c>
      <c r="E5952">
        <v>6.7831239999999999</v>
      </c>
      <c r="F5952">
        <v>184.09245999999999</v>
      </c>
      <c r="G5952">
        <v>8.844633</v>
      </c>
    </row>
    <row r="5953" spans="1:9" x14ac:dyDescent="0.25">
      <c r="A5953">
        <v>5952</v>
      </c>
      <c r="D5953">
        <v>170.69243599999999</v>
      </c>
      <c r="E5953">
        <v>6.7831239999999999</v>
      </c>
      <c r="F5953">
        <v>184.09245999999999</v>
      </c>
      <c r="G5953">
        <v>8.844633</v>
      </c>
    </row>
    <row r="5954" spans="1:9" x14ac:dyDescent="0.25">
      <c r="A5954">
        <v>5953</v>
      </c>
      <c r="D5954">
        <v>170.69243599999999</v>
      </c>
      <c r="E5954">
        <v>6.7831239999999999</v>
      </c>
      <c r="F5954">
        <v>184.09245999999999</v>
      </c>
      <c r="G5954">
        <v>8.844633</v>
      </c>
    </row>
    <row r="5955" spans="1:9" x14ac:dyDescent="0.25">
      <c r="A5955">
        <v>5954</v>
      </c>
      <c r="D5955">
        <v>170.69243599999999</v>
      </c>
      <c r="E5955">
        <v>6.7831239999999999</v>
      </c>
      <c r="F5955">
        <v>184.09245999999999</v>
      </c>
      <c r="G5955">
        <v>8.844633</v>
      </c>
    </row>
    <row r="5956" spans="1:9" x14ac:dyDescent="0.25">
      <c r="A5956">
        <v>5955</v>
      </c>
      <c r="D5956">
        <v>170.69243599999999</v>
      </c>
      <c r="E5956">
        <v>6.7831239999999999</v>
      </c>
      <c r="F5956">
        <v>184.09245999999999</v>
      </c>
      <c r="G5956">
        <v>8.844633</v>
      </c>
    </row>
    <row r="5957" spans="1:9" x14ac:dyDescent="0.25">
      <c r="A5957">
        <v>5956</v>
      </c>
      <c r="D5957">
        <v>170.69243599999999</v>
      </c>
      <c r="E5957">
        <v>6.7831239999999999</v>
      </c>
      <c r="F5957">
        <v>184.09245999999999</v>
      </c>
      <c r="G5957">
        <v>8.844633</v>
      </c>
    </row>
    <row r="5958" spans="1:9" x14ac:dyDescent="0.25">
      <c r="A5958">
        <v>5957</v>
      </c>
      <c r="D5958">
        <v>170.69243599999999</v>
      </c>
      <c r="E5958">
        <v>6.7831239999999999</v>
      </c>
      <c r="F5958">
        <v>184.09245999999999</v>
      </c>
      <c r="G5958">
        <v>8.844633</v>
      </c>
    </row>
    <row r="5959" spans="1:9" x14ac:dyDescent="0.25">
      <c r="A5959">
        <v>5958</v>
      </c>
      <c r="D5959">
        <v>170.69243599999999</v>
      </c>
      <c r="E5959">
        <v>6.7831239999999999</v>
      </c>
      <c r="F5959">
        <v>184.09245999999999</v>
      </c>
      <c r="G5959">
        <v>8.844633</v>
      </c>
    </row>
    <row r="5960" spans="1:9" x14ac:dyDescent="0.25">
      <c r="A5960">
        <v>5959</v>
      </c>
      <c r="D5960">
        <v>170.69243599999999</v>
      </c>
      <c r="E5960">
        <v>6.7831239999999999</v>
      </c>
      <c r="F5960">
        <v>184.02583999999999</v>
      </c>
      <c r="G5960">
        <v>8.844633</v>
      </c>
    </row>
    <row r="5961" spans="1:9" x14ac:dyDescent="0.25">
      <c r="A5961">
        <v>5960</v>
      </c>
      <c r="D5961">
        <v>170.69243599999999</v>
      </c>
      <c r="E5961">
        <v>6.7831239999999999</v>
      </c>
      <c r="F5961">
        <v>184.02583999999999</v>
      </c>
      <c r="G5961">
        <v>8.844633</v>
      </c>
    </row>
    <row r="5962" spans="1:9" x14ac:dyDescent="0.25">
      <c r="A5962">
        <v>5961</v>
      </c>
      <c r="D5962">
        <v>170.69243599999999</v>
      </c>
      <c r="E5962">
        <v>6.7831239999999999</v>
      </c>
      <c r="F5962">
        <v>183.825761</v>
      </c>
      <c r="G5962">
        <v>8.9111440000000002</v>
      </c>
      <c r="H5962">
        <v>174.22581099999999</v>
      </c>
      <c r="I5962">
        <v>5.7190589999999997</v>
      </c>
    </row>
    <row r="5963" spans="1:9" x14ac:dyDescent="0.25">
      <c r="A5963">
        <v>5962</v>
      </c>
      <c r="D5963">
        <v>170.69243599999999</v>
      </c>
      <c r="E5963">
        <v>6.7831239999999999</v>
      </c>
      <c r="F5963">
        <v>183.825761</v>
      </c>
      <c r="G5963">
        <v>8.9111440000000002</v>
      </c>
      <c r="H5963">
        <v>174.22581099999999</v>
      </c>
      <c r="I5963">
        <v>5.7190589999999997</v>
      </c>
    </row>
    <row r="5964" spans="1:9" x14ac:dyDescent="0.25">
      <c r="A5964">
        <v>5963</v>
      </c>
      <c r="F5964">
        <v>183.825761</v>
      </c>
      <c r="G5964">
        <v>8.9111440000000002</v>
      </c>
      <c r="H5964">
        <v>174.22581099999999</v>
      </c>
      <c r="I5964">
        <v>5.7190589999999997</v>
      </c>
    </row>
    <row r="5965" spans="1:9" x14ac:dyDescent="0.25">
      <c r="A5965">
        <v>5964</v>
      </c>
      <c r="H5965">
        <v>174.22581099999999</v>
      </c>
      <c r="I5965">
        <v>5.7190589999999997</v>
      </c>
    </row>
    <row r="5966" spans="1:9" x14ac:dyDescent="0.25">
      <c r="A5966">
        <v>5965</v>
      </c>
      <c r="B5966">
        <v>159.29243</v>
      </c>
      <c r="C5966">
        <v>9.0441660000000006</v>
      </c>
      <c r="H5966">
        <v>174.22581099999999</v>
      </c>
      <c r="I5966">
        <v>5.7190589999999997</v>
      </c>
    </row>
    <row r="5967" spans="1:9" x14ac:dyDescent="0.25">
      <c r="A5967">
        <v>5966</v>
      </c>
      <c r="B5967">
        <v>159.29243</v>
      </c>
      <c r="C5967">
        <v>9.0441660000000006</v>
      </c>
      <c r="H5967">
        <v>174.22581099999999</v>
      </c>
      <c r="I5967">
        <v>5.7190589999999997</v>
      </c>
    </row>
    <row r="5968" spans="1:9" x14ac:dyDescent="0.25">
      <c r="A5968">
        <v>5967</v>
      </c>
      <c r="B5968">
        <v>159.29243</v>
      </c>
      <c r="C5968">
        <v>9.0441660000000006</v>
      </c>
      <c r="H5968">
        <v>174.22581099999999</v>
      </c>
      <c r="I5968">
        <v>5.7190589999999997</v>
      </c>
    </row>
    <row r="5969" spans="1:9" x14ac:dyDescent="0.25">
      <c r="A5969">
        <v>5968</v>
      </c>
      <c r="B5969">
        <v>159.29243</v>
      </c>
      <c r="C5969">
        <v>9.0441660000000006</v>
      </c>
      <c r="H5969">
        <v>174.22581099999999</v>
      </c>
      <c r="I5969">
        <v>5.7190589999999997</v>
      </c>
    </row>
    <row r="5970" spans="1:9" x14ac:dyDescent="0.25">
      <c r="A5970">
        <v>5969</v>
      </c>
      <c r="B5970">
        <v>159.29243</v>
      </c>
      <c r="C5970">
        <v>9.0441660000000006</v>
      </c>
      <c r="H5970">
        <v>174.22581099999999</v>
      </c>
      <c r="I5970">
        <v>5.7190589999999997</v>
      </c>
    </row>
    <row r="5971" spans="1:9" x14ac:dyDescent="0.25">
      <c r="A5971">
        <v>5970</v>
      </c>
      <c r="B5971">
        <v>159.29243</v>
      </c>
      <c r="C5971">
        <v>9.0441660000000006</v>
      </c>
      <c r="H5971">
        <v>174.22581099999999</v>
      </c>
      <c r="I5971">
        <v>5.7190589999999997</v>
      </c>
    </row>
    <row r="5972" spans="1:9" x14ac:dyDescent="0.25">
      <c r="A5972">
        <v>5971</v>
      </c>
      <c r="B5972">
        <v>159.29243</v>
      </c>
      <c r="C5972">
        <v>9.0441660000000006</v>
      </c>
      <c r="H5972">
        <v>174.22581099999999</v>
      </c>
      <c r="I5972">
        <v>5.7190589999999997</v>
      </c>
    </row>
    <row r="5973" spans="1:9" x14ac:dyDescent="0.25">
      <c r="A5973">
        <v>5972</v>
      </c>
      <c r="B5973">
        <v>159.29243</v>
      </c>
      <c r="C5973">
        <v>9.0441660000000006</v>
      </c>
      <c r="H5973">
        <v>174.22581099999999</v>
      </c>
      <c r="I5973">
        <v>5.7190589999999997</v>
      </c>
    </row>
    <row r="5974" spans="1:9" x14ac:dyDescent="0.25">
      <c r="A5974">
        <v>5973</v>
      </c>
      <c r="B5974">
        <v>159.29243</v>
      </c>
      <c r="C5974">
        <v>9.0441660000000006</v>
      </c>
      <c r="H5974">
        <v>174.22581099999999</v>
      </c>
      <c r="I5974">
        <v>5.7190589999999997</v>
      </c>
    </row>
    <row r="5975" spans="1:9" x14ac:dyDescent="0.25">
      <c r="A5975">
        <v>5974</v>
      </c>
      <c r="B5975">
        <v>159.29243</v>
      </c>
      <c r="C5975">
        <v>9.0441660000000006</v>
      </c>
      <c r="H5975">
        <v>174.22581099999999</v>
      </c>
      <c r="I5975">
        <v>5.7190589999999997</v>
      </c>
    </row>
    <row r="5976" spans="1:9" x14ac:dyDescent="0.25">
      <c r="A5976">
        <v>5975</v>
      </c>
      <c r="B5976">
        <v>159.29243</v>
      </c>
      <c r="C5976">
        <v>9.0441660000000006</v>
      </c>
      <c r="H5976">
        <v>174.22581099999999</v>
      </c>
      <c r="I5976">
        <v>5.7190589999999997</v>
      </c>
    </row>
    <row r="5977" spans="1:9" x14ac:dyDescent="0.25">
      <c r="A5977">
        <v>5976</v>
      </c>
      <c r="B5977">
        <v>159.29243</v>
      </c>
      <c r="C5977">
        <v>9.0441660000000006</v>
      </c>
      <c r="H5977">
        <v>174.22581099999999</v>
      </c>
      <c r="I5977">
        <v>5.7190589999999997</v>
      </c>
    </row>
    <row r="5978" spans="1:9" x14ac:dyDescent="0.25">
      <c r="A5978">
        <v>5977</v>
      </c>
      <c r="B5978">
        <v>159.29243</v>
      </c>
      <c r="C5978">
        <v>9.0441660000000006</v>
      </c>
      <c r="H5978">
        <v>174.22581099999999</v>
      </c>
      <c r="I5978">
        <v>5.7190589999999997</v>
      </c>
    </row>
    <row r="5979" spans="1:9" x14ac:dyDescent="0.25">
      <c r="A5979">
        <v>5978</v>
      </c>
      <c r="B5979">
        <v>159.29243</v>
      </c>
      <c r="C5979">
        <v>9.0441660000000006</v>
      </c>
      <c r="H5979">
        <v>174.22581099999999</v>
      </c>
      <c r="I5979">
        <v>5.7190589999999997</v>
      </c>
    </row>
    <row r="5980" spans="1:9" x14ac:dyDescent="0.25">
      <c r="A5980">
        <v>5979</v>
      </c>
      <c r="B5980">
        <v>159.29243</v>
      </c>
      <c r="C5980">
        <v>9.0441660000000006</v>
      </c>
      <c r="H5980">
        <v>174.22581099999999</v>
      </c>
      <c r="I5980">
        <v>5.7190589999999997</v>
      </c>
    </row>
    <row r="5981" spans="1:9" x14ac:dyDescent="0.25">
      <c r="A5981">
        <v>5980</v>
      </c>
      <c r="B5981">
        <v>159.29243</v>
      </c>
      <c r="C5981">
        <v>9.0441660000000006</v>
      </c>
      <c r="H5981">
        <v>174.22581099999999</v>
      </c>
      <c r="I5981">
        <v>5.7190589999999997</v>
      </c>
    </row>
    <row r="5982" spans="1:9" x14ac:dyDescent="0.25">
      <c r="A5982">
        <v>5981</v>
      </c>
      <c r="B5982">
        <v>159.29243</v>
      </c>
      <c r="C5982">
        <v>9.0441660000000006</v>
      </c>
      <c r="H5982">
        <v>174.22581099999999</v>
      </c>
      <c r="I5982">
        <v>5.7190589999999997</v>
      </c>
    </row>
    <row r="5983" spans="1:9" x14ac:dyDescent="0.25">
      <c r="A5983">
        <v>5982</v>
      </c>
      <c r="B5983">
        <v>159.29243</v>
      </c>
      <c r="C5983">
        <v>9.0441660000000006</v>
      </c>
      <c r="H5983">
        <v>174.22581099999999</v>
      </c>
      <c r="I5983">
        <v>5.7190589999999997</v>
      </c>
    </row>
    <row r="5984" spans="1:9" x14ac:dyDescent="0.25">
      <c r="A5984">
        <v>5983</v>
      </c>
      <c r="B5984">
        <v>159.29243</v>
      </c>
      <c r="C5984">
        <v>9.0441660000000006</v>
      </c>
      <c r="H5984">
        <v>174.22581099999999</v>
      </c>
      <c r="I5984">
        <v>5.7190589999999997</v>
      </c>
    </row>
    <row r="5985" spans="1:7" x14ac:dyDescent="0.25">
      <c r="A5985">
        <v>5984</v>
      </c>
      <c r="B5985">
        <v>159.29243</v>
      </c>
      <c r="C5985">
        <v>9.0441660000000006</v>
      </c>
    </row>
    <row r="5986" spans="1:7" x14ac:dyDescent="0.25">
      <c r="A5986">
        <v>5985</v>
      </c>
      <c r="B5986">
        <v>159.29243</v>
      </c>
      <c r="C5986">
        <v>9.0441660000000006</v>
      </c>
    </row>
    <row r="5987" spans="1:7" x14ac:dyDescent="0.25">
      <c r="A5987">
        <v>5986</v>
      </c>
      <c r="B5987">
        <v>159.29243</v>
      </c>
      <c r="C5987">
        <v>9.0441660000000006</v>
      </c>
      <c r="F5987">
        <v>164.55912699999999</v>
      </c>
      <c r="G5987">
        <v>9.0441660000000006</v>
      </c>
    </row>
    <row r="5988" spans="1:7" x14ac:dyDescent="0.25">
      <c r="A5988">
        <v>5987</v>
      </c>
      <c r="B5988">
        <v>159.29243</v>
      </c>
      <c r="C5988">
        <v>9.0441660000000006</v>
      </c>
      <c r="D5988">
        <v>149.825828</v>
      </c>
      <c r="E5988">
        <v>7.0491679999999999</v>
      </c>
      <c r="F5988">
        <v>164.55912699999999</v>
      </c>
      <c r="G5988">
        <v>9.0441660000000006</v>
      </c>
    </row>
    <row r="5989" spans="1:7" x14ac:dyDescent="0.25">
      <c r="A5989">
        <v>5988</v>
      </c>
      <c r="D5989">
        <v>149.825828</v>
      </c>
      <c r="E5989">
        <v>7.0491679999999999</v>
      </c>
      <c r="F5989">
        <v>164.55912699999999</v>
      </c>
      <c r="G5989">
        <v>9.0441660000000006</v>
      </c>
    </row>
    <row r="5990" spans="1:7" x14ac:dyDescent="0.25">
      <c r="A5990">
        <v>5989</v>
      </c>
      <c r="D5990">
        <v>149.825828</v>
      </c>
      <c r="E5990">
        <v>7.0491679999999999</v>
      </c>
      <c r="F5990">
        <v>164.55912699999999</v>
      </c>
      <c r="G5990">
        <v>9.0441660000000006</v>
      </c>
    </row>
    <row r="5991" spans="1:7" x14ac:dyDescent="0.25">
      <c r="A5991">
        <v>5990</v>
      </c>
      <c r="D5991">
        <v>149.825828</v>
      </c>
      <c r="E5991">
        <v>7.0491679999999999</v>
      </c>
      <c r="F5991">
        <v>164.55912699999999</v>
      </c>
      <c r="G5991">
        <v>9.0441660000000006</v>
      </c>
    </row>
    <row r="5992" spans="1:7" x14ac:dyDescent="0.25">
      <c r="A5992">
        <v>5991</v>
      </c>
      <c r="D5992">
        <v>149.825828</v>
      </c>
      <c r="E5992">
        <v>7.0491679999999999</v>
      </c>
      <c r="F5992">
        <v>164.55912699999999</v>
      </c>
      <c r="G5992">
        <v>9.0441660000000006</v>
      </c>
    </row>
    <row r="5993" spans="1:7" x14ac:dyDescent="0.25">
      <c r="A5993">
        <v>5992</v>
      </c>
      <c r="D5993">
        <v>149.825828</v>
      </c>
      <c r="E5993">
        <v>7.0491679999999999</v>
      </c>
      <c r="F5993">
        <v>164.55912699999999</v>
      </c>
      <c r="G5993">
        <v>9.0441660000000006</v>
      </c>
    </row>
    <row r="5994" spans="1:7" x14ac:dyDescent="0.25">
      <c r="A5994">
        <v>5993</v>
      </c>
      <c r="D5994">
        <v>149.825828</v>
      </c>
      <c r="E5994">
        <v>7.0491679999999999</v>
      </c>
      <c r="F5994">
        <v>164.55912699999999</v>
      </c>
      <c r="G5994">
        <v>9.0441660000000006</v>
      </c>
    </row>
    <row r="5995" spans="1:7" x14ac:dyDescent="0.25">
      <c r="A5995">
        <v>5994</v>
      </c>
      <c r="D5995">
        <v>149.825828</v>
      </c>
      <c r="E5995">
        <v>7.0491679999999999</v>
      </c>
      <c r="F5995">
        <v>164.55912699999999</v>
      </c>
      <c r="G5995">
        <v>9.0441660000000006</v>
      </c>
    </row>
    <row r="5996" spans="1:7" x14ac:dyDescent="0.25">
      <c r="A5996">
        <v>5995</v>
      </c>
      <c r="D5996">
        <v>149.825828</v>
      </c>
      <c r="E5996">
        <v>7.0491679999999999</v>
      </c>
      <c r="F5996">
        <v>164.55912699999999</v>
      </c>
      <c r="G5996">
        <v>9.0441660000000006</v>
      </c>
    </row>
    <row r="5997" spans="1:7" x14ac:dyDescent="0.25">
      <c r="A5997">
        <v>5996</v>
      </c>
      <c r="D5997">
        <v>149.825828</v>
      </c>
      <c r="E5997">
        <v>7.0491679999999999</v>
      </c>
      <c r="F5997">
        <v>164.55912699999999</v>
      </c>
      <c r="G5997">
        <v>9.0441660000000006</v>
      </c>
    </row>
    <row r="5998" spans="1:7" x14ac:dyDescent="0.25">
      <c r="A5998">
        <v>5997</v>
      </c>
      <c r="D5998">
        <v>149.825828</v>
      </c>
      <c r="E5998">
        <v>7.0491679999999999</v>
      </c>
      <c r="F5998">
        <v>164.55912699999999</v>
      </c>
      <c r="G5998">
        <v>9.0441660000000006</v>
      </c>
    </row>
    <row r="5999" spans="1:7" x14ac:dyDescent="0.25">
      <c r="A5999">
        <v>5998</v>
      </c>
      <c r="D5999">
        <v>149.825828</v>
      </c>
      <c r="E5999">
        <v>7.0491679999999999</v>
      </c>
      <c r="F5999">
        <v>164.55912699999999</v>
      </c>
      <c r="G5999">
        <v>9.0441660000000006</v>
      </c>
    </row>
    <row r="6000" spans="1:7" x14ac:dyDescent="0.25">
      <c r="A6000">
        <v>5999</v>
      </c>
      <c r="D6000">
        <v>149.825828</v>
      </c>
      <c r="E6000">
        <v>7.0491679999999999</v>
      </c>
      <c r="F6000">
        <v>164.42577699999998</v>
      </c>
      <c r="G6000">
        <v>9.177187</v>
      </c>
    </row>
    <row r="6001" spans="1:9" x14ac:dyDescent="0.25">
      <c r="A6001">
        <v>6000</v>
      </c>
      <c r="D6001">
        <v>149.825828</v>
      </c>
      <c r="E6001">
        <v>7.0491679999999999</v>
      </c>
      <c r="F6001">
        <v>164.35915699999998</v>
      </c>
      <c r="G6001">
        <v>9.177187</v>
      </c>
    </row>
    <row r="6002" spans="1:9" x14ac:dyDescent="0.25">
      <c r="A6002">
        <v>6001</v>
      </c>
      <c r="D6002">
        <v>149.825828</v>
      </c>
      <c r="E6002">
        <v>7.0491679999999999</v>
      </c>
      <c r="F6002">
        <v>164.15907999999999</v>
      </c>
      <c r="G6002">
        <v>9.1106770000000008</v>
      </c>
    </row>
    <row r="6003" spans="1:9" x14ac:dyDescent="0.25">
      <c r="A6003">
        <v>6002</v>
      </c>
      <c r="D6003">
        <v>149.825828</v>
      </c>
      <c r="E6003">
        <v>7.0491679999999999</v>
      </c>
      <c r="F6003">
        <v>164.15907999999999</v>
      </c>
      <c r="G6003">
        <v>9.1106770000000008</v>
      </c>
    </row>
    <row r="6004" spans="1:9" x14ac:dyDescent="0.25">
      <c r="A6004">
        <v>6003</v>
      </c>
      <c r="D6004">
        <v>149.825828</v>
      </c>
      <c r="E6004">
        <v>7.0491679999999999</v>
      </c>
      <c r="F6004">
        <v>164.02583999999999</v>
      </c>
      <c r="G6004">
        <v>9.177187</v>
      </c>
    </row>
    <row r="6005" spans="1:9" x14ac:dyDescent="0.25">
      <c r="A6005">
        <v>6004</v>
      </c>
      <c r="D6005">
        <v>149.825828</v>
      </c>
      <c r="E6005">
        <v>7.0491679999999999</v>
      </c>
      <c r="F6005">
        <v>163.75914</v>
      </c>
      <c r="G6005">
        <v>9.2436980000000002</v>
      </c>
    </row>
    <row r="6006" spans="1:9" x14ac:dyDescent="0.25">
      <c r="A6006">
        <v>6005</v>
      </c>
      <c r="D6006">
        <v>149.825828</v>
      </c>
      <c r="E6006">
        <v>7.0491679999999999</v>
      </c>
    </row>
    <row r="6007" spans="1:9" x14ac:dyDescent="0.25">
      <c r="A6007">
        <v>6006</v>
      </c>
      <c r="B6007">
        <v>142.425758</v>
      </c>
      <c r="C6007">
        <v>8.7116109999999995</v>
      </c>
      <c r="D6007">
        <v>149.825828</v>
      </c>
      <c r="E6007">
        <v>7.0491679999999999</v>
      </c>
    </row>
    <row r="6008" spans="1:9" x14ac:dyDescent="0.25">
      <c r="A6008">
        <v>6007</v>
      </c>
      <c r="B6008">
        <v>142.425758</v>
      </c>
      <c r="C6008">
        <v>8.7116109999999995</v>
      </c>
      <c r="D6008">
        <v>149.825828</v>
      </c>
      <c r="E6008">
        <v>7.0491679999999999</v>
      </c>
      <c r="H6008">
        <v>152.759185</v>
      </c>
      <c r="I6008">
        <v>6.3840589999999997</v>
      </c>
    </row>
    <row r="6009" spans="1:9" x14ac:dyDescent="0.25">
      <c r="A6009">
        <v>6008</v>
      </c>
      <c r="B6009">
        <v>142.425758</v>
      </c>
      <c r="C6009">
        <v>8.7116109999999995</v>
      </c>
      <c r="H6009">
        <v>152.759185</v>
      </c>
      <c r="I6009">
        <v>6.3840589999999997</v>
      </c>
    </row>
    <row r="6010" spans="1:9" x14ac:dyDescent="0.25">
      <c r="A6010">
        <v>6009</v>
      </c>
      <c r="B6010">
        <v>142.425758</v>
      </c>
      <c r="C6010">
        <v>8.7116109999999995</v>
      </c>
      <c r="H6010">
        <v>152.759185</v>
      </c>
      <c r="I6010">
        <v>6.3840589999999997</v>
      </c>
    </row>
    <row r="6011" spans="1:9" x14ac:dyDescent="0.25">
      <c r="A6011">
        <v>6010</v>
      </c>
      <c r="B6011">
        <v>142.425758</v>
      </c>
      <c r="C6011">
        <v>8.7116109999999995</v>
      </c>
      <c r="H6011">
        <v>152.759185</v>
      </c>
      <c r="I6011">
        <v>6.3840589999999997</v>
      </c>
    </row>
    <row r="6012" spans="1:9" x14ac:dyDescent="0.25">
      <c r="A6012">
        <v>6011</v>
      </c>
      <c r="B6012">
        <v>142.425758</v>
      </c>
      <c r="C6012">
        <v>8.7116109999999995</v>
      </c>
      <c r="H6012">
        <v>152.759185</v>
      </c>
      <c r="I6012">
        <v>6.3840589999999997</v>
      </c>
    </row>
    <row r="6013" spans="1:9" x14ac:dyDescent="0.25">
      <c r="A6013">
        <v>6012</v>
      </c>
      <c r="B6013">
        <v>142.425758</v>
      </c>
      <c r="C6013">
        <v>8.7116109999999995</v>
      </c>
      <c r="H6013">
        <v>152.759185</v>
      </c>
      <c r="I6013">
        <v>6.3840589999999997</v>
      </c>
    </row>
    <row r="6014" spans="1:9" x14ac:dyDescent="0.25">
      <c r="A6014">
        <v>6013</v>
      </c>
      <c r="B6014">
        <v>142.425758</v>
      </c>
      <c r="C6014">
        <v>8.7116109999999995</v>
      </c>
      <c r="H6014">
        <v>152.759185</v>
      </c>
      <c r="I6014">
        <v>6.3840589999999997</v>
      </c>
    </row>
    <row r="6015" spans="1:9" x14ac:dyDescent="0.25">
      <c r="A6015">
        <v>6014</v>
      </c>
      <c r="B6015">
        <v>142.425758</v>
      </c>
      <c r="C6015">
        <v>8.7116109999999995</v>
      </c>
      <c r="H6015">
        <v>152.759185</v>
      </c>
      <c r="I6015">
        <v>6.3840589999999997</v>
      </c>
    </row>
    <row r="6016" spans="1:9" x14ac:dyDescent="0.25">
      <c r="A6016">
        <v>6015</v>
      </c>
      <c r="B6016">
        <v>142.425758</v>
      </c>
      <c r="C6016">
        <v>8.7116109999999995</v>
      </c>
      <c r="H6016">
        <v>152.759185</v>
      </c>
      <c r="I6016">
        <v>6.3840589999999997</v>
      </c>
    </row>
    <row r="6017" spans="1:9" x14ac:dyDescent="0.25">
      <c r="A6017">
        <v>6016</v>
      </c>
      <c r="B6017">
        <v>142.425758</v>
      </c>
      <c r="C6017">
        <v>8.7116109999999995</v>
      </c>
      <c r="H6017">
        <v>152.759185</v>
      </c>
      <c r="I6017">
        <v>6.3840589999999997</v>
      </c>
    </row>
    <row r="6018" spans="1:9" x14ac:dyDescent="0.25">
      <c r="A6018">
        <v>6017</v>
      </c>
      <c r="B6018">
        <v>142.425758</v>
      </c>
      <c r="C6018">
        <v>8.7116109999999995</v>
      </c>
      <c r="H6018">
        <v>152.759185</v>
      </c>
      <c r="I6018">
        <v>6.3840589999999997</v>
      </c>
    </row>
    <row r="6019" spans="1:9" x14ac:dyDescent="0.25">
      <c r="A6019">
        <v>6018</v>
      </c>
      <c r="B6019">
        <v>142.425758</v>
      </c>
      <c r="C6019">
        <v>8.7116109999999995</v>
      </c>
      <c r="H6019">
        <v>152.759185</v>
      </c>
      <c r="I6019">
        <v>6.3840589999999997</v>
      </c>
    </row>
    <row r="6020" spans="1:9" x14ac:dyDescent="0.25">
      <c r="A6020">
        <v>6019</v>
      </c>
      <c r="B6020">
        <v>142.425758</v>
      </c>
      <c r="C6020">
        <v>8.7116109999999995</v>
      </c>
      <c r="H6020">
        <v>152.759185</v>
      </c>
      <c r="I6020">
        <v>6.3840589999999997</v>
      </c>
    </row>
    <row r="6021" spans="1:9" x14ac:dyDescent="0.25">
      <c r="A6021">
        <v>6020</v>
      </c>
      <c r="B6021">
        <v>142.425758</v>
      </c>
      <c r="C6021">
        <v>8.7116109999999995</v>
      </c>
      <c r="H6021">
        <v>152.759185</v>
      </c>
      <c r="I6021">
        <v>6.3840589999999997</v>
      </c>
    </row>
    <row r="6022" spans="1:9" x14ac:dyDescent="0.25">
      <c r="A6022">
        <v>6021</v>
      </c>
      <c r="B6022">
        <v>142.425758</v>
      </c>
      <c r="C6022">
        <v>8.7116109999999995</v>
      </c>
      <c r="H6022">
        <v>152.759185</v>
      </c>
      <c r="I6022">
        <v>6.3840589999999997</v>
      </c>
    </row>
    <row r="6023" spans="1:9" x14ac:dyDescent="0.25">
      <c r="A6023">
        <v>6022</v>
      </c>
      <c r="H6023">
        <v>152.759185</v>
      </c>
      <c r="I6023">
        <v>6.4505699999999999</v>
      </c>
    </row>
    <row r="6024" spans="1:9" x14ac:dyDescent="0.25">
      <c r="A6024">
        <v>6023</v>
      </c>
      <c r="H6024">
        <v>152.759185</v>
      </c>
      <c r="I6024">
        <v>6.5170810000000001</v>
      </c>
    </row>
    <row r="6025" spans="1:9" x14ac:dyDescent="0.25">
      <c r="A6025">
        <v>6024</v>
      </c>
      <c r="H6025">
        <v>152.759185</v>
      </c>
      <c r="I6025">
        <v>6.5170810000000001</v>
      </c>
    </row>
    <row r="6026" spans="1:9" x14ac:dyDescent="0.25">
      <c r="A6026">
        <v>6025</v>
      </c>
      <c r="H6026">
        <v>152.759185</v>
      </c>
      <c r="I6026">
        <v>6.5170810000000001</v>
      </c>
    </row>
    <row r="6027" spans="1:9" x14ac:dyDescent="0.25">
      <c r="A6027">
        <v>6026</v>
      </c>
      <c r="H6027">
        <v>152.22578799999999</v>
      </c>
      <c r="I6027">
        <v>6.8496350000000001</v>
      </c>
    </row>
    <row r="6028" spans="1:9" x14ac:dyDescent="0.25">
      <c r="A6028">
        <v>6027</v>
      </c>
      <c r="F6028">
        <v>145.225765</v>
      </c>
      <c r="G6028">
        <v>9.5096319999999999</v>
      </c>
      <c r="H6028">
        <v>152.22578799999999</v>
      </c>
      <c r="I6028">
        <v>6.8496350000000001</v>
      </c>
    </row>
    <row r="6029" spans="1:9" x14ac:dyDescent="0.25">
      <c r="A6029">
        <v>6028</v>
      </c>
      <c r="D6029">
        <v>119.901526</v>
      </c>
      <c r="E6029">
        <v>7.2660609999999997</v>
      </c>
      <c r="F6029">
        <v>145.225765</v>
      </c>
      <c r="G6029">
        <v>9.5096319999999999</v>
      </c>
    </row>
    <row r="6030" spans="1:9" x14ac:dyDescent="0.25">
      <c r="A6030">
        <v>6029</v>
      </c>
      <c r="D6030">
        <v>119.901526</v>
      </c>
      <c r="E6030">
        <v>7.2660609999999997</v>
      </c>
      <c r="F6030">
        <v>145.225765</v>
      </c>
      <c r="G6030">
        <v>9.5096319999999999</v>
      </c>
    </row>
    <row r="6031" spans="1:9" x14ac:dyDescent="0.25">
      <c r="A6031">
        <v>6030</v>
      </c>
      <c r="D6031">
        <v>119.901526</v>
      </c>
      <c r="E6031">
        <v>7.2660609999999997</v>
      </c>
      <c r="F6031">
        <v>145.225765</v>
      </c>
      <c r="G6031">
        <v>9.5096319999999999</v>
      </c>
    </row>
    <row r="6032" spans="1:9" x14ac:dyDescent="0.25">
      <c r="A6032">
        <v>6031</v>
      </c>
      <c r="D6032">
        <v>119.901526</v>
      </c>
      <c r="E6032">
        <v>7.2660609999999997</v>
      </c>
      <c r="F6032">
        <v>145.225765</v>
      </c>
      <c r="G6032">
        <v>9.5096319999999999</v>
      </c>
    </row>
    <row r="6033" spans="1:7" x14ac:dyDescent="0.25">
      <c r="A6033">
        <v>6032</v>
      </c>
      <c r="D6033">
        <v>119.901526</v>
      </c>
      <c r="E6033">
        <v>7.2660609999999997</v>
      </c>
      <c r="F6033">
        <v>145.225765</v>
      </c>
      <c r="G6033">
        <v>9.5096319999999999</v>
      </c>
    </row>
    <row r="6034" spans="1:7" x14ac:dyDescent="0.25">
      <c r="A6034">
        <v>6033</v>
      </c>
      <c r="D6034">
        <v>119.901526</v>
      </c>
      <c r="E6034">
        <v>7.2660609999999997</v>
      </c>
      <c r="F6034">
        <v>145.225765</v>
      </c>
      <c r="G6034">
        <v>9.5096319999999999</v>
      </c>
    </row>
    <row r="6035" spans="1:7" x14ac:dyDescent="0.25">
      <c r="A6035">
        <v>6034</v>
      </c>
      <c r="D6035">
        <v>119.901526</v>
      </c>
      <c r="E6035">
        <v>7.2660609999999997</v>
      </c>
      <c r="F6035">
        <v>145.225765</v>
      </c>
      <c r="G6035">
        <v>9.5096319999999999</v>
      </c>
    </row>
    <row r="6036" spans="1:7" x14ac:dyDescent="0.25">
      <c r="A6036">
        <v>6035</v>
      </c>
      <c r="D6036">
        <v>119.901526</v>
      </c>
      <c r="E6036">
        <v>7.2660609999999997</v>
      </c>
      <c r="F6036">
        <v>145.225765</v>
      </c>
      <c r="G6036">
        <v>9.5096319999999999</v>
      </c>
    </row>
    <row r="6037" spans="1:7" x14ac:dyDescent="0.25">
      <c r="A6037">
        <v>6036</v>
      </c>
      <c r="D6037">
        <v>119.901526</v>
      </c>
      <c r="E6037">
        <v>7.2660609999999997</v>
      </c>
      <c r="F6037">
        <v>145.225765</v>
      </c>
      <c r="G6037">
        <v>9.5096319999999999</v>
      </c>
    </row>
    <row r="6038" spans="1:7" x14ac:dyDescent="0.25">
      <c r="A6038">
        <v>6037</v>
      </c>
      <c r="D6038">
        <v>119.901526</v>
      </c>
      <c r="E6038">
        <v>7.2660609999999997</v>
      </c>
      <c r="F6038">
        <v>145.225765</v>
      </c>
      <c r="G6038">
        <v>9.5096319999999999</v>
      </c>
    </row>
    <row r="6039" spans="1:7" x14ac:dyDescent="0.25">
      <c r="A6039">
        <v>6038</v>
      </c>
      <c r="D6039">
        <v>119.901526</v>
      </c>
      <c r="E6039">
        <v>7.2660609999999997</v>
      </c>
      <c r="F6039">
        <v>145.225765</v>
      </c>
      <c r="G6039">
        <v>9.5096319999999999</v>
      </c>
    </row>
    <row r="6040" spans="1:7" x14ac:dyDescent="0.25">
      <c r="A6040">
        <v>6039</v>
      </c>
      <c r="D6040">
        <v>119.901526</v>
      </c>
      <c r="E6040">
        <v>7.2660609999999997</v>
      </c>
      <c r="F6040">
        <v>145.225765</v>
      </c>
      <c r="G6040">
        <v>9.5096319999999999</v>
      </c>
    </row>
    <row r="6041" spans="1:7" x14ac:dyDescent="0.25">
      <c r="A6041">
        <v>6040</v>
      </c>
      <c r="D6041">
        <v>119.901526</v>
      </c>
      <c r="E6041">
        <v>7.2660609999999997</v>
      </c>
      <c r="F6041">
        <v>145.225765</v>
      </c>
      <c r="G6041">
        <v>9.5096319999999999</v>
      </c>
    </row>
    <row r="6042" spans="1:7" x14ac:dyDescent="0.25">
      <c r="A6042">
        <v>6041</v>
      </c>
      <c r="D6042">
        <v>119.901526</v>
      </c>
      <c r="E6042">
        <v>7.2660609999999997</v>
      </c>
      <c r="F6042">
        <v>145.225765</v>
      </c>
      <c r="G6042">
        <v>9.5096319999999999</v>
      </c>
    </row>
    <row r="6043" spans="1:7" x14ac:dyDescent="0.25">
      <c r="A6043">
        <v>6042</v>
      </c>
      <c r="D6043">
        <v>119.901526</v>
      </c>
      <c r="E6043">
        <v>7.2660609999999997</v>
      </c>
      <c r="F6043">
        <v>145.225765</v>
      </c>
      <c r="G6043">
        <v>9.5096319999999999</v>
      </c>
    </row>
    <row r="6044" spans="1:7" x14ac:dyDescent="0.25">
      <c r="A6044">
        <v>6043</v>
      </c>
      <c r="D6044">
        <v>119.901526</v>
      </c>
      <c r="E6044">
        <v>7.2660609999999997</v>
      </c>
      <c r="F6044">
        <v>145.225765</v>
      </c>
      <c r="G6044">
        <v>9.5096319999999999</v>
      </c>
    </row>
    <row r="6045" spans="1:7" x14ac:dyDescent="0.25">
      <c r="A6045">
        <v>6044</v>
      </c>
      <c r="D6045">
        <v>119.771649</v>
      </c>
      <c r="E6045">
        <v>7.2660609999999997</v>
      </c>
    </row>
    <row r="6046" spans="1:7" x14ac:dyDescent="0.25">
      <c r="A6046">
        <v>6045</v>
      </c>
      <c r="B6046">
        <v>112.045182</v>
      </c>
      <c r="C6046">
        <v>8.6933179999999997</v>
      </c>
      <c r="D6046">
        <v>119.771649</v>
      </c>
      <c r="E6046">
        <v>7.2660609999999997</v>
      </c>
    </row>
    <row r="6047" spans="1:7" x14ac:dyDescent="0.25">
      <c r="A6047">
        <v>6046</v>
      </c>
      <c r="B6047">
        <v>112.045182</v>
      </c>
      <c r="C6047">
        <v>8.6933179999999997</v>
      </c>
      <c r="D6047">
        <v>119.771649</v>
      </c>
      <c r="E6047">
        <v>7.2660609999999997</v>
      </c>
    </row>
    <row r="6048" spans="1:7" x14ac:dyDescent="0.25">
      <c r="A6048">
        <v>6047</v>
      </c>
      <c r="B6048">
        <v>112.045182</v>
      </c>
      <c r="C6048">
        <v>8.6933179999999997</v>
      </c>
    </row>
    <row r="6049" spans="1:9" x14ac:dyDescent="0.25">
      <c r="A6049">
        <v>6048</v>
      </c>
      <c r="B6049">
        <v>112.045182</v>
      </c>
      <c r="C6049">
        <v>8.6933179999999997</v>
      </c>
      <c r="H6049">
        <v>122.498643</v>
      </c>
      <c r="I6049">
        <v>6.6173169999999999</v>
      </c>
    </row>
    <row r="6050" spans="1:9" x14ac:dyDescent="0.25">
      <c r="A6050">
        <v>6049</v>
      </c>
      <c r="B6050">
        <v>112.045182</v>
      </c>
      <c r="C6050">
        <v>8.6933179999999997</v>
      </c>
      <c r="H6050">
        <v>122.498643</v>
      </c>
      <c r="I6050">
        <v>6.6173169999999999</v>
      </c>
    </row>
    <row r="6051" spans="1:9" x14ac:dyDescent="0.25">
      <c r="A6051">
        <v>6050</v>
      </c>
      <c r="B6051">
        <v>112.045182</v>
      </c>
      <c r="C6051">
        <v>8.6933179999999997</v>
      </c>
      <c r="H6051">
        <v>122.498643</v>
      </c>
      <c r="I6051">
        <v>6.6173169999999999</v>
      </c>
    </row>
    <row r="6052" spans="1:9" x14ac:dyDescent="0.25">
      <c r="A6052">
        <v>6051</v>
      </c>
      <c r="B6052">
        <v>112.045182</v>
      </c>
      <c r="C6052">
        <v>8.6933179999999997</v>
      </c>
      <c r="H6052">
        <v>122.498643</v>
      </c>
      <c r="I6052">
        <v>6.6173169999999999</v>
      </c>
    </row>
    <row r="6053" spans="1:9" x14ac:dyDescent="0.25">
      <c r="A6053">
        <v>6052</v>
      </c>
      <c r="B6053">
        <v>112.045182</v>
      </c>
      <c r="C6053">
        <v>8.6933179999999997</v>
      </c>
      <c r="H6053">
        <v>122.498643</v>
      </c>
      <c r="I6053">
        <v>6.6173169999999999</v>
      </c>
    </row>
    <row r="6054" spans="1:9" x14ac:dyDescent="0.25">
      <c r="A6054">
        <v>6053</v>
      </c>
      <c r="B6054">
        <v>112.045182</v>
      </c>
      <c r="C6054">
        <v>8.6933179999999997</v>
      </c>
      <c r="H6054">
        <v>122.498643</v>
      </c>
      <c r="I6054">
        <v>6.6173169999999999</v>
      </c>
    </row>
    <row r="6055" spans="1:9" x14ac:dyDescent="0.25">
      <c r="A6055">
        <v>6054</v>
      </c>
      <c r="B6055">
        <v>112.045182</v>
      </c>
      <c r="C6055">
        <v>8.6933179999999997</v>
      </c>
      <c r="H6055">
        <v>122.498643</v>
      </c>
      <c r="I6055">
        <v>6.6173169999999999</v>
      </c>
    </row>
    <row r="6056" spans="1:9" x14ac:dyDescent="0.25">
      <c r="A6056">
        <v>6055</v>
      </c>
      <c r="B6056">
        <v>112.045182</v>
      </c>
      <c r="C6056">
        <v>8.6933179999999997</v>
      </c>
      <c r="H6056">
        <v>122.498643</v>
      </c>
      <c r="I6056">
        <v>6.6173169999999999</v>
      </c>
    </row>
    <row r="6057" spans="1:9" x14ac:dyDescent="0.25">
      <c r="A6057">
        <v>6056</v>
      </c>
      <c r="B6057">
        <v>112.045182</v>
      </c>
      <c r="C6057">
        <v>8.6933179999999997</v>
      </c>
      <c r="H6057">
        <v>122.498643</v>
      </c>
      <c r="I6057">
        <v>6.6173169999999999</v>
      </c>
    </row>
    <row r="6058" spans="1:9" x14ac:dyDescent="0.25">
      <c r="A6058">
        <v>6057</v>
      </c>
      <c r="B6058">
        <v>112.045182</v>
      </c>
      <c r="C6058">
        <v>8.6933179999999997</v>
      </c>
      <c r="H6058">
        <v>122.498643</v>
      </c>
      <c r="I6058">
        <v>6.6173169999999999</v>
      </c>
    </row>
    <row r="6059" spans="1:9" x14ac:dyDescent="0.25">
      <c r="A6059">
        <v>6058</v>
      </c>
      <c r="B6059">
        <v>112.045182</v>
      </c>
      <c r="C6059">
        <v>8.6933179999999997</v>
      </c>
      <c r="H6059">
        <v>122.498643</v>
      </c>
      <c r="I6059">
        <v>6.6173169999999999</v>
      </c>
    </row>
    <row r="6060" spans="1:9" x14ac:dyDescent="0.25">
      <c r="A6060">
        <v>6059</v>
      </c>
      <c r="B6060">
        <v>112.045182</v>
      </c>
      <c r="C6060">
        <v>8.6933179999999997</v>
      </c>
      <c r="H6060">
        <v>122.498643</v>
      </c>
      <c r="I6060">
        <v>6.6173169999999999</v>
      </c>
    </row>
    <row r="6061" spans="1:9" x14ac:dyDescent="0.25">
      <c r="A6061">
        <v>6060</v>
      </c>
      <c r="B6061">
        <v>112.045182</v>
      </c>
      <c r="C6061">
        <v>8.6933179999999997</v>
      </c>
      <c r="H6061">
        <v>122.303881</v>
      </c>
      <c r="I6061">
        <v>6.8119719999999999</v>
      </c>
    </row>
    <row r="6062" spans="1:9" x14ac:dyDescent="0.25">
      <c r="A6062">
        <v>6061</v>
      </c>
      <c r="B6062">
        <v>112.045182</v>
      </c>
      <c r="C6062">
        <v>8.6933179999999997</v>
      </c>
      <c r="H6062">
        <v>122.303881</v>
      </c>
      <c r="I6062">
        <v>6.8119719999999999</v>
      </c>
    </row>
    <row r="6063" spans="1:9" x14ac:dyDescent="0.25">
      <c r="A6063">
        <v>6062</v>
      </c>
      <c r="B6063">
        <v>112.045182</v>
      </c>
      <c r="C6063">
        <v>8.6933179999999997</v>
      </c>
      <c r="H6063">
        <v>122.303881</v>
      </c>
      <c r="I6063">
        <v>6.8119719999999999</v>
      </c>
    </row>
    <row r="6064" spans="1:9" x14ac:dyDescent="0.25">
      <c r="A6064">
        <v>6063</v>
      </c>
      <c r="H6064">
        <v>122.303881</v>
      </c>
      <c r="I6064">
        <v>6.8119719999999999</v>
      </c>
    </row>
    <row r="6065" spans="1:9" x14ac:dyDescent="0.25">
      <c r="A6065">
        <v>6064</v>
      </c>
      <c r="H6065">
        <v>122.303881</v>
      </c>
      <c r="I6065">
        <v>6.8119719999999999</v>
      </c>
    </row>
    <row r="6066" spans="1:9" x14ac:dyDescent="0.25">
      <c r="A6066">
        <v>6065</v>
      </c>
      <c r="H6066">
        <v>122.303881</v>
      </c>
      <c r="I6066">
        <v>6.8119719999999999</v>
      </c>
    </row>
    <row r="6067" spans="1:9" x14ac:dyDescent="0.25">
      <c r="A6067">
        <v>6066</v>
      </c>
      <c r="D6067">
        <v>101.202197</v>
      </c>
      <c r="E6067">
        <v>6.6173169999999999</v>
      </c>
      <c r="H6067">
        <v>122.10911899999999</v>
      </c>
      <c r="I6067">
        <v>6.8768570000000002</v>
      </c>
    </row>
    <row r="6068" spans="1:9" x14ac:dyDescent="0.25">
      <c r="A6068">
        <v>6067</v>
      </c>
      <c r="D6068">
        <v>101.202197</v>
      </c>
      <c r="E6068">
        <v>6.6173169999999999</v>
      </c>
      <c r="F6068">
        <v>114.05801099999999</v>
      </c>
      <c r="G6068">
        <v>9.5367180000000005</v>
      </c>
      <c r="H6068">
        <v>122.10911899999999</v>
      </c>
      <c r="I6068">
        <v>6.8768570000000002</v>
      </c>
    </row>
    <row r="6069" spans="1:9" x14ac:dyDescent="0.25">
      <c r="A6069">
        <v>6068</v>
      </c>
      <c r="D6069">
        <v>101.202197</v>
      </c>
      <c r="E6069">
        <v>6.6173169999999999</v>
      </c>
      <c r="F6069">
        <v>114.05801099999999</v>
      </c>
      <c r="G6069">
        <v>9.5367180000000005</v>
      </c>
    </row>
    <row r="6070" spans="1:9" x14ac:dyDescent="0.25">
      <c r="A6070">
        <v>6069</v>
      </c>
      <c r="D6070">
        <v>101.202197</v>
      </c>
      <c r="E6070">
        <v>6.6173169999999999</v>
      </c>
      <c r="F6070">
        <v>114.05801099999999</v>
      </c>
      <c r="G6070">
        <v>9.5367180000000005</v>
      </c>
    </row>
    <row r="6071" spans="1:9" x14ac:dyDescent="0.25">
      <c r="A6071">
        <v>6070</v>
      </c>
      <c r="D6071">
        <v>101.202197</v>
      </c>
      <c r="E6071">
        <v>6.6173169999999999</v>
      </c>
      <c r="F6071">
        <v>114.05801099999999</v>
      </c>
      <c r="G6071">
        <v>9.5367180000000005</v>
      </c>
    </row>
    <row r="6072" spans="1:9" x14ac:dyDescent="0.25">
      <c r="A6072">
        <v>6071</v>
      </c>
      <c r="D6072">
        <v>101.202197</v>
      </c>
      <c r="E6072">
        <v>6.6173169999999999</v>
      </c>
      <c r="F6072">
        <v>114.05801099999999</v>
      </c>
      <c r="G6072">
        <v>9.5367180000000005</v>
      </c>
    </row>
    <row r="6073" spans="1:9" x14ac:dyDescent="0.25">
      <c r="A6073">
        <v>6072</v>
      </c>
      <c r="D6073">
        <v>101.202197</v>
      </c>
      <c r="E6073">
        <v>6.6173169999999999</v>
      </c>
      <c r="F6073">
        <v>114.05801099999999</v>
      </c>
      <c r="G6073">
        <v>9.5367180000000005</v>
      </c>
    </row>
    <row r="6074" spans="1:9" x14ac:dyDescent="0.25">
      <c r="A6074">
        <v>6073</v>
      </c>
      <c r="D6074">
        <v>101.202197</v>
      </c>
      <c r="E6074">
        <v>6.6173169999999999</v>
      </c>
      <c r="F6074">
        <v>114.05801099999999</v>
      </c>
      <c r="G6074">
        <v>9.5367180000000005</v>
      </c>
    </row>
    <row r="6075" spans="1:9" x14ac:dyDescent="0.25">
      <c r="A6075">
        <v>6074</v>
      </c>
      <c r="D6075">
        <v>101.202197</v>
      </c>
      <c r="E6075">
        <v>6.6173169999999999</v>
      </c>
      <c r="F6075">
        <v>114.05801099999999</v>
      </c>
      <c r="G6075">
        <v>9.5367180000000005</v>
      </c>
    </row>
    <row r="6076" spans="1:9" x14ac:dyDescent="0.25">
      <c r="A6076">
        <v>6075</v>
      </c>
      <c r="D6076">
        <v>101.202197</v>
      </c>
      <c r="E6076">
        <v>6.6173169999999999</v>
      </c>
      <c r="F6076">
        <v>114.05801099999999</v>
      </c>
      <c r="G6076">
        <v>9.5367180000000005</v>
      </c>
    </row>
    <row r="6077" spans="1:9" x14ac:dyDescent="0.25">
      <c r="A6077">
        <v>6076</v>
      </c>
      <c r="D6077">
        <v>101.202197</v>
      </c>
      <c r="E6077">
        <v>6.6173169999999999</v>
      </c>
      <c r="F6077">
        <v>113.928134</v>
      </c>
      <c r="G6077">
        <v>9.5367180000000005</v>
      </c>
    </row>
    <row r="6078" spans="1:9" x14ac:dyDescent="0.25">
      <c r="A6078">
        <v>6077</v>
      </c>
      <c r="D6078">
        <v>101.202197</v>
      </c>
      <c r="E6078">
        <v>6.6173169999999999</v>
      </c>
      <c r="F6078">
        <v>113.928134</v>
      </c>
      <c r="G6078">
        <v>9.5367180000000005</v>
      </c>
    </row>
    <row r="6079" spans="1:9" x14ac:dyDescent="0.25">
      <c r="A6079">
        <v>6078</v>
      </c>
      <c r="D6079">
        <v>101.202197</v>
      </c>
      <c r="E6079">
        <v>6.6173169999999999</v>
      </c>
      <c r="F6079">
        <v>113.79825700000001</v>
      </c>
      <c r="G6079">
        <v>9.5367180000000005</v>
      </c>
    </row>
    <row r="6080" spans="1:9" x14ac:dyDescent="0.25">
      <c r="A6080">
        <v>6079</v>
      </c>
      <c r="D6080">
        <v>101.202197</v>
      </c>
      <c r="E6080">
        <v>6.6173169999999999</v>
      </c>
      <c r="F6080">
        <v>113.79825700000001</v>
      </c>
      <c r="G6080">
        <v>9.5367180000000005</v>
      </c>
    </row>
    <row r="6081" spans="1:9" x14ac:dyDescent="0.25">
      <c r="A6081">
        <v>6080</v>
      </c>
      <c r="D6081">
        <v>101.202197</v>
      </c>
      <c r="E6081">
        <v>6.6173169999999999</v>
      </c>
      <c r="F6081">
        <v>113.79825700000001</v>
      </c>
      <c r="G6081">
        <v>9.5367180000000005</v>
      </c>
    </row>
    <row r="6082" spans="1:9" x14ac:dyDescent="0.25">
      <c r="A6082">
        <v>6081</v>
      </c>
      <c r="D6082">
        <v>101.202197</v>
      </c>
      <c r="E6082">
        <v>6.6173169999999999</v>
      </c>
      <c r="F6082">
        <v>113.79825700000001</v>
      </c>
      <c r="G6082">
        <v>9.5367180000000005</v>
      </c>
    </row>
    <row r="6083" spans="1:9" x14ac:dyDescent="0.25">
      <c r="A6083">
        <v>6082</v>
      </c>
      <c r="D6083">
        <v>101.202197</v>
      </c>
      <c r="E6083">
        <v>6.6173169999999999</v>
      </c>
      <c r="F6083">
        <v>113.79825700000001</v>
      </c>
      <c r="G6083">
        <v>9.5367180000000005</v>
      </c>
    </row>
    <row r="6084" spans="1:9" x14ac:dyDescent="0.25">
      <c r="A6084">
        <v>6083</v>
      </c>
      <c r="D6084">
        <v>101.202197</v>
      </c>
      <c r="E6084">
        <v>6.6173169999999999</v>
      </c>
      <c r="F6084">
        <v>113.733373</v>
      </c>
      <c r="G6084">
        <v>9.5367180000000005</v>
      </c>
    </row>
    <row r="6085" spans="1:9" x14ac:dyDescent="0.25">
      <c r="A6085">
        <v>6084</v>
      </c>
      <c r="F6085">
        <v>113.733373</v>
      </c>
      <c r="G6085">
        <v>9.5367180000000005</v>
      </c>
    </row>
    <row r="6086" spans="1:9" x14ac:dyDescent="0.25">
      <c r="A6086">
        <v>6085</v>
      </c>
      <c r="B6086">
        <v>91.203251999999992</v>
      </c>
      <c r="C6086">
        <v>8.3041149999999995</v>
      </c>
      <c r="F6086">
        <v>113.733373</v>
      </c>
      <c r="G6086">
        <v>9.5367180000000005</v>
      </c>
    </row>
    <row r="6087" spans="1:9" x14ac:dyDescent="0.25">
      <c r="A6087">
        <v>6086</v>
      </c>
      <c r="B6087">
        <v>91.203251999999992</v>
      </c>
      <c r="C6087">
        <v>8.3041149999999995</v>
      </c>
    </row>
    <row r="6088" spans="1:9" x14ac:dyDescent="0.25">
      <c r="A6088">
        <v>6087</v>
      </c>
      <c r="B6088">
        <v>91.203251999999992</v>
      </c>
      <c r="C6088">
        <v>8.3041149999999995</v>
      </c>
    </row>
    <row r="6089" spans="1:9" x14ac:dyDescent="0.25">
      <c r="A6089">
        <v>6088</v>
      </c>
      <c r="B6089">
        <v>91.203251999999992</v>
      </c>
      <c r="C6089">
        <v>8.3041149999999995</v>
      </c>
    </row>
    <row r="6090" spans="1:9" x14ac:dyDescent="0.25">
      <c r="A6090">
        <v>6089</v>
      </c>
      <c r="B6090">
        <v>91.203251999999992</v>
      </c>
      <c r="C6090">
        <v>8.3041149999999995</v>
      </c>
      <c r="H6090">
        <v>102.95527200000001</v>
      </c>
      <c r="I6090">
        <v>6.487546</v>
      </c>
    </row>
    <row r="6091" spans="1:9" x14ac:dyDescent="0.25">
      <c r="A6091">
        <v>6090</v>
      </c>
      <c r="B6091">
        <v>91.203251999999992</v>
      </c>
      <c r="C6091">
        <v>8.3041149999999995</v>
      </c>
      <c r="H6091">
        <v>102.95527200000001</v>
      </c>
      <c r="I6091">
        <v>6.487546</v>
      </c>
    </row>
    <row r="6092" spans="1:9" x14ac:dyDescent="0.25">
      <c r="A6092">
        <v>6091</v>
      </c>
      <c r="B6092">
        <v>91.203251999999992</v>
      </c>
      <c r="C6092">
        <v>8.3041149999999995</v>
      </c>
      <c r="H6092">
        <v>102.95527200000001</v>
      </c>
      <c r="I6092">
        <v>6.487546</v>
      </c>
    </row>
    <row r="6093" spans="1:9" x14ac:dyDescent="0.25">
      <c r="A6093">
        <v>6092</v>
      </c>
      <c r="B6093">
        <v>91.203251999999992</v>
      </c>
      <c r="C6093">
        <v>8.3041149999999995</v>
      </c>
      <c r="H6093">
        <v>102.95527200000001</v>
      </c>
      <c r="I6093">
        <v>6.487546</v>
      </c>
    </row>
    <row r="6094" spans="1:9" x14ac:dyDescent="0.25">
      <c r="A6094">
        <v>6093</v>
      </c>
      <c r="B6094">
        <v>91.203251999999992</v>
      </c>
      <c r="C6094">
        <v>8.3041149999999995</v>
      </c>
      <c r="H6094">
        <v>102.95527200000001</v>
      </c>
      <c r="I6094">
        <v>6.487546</v>
      </c>
    </row>
    <row r="6095" spans="1:9" x14ac:dyDescent="0.25">
      <c r="A6095">
        <v>6094</v>
      </c>
      <c r="B6095">
        <v>91.203251999999992</v>
      </c>
      <c r="C6095">
        <v>8.3041149999999995</v>
      </c>
      <c r="H6095">
        <v>102.95527200000001</v>
      </c>
      <c r="I6095">
        <v>6.487546</v>
      </c>
    </row>
    <row r="6096" spans="1:9" x14ac:dyDescent="0.25">
      <c r="A6096">
        <v>6095</v>
      </c>
      <c r="B6096">
        <v>91.203251999999992</v>
      </c>
      <c r="C6096">
        <v>8.3041149999999995</v>
      </c>
      <c r="H6096">
        <v>102.95527200000001</v>
      </c>
      <c r="I6096">
        <v>6.487546</v>
      </c>
    </row>
    <row r="6097" spans="1:9" x14ac:dyDescent="0.25">
      <c r="A6097">
        <v>6096</v>
      </c>
      <c r="B6097">
        <v>91.203251999999992</v>
      </c>
      <c r="C6097">
        <v>8.3041149999999995</v>
      </c>
      <c r="H6097">
        <v>102.95527200000001</v>
      </c>
      <c r="I6097">
        <v>6.487546</v>
      </c>
    </row>
    <row r="6098" spans="1:9" x14ac:dyDescent="0.25">
      <c r="A6098">
        <v>6097</v>
      </c>
      <c r="B6098">
        <v>91.203251999999992</v>
      </c>
      <c r="C6098">
        <v>8.3041149999999995</v>
      </c>
      <c r="H6098">
        <v>102.95527200000001</v>
      </c>
      <c r="I6098">
        <v>6.487546</v>
      </c>
    </row>
    <row r="6099" spans="1:9" x14ac:dyDescent="0.25">
      <c r="A6099">
        <v>6098</v>
      </c>
      <c r="B6099">
        <v>91.203251999999992</v>
      </c>
      <c r="C6099">
        <v>8.3041149999999995</v>
      </c>
      <c r="H6099">
        <v>102.95527200000001</v>
      </c>
      <c r="I6099">
        <v>6.487546</v>
      </c>
    </row>
    <row r="6100" spans="1:9" x14ac:dyDescent="0.25">
      <c r="A6100">
        <v>6099</v>
      </c>
      <c r="B6100">
        <v>91.203251999999992</v>
      </c>
      <c r="C6100">
        <v>8.3041149999999995</v>
      </c>
      <c r="H6100">
        <v>102.95527200000001</v>
      </c>
      <c r="I6100">
        <v>6.487546</v>
      </c>
    </row>
    <row r="6101" spans="1:9" x14ac:dyDescent="0.25">
      <c r="A6101">
        <v>6100</v>
      </c>
      <c r="B6101">
        <v>91.203251999999992</v>
      </c>
      <c r="C6101">
        <v>8.3041149999999995</v>
      </c>
      <c r="H6101">
        <v>102.825395</v>
      </c>
      <c r="I6101">
        <v>6.5524319999999996</v>
      </c>
    </row>
    <row r="6102" spans="1:9" x14ac:dyDescent="0.25">
      <c r="A6102">
        <v>6101</v>
      </c>
      <c r="B6102">
        <v>91.203251999999992</v>
      </c>
      <c r="C6102">
        <v>8.3041149999999995</v>
      </c>
      <c r="H6102">
        <v>102.825395</v>
      </c>
      <c r="I6102">
        <v>6.5524319999999996</v>
      </c>
    </row>
    <row r="6103" spans="1:9" x14ac:dyDescent="0.25">
      <c r="A6103">
        <v>6102</v>
      </c>
      <c r="B6103">
        <v>91.203251999999992</v>
      </c>
      <c r="C6103">
        <v>8.3041149999999995</v>
      </c>
      <c r="H6103">
        <v>102.825395</v>
      </c>
      <c r="I6103">
        <v>6.5524319999999996</v>
      </c>
    </row>
    <row r="6104" spans="1:9" x14ac:dyDescent="0.25">
      <c r="A6104">
        <v>6103</v>
      </c>
      <c r="B6104">
        <v>91.203251999999992</v>
      </c>
      <c r="C6104">
        <v>8.3041149999999995</v>
      </c>
      <c r="H6104">
        <v>102.825395</v>
      </c>
      <c r="I6104">
        <v>6.5524319999999996</v>
      </c>
    </row>
    <row r="6105" spans="1:9" x14ac:dyDescent="0.25">
      <c r="A6105">
        <v>6104</v>
      </c>
      <c r="H6105">
        <v>102.63063200000001</v>
      </c>
      <c r="I6105">
        <v>6.6822020000000002</v>
      </c>
    </row>
    <row r="6106" spans="1:9" x14ac:dyDescent="0.25">
      <c r="A6106">
        <v>6105</v>
      </c>
      <c r="H6106">
        <v>102.63063200000001</v>
      </c>
      <c r="I6106">
        <v>6.6822020000000002</v>
      </c>
    </row>
    <row r="6107" spans="1:9" x14ac:dyDescent="0.25">
      <c r="A6107">
        <v>6106</v>
      </c>
      <c r="D6107">
        <v>81.334183999999993</v>
      </c>
      <c r="E6107">
        <v>6.9417419999999996</v>
      </c>
      <c r="H6107">
        <v>102.500755</v>
      </c>
      <c r="I6107">
        <v>6.6822020000000002</v>
      </c>
    </row>
    <row r="6108" spans="1:9" x14ac:dyDescent="0.25">
      <c r="A6108">
        <v>6107</v>
      </c>
      <c r="D6108">
        <v>81.334183999999993</v>
      </c>
      <c r="E6108">
        <v>6.9417419999999996</v>
      </c>
      <c r="H6108">
        <v>102.500755</v>
      </c>
      <c r="I6108">
        <v>6.6822020000000002</v>
      </c>
    </row>
    <row r="6109" spans="1:9" x14ac:dyDescent="0.25">
      <c r="A6109">
        <v>6108</v>
      </c>
      <c r="D6109">
        <v>81.334183999999993</v>
      </c>
      <c r="E6109">
        <v>6.9417419999999996</v>
      </c>
      <c r="H6109">
        <v>102.11123000000001</v>
      </c>
      <c r="I6109">
        <v>6.7470869999999996</v>
      </c>
    </row>
    <row r="6110" spans="1:9" x14ac:dyDescent="0.25">
      <c r="A6110">
        <v>6109</v>
      </c>
      <c r="D6110">
        <v>81.334183999999993</v>
      </c>
      <c r="E6110">
        <v>6.9417419999999996</v>
      </c>
    </row>
    <row r="6111" spans="1:9" x14ac:dyDescent="0.25">
      <c r="A6111">
        <v>6110</v>
      </c>
      <c r="D6111">
        <v>81.334183999999993</v>
      </c>
      <c r="E6111">
        <v>6.9417419999999996</v>
      </c>
      <c r="F6111">
        <v>93.345853000000005</v>
      </c>
      <c r="G6111">
        <v>8.9528590000000001</v>
      </c>
    </row>
    <row r="6112" spans="1:9" x14ac:dyDescent="0.25">
      <c r="A6112">
        <v>6111</v>
      </c>
      <c r="D6112">
        <v>81.334183999999993</v>
      </c>
      <c r="E6112">
        <v>6.9417419999999996</v>
      </c>
      <c r="F6112">
        <v>93.345853000000005</v>
      </c>
      <c r="G6112">
        <v>8.9528590000000001</v>
      </c>
    </row>
    <row r="6113" spans="1:7" x14ac:dyDescent="0.25">
      <c r="A6113">
        <v>6112</v>
      </c>
      <c r="D6113">
        <v>81.334183999999993</v>
      </c>
      <c r="E6113">
        <v>6.9417419999999996</v>
      </c>
      <c r="F6113">
        <v>93.345853000000005</v>
      </c>
      <c r="G6113">
        <v>8.9528590000000001</v>
      </c>
    </row>
    <row r="6114" spans="1:7" x14ac:dyDescent="0.25">
      <c r="A6114">
        <v>6113</v>
      </c>
      <c r="D6114">
        <v>81.334183999999993</v>
      </c>
      <c r="E6114">
        <v>6.9417419999999996</v>
      </c>
      <c r="F6114">
        <v>93.345853000000005</v>
      </c>
      <c r="G6114">
        <v>8.9528590000000001</v>
      </c>
    </row>
    <row r="6115" spans="1:7" x14ac:dyDescent="0.25">
      <c r="A6115">
        <v>6114</v>
      </c>
      <c r="D6115">
        <v>81.334183999999993</v>
      </c>
      <c r="E6115">
        <v>6.9417419999999996</v>
      </c>
      <c r="F6115">
        <v>93.345853000000005</v>
      </c>
      <c r="G6115">
        <v>8.9528590000000001</v>
      </c>
    </row>
    <row r="6116" spans="1:7" x14ac:dyDescent="0.25">
      <c r="A6116">
        <v>6115</v>
      </c>
      <c r="D6116">
        <v>81.334183999999993</v>
      </c>
      <c r="E6116">
        <v>6.9417419999999996</v>
      </c>
      <c r="F6116">
        <v>93.345853000000005</v>
      </c>
      <c r="G6116">
        <v>8.9528590000000001</v>
      </c>
    </row>
    <row r="6117" spans="1:7" x14ac:dyDescent="0.25">
      <c r="A6117">
        <v>6116</v>
      </c>
      <c r="D6117">
        <v>81.334183999999993</v>
      </c>
      <c r="E6117">
        <v>6.9417419999999996</v>
      </c>
      <c r="F6117">
        <v>93.345853000000005</v>
      </c>
      <c r="G6117">
        <v>8.9528590000000001</v>
      </c>
    </row>
    <row r="6118" spans="1:7" x14ac:dyDescent="0.25">
      <c r="A6118">
        <v>6117</v>
      </c>
      <c r="D6118">
        <v>81.334183999999993</v>
      </c>
      <c r="E6118">
        <v>6.9417419999999996</v>
      </c>
      <c r="F6118">
        <v>93.345853000000005</v>
      </c>
      <c r="G6118">
        <v>8.9528590000000001</v>
      </c>
    </row>
    <row r="6119" spans="1:7" x14ac:dyDescent="0.25">
      <c r="A6119">
        <v>6118</v>
      </c>
      <c r="D6119">
        <v>81.334183999999993</v>
      </c>
      <c r="E6119">
        <v>6.9417419999999996</v>
      </c>
      <c r="F6119">
        <v>93.345853000000005</v>
      </c>
      <c r="G6119">
        <v>8.9528590000000001</v>
      </c>
    </row>
    <row r="6120" spans="1:7" x14ac:dyDescent="0.25">
      <c r="A6120">
        <v>6119</v>
      </c>
      <c r="D6120">
        <v>81.334183999999993</v>
      </c>
      <c r="E6120">
        <v>6.9417419999999996</v>
      </c>
      <c r="F6120">
        <v>93.345853000000005</v>
      </c>
      <c r="G6120">
        <v>8.9528590000000001</v>
      </c>
    </row>
    <row r="6121" spans="1:7" x14ac:dyDescent="0.25">
      <c r="A6121">
        <v>6120</v>
      </c>
      <c r="D6121">
        <v>81.334183999999993</v>
      </c>
      <c r="E6121">
        <v>6.9417419999999996</v>
      </c>
      <c r="F6121">
        <v>93.345853000000005</v>
      </c>
      <c r="G6121">
        <v>8.9528590000000001</v>
      </c>
    </row>
    <row r="6122" spans="1:7" x14ac:dyDescent="0.25">
      <c r="A6122">
        <v>6121</v>
      </c>
      <c r="D6122">
        <v>81.334183999999993</v>
      </c>
      <c r="E6122">
        <v>6.9417419999999996</v>
      </c>
      <c r="F6122">
        <v>93.345853000000005</v>
      </c>
      <c r="G6122">
        <v>8.9528590000000001</v>
      </c>
    </row>
    <row r="6123" spans="1:7" x14ac:dyDescent="0.25">
      <c r="A6123">
        <v>6122</v>
      </c>
      <c r="D6123">
        <v>81.334183999999993</v>
      </c>
      <c r="E6123">
        <v>6.9417419999999996</v>
      </c>
      <c r="F6123">
        <v>93.345853000000005</v>
      </c>
      <c r="G6123">
        <v>8.9528590000000001</v>
      </c>
    </row>
    <row r="6124" spans="1:7" x14ac:dyDescent="0.25">
      <c r="A6124">
        <v>6123</v>
      </c>
      <c r="D6124">
        <v>81.334183999999993</v>
      </c>
      <c r="E6124">
        <v>6.9417419999999996</v>
      </c>
      <c r="F6124">
        <v>93.345853000000005</v>
      </c>
      <c r="G6124">
        <v>8.9528590000000001</v>
      </c>
    </row>
    <row r="6125" spans="1:7" x14ac:dyDescent="0.25">
      <c r="A6125">
        <v>6124</v>
      </c>
      <c r="D6125">
        <v>81.334183999999993</v>
      </c>
      <c r="E6125">
        <v>6.9417419999999996</v>
      </c>
      <c r="F6125">
        <v>93.345853000000005</v>
      </c>
      <c r="G6125">
        <v>8.9528590000000001</v>
      </c>
    </row>
    <row r="6126" spans="1:7" x14ac:dyDescent="0.25">
      <c r="A6126">
        <v>6125</v>
      </c>
      <c r="B6126">
        <v>73.088314999999994</v>
      </c>
      <c r="C6126">
        <v>8.5635480000000008</v>
      </c>
      <c r="D6126">
        <v>81.334183999999993</v>
      </c>
      <c r="E6126">
        <v>6.9417419999999996</v>
      </c>
      <c r="F6126">
        <v>93.215974000000003</v>
      </c>
      <c r="G6126">
        <v>8.9528590000000001</v>
      </c>
    </row>
    <row r="6127" spans="1:7" x14ac:dyDescent="0.25">
      <c r="A6127">
        <v>6126</v>
      </c>
      <c r="B6127">
        <v>73.088314999999994</v>
      </c>
      <c r="C6127">
        <v>8.5635480000000008</v>
      </c>
      <c r="F6127">
        <v>92.956327000000002</v>
      </c>
      <c r="G6127">
        <v>8.8879739999999998</v>
      </c>
    </row>
    <row r="6128" spans="1:7" x14ac:dyDescent="0.25">
      <c r="A6128">
        <v>6127</v>
      </c>
      <c r="B6128">
        <v>73.088314999999994</v>
      </c>
      <c r="C6128">
        <v>8.5635480000000008</v>
      </c>
      <c r="F6128">
        <v>92.956327000000002</v>
      </c>
      <c r="G6128">
        <v>8.8879739999999998</v>
      </c>
    </row>
    <row r="6129" spans="1:9" x14ac:dyDescent="0.25">
      <c r="A6129">
        <v>6128</v>
      </c>
      <c r="B6129">
        <v>73.088314999999994</v>
      </c>
      <c r="C6129">
        <v>8.5635480000000008</v>
      </c>
      <c r="F6129">
        <v>92.956327000000002</v>
      </c>
      <c r="G6129">
        <v>8.8879739999999998</v>
      </c>
    </row>
    <row r="6130" spans="1:9" x14ac:dyDescent="0.25">
      <c r="A6130">
        <v>6129</v>
      </c>
      <c r="B6130">
        <v>73.088314999999994</v>
      </c>
      <c r="C6130">
        <v>8.5635480000000008</v>
      </c>
      <c r="F6130">
        <v>92.891335999999995</v>
      </c>
      <c r="G6130">
        <v>8.8879739999999998</v>
      </c>
      <c r="H6130">
        <v>83.022267999999997</v>
      </c>
      <c r="I6130">
        <v>6.3577760000000003</v>
      </c>
    </row>
    <row r="6131" spans="1:9" x14ac:dyDescent="0.25">
      <c r="A6131">
        <v>6130</v>
      </c>
      <c r="B6131">
        <v>73.088314999999994</v>
      </c>
      <c r="C6131">
        <v>8.5635480000000008</v>
      </c>
      <c r="H6131">
        <v>83.022267999999997</v>
      </c>
      <c r="I6131">
        <v>6.3577760000000003</v>
      </c>
    </row>
    <row r="6132" spans="1:9" x14ac:dyDescent="0.25">
      <c r="A6132">
        <v>6131</v>
      </c>
      <c r="B6132">
        <v>73.088314999999994</v>
      </c>
      <c r="C6132">
        <v>8.5635480000000008</v>
      </c>
      <c r="H6132">
        <v>83.022267999999997</v>
      </c>
      <c r="I6132">
        <v>6.3577760000000003</v>
      </c>
    </row>
    <row r="6133" spans="1:9" x14ac:dyDescent="0.25">
      <c r="A6133">
        <v>6132</v>
      </c>
      <c r="B6133">
        <v>73.088314999999994</v>
      </c>
      <c r="C6133">
        <v>8.5635480000000008</v>
      </c>
      <c r="H6133">
        <v>83.022267999999997</v>
      </c>
      <c r="I6133">
        <v>6.3577760000000003</v>
      </c>
    </row>
    <row r="6134" spans="1:9" x14ac:dyDescent="0.25">
      <c r="A6134">
        <v>6133</v>
      </c>
      <c r="B6134">
        <v>73.088314999999994</v>
      </c>
      <c r="C6134">
        <v>8.5635480000000008</v>
      </c>
      <c r="H6134">
        <v>83.022267999999997</v>
      </c>
      <c r="I6134">
        <v>6.3577760000000003</v>
      </c>
    </row>
    <row r="6135" spans="1:9" x14ac:dyDescent="0.25">
      <c r="A6135">
        <v>6134</v>
      </c>
      <c r="B6135">
        <v>73.088314999999994</v>
      </c>
      <c r="C6135">
        <v>8.5635480000000008</v>
      </c>
      <c r="H6135">
        <v>83.022267999999997</v>
      </c>
      <c r="I6135">
        <v>6.3577760000000003</v>
      </c>
    </row>
    <row r="6136" spans="1:9" x14ac:dyDescent="0.25">
      <c r="A6136">
        <v>6135</v>
      </c>
      <c r="B6136">
        <v>73.088314999999994</v>
      </c>
      <c r="C6136">
        <v>8.5635480000000008</v>
      </c>
      <c r="H6136">
        <v>83.022267999999997</v>
      </c>
      <c r="I6136">
        <v>6.3577760000000003</v>
      </c>
    </row>
    <row r="6137" spans="1:9" x14ac:dyDescent="0.25">
      <c r="A6137">
        <v>6136</v>
      </c>
      <c r="B6137">
        <v>73.088314999999994</v>
      </c>
      <c r="C6137">
        <v>8.5635480000000008</v>
      </c>
      <c r="H6137">
        <v>83.022267999999997</v>
      </c>
      <c r="I6137">
        <v>6.3577760000000003</v>
      </c>
    </row>
    <row r="6138" spans="1:9" x14ac:dyDescent="0.25">
      <c r="A6138">
        <v>6137</v>
      </c>
      <c r="B6138">
        <v>73.088314999999994</v>
      </c>
      <c r="C6138">
        <v>8.5635480000000008</v>
      </c>
      <c r="H6138">
        <v>83.022267999999997</v>
      </c>
      <c r="I6138">
        <v>6.3577760000000003</v>
      </c>
    </row>
    <row r="6139" spans="1:9" x14ac:dyDescent="0.25">
      <c r="A6139">
        <v>6138</v>
      </c>
      <c r="B6139">
        <v>73.088314999999994</v>
      </c>
      <c r="C6139">
        <v>8.5635480000000008</v>
      </c>
      <c r="H6139">
        <v>83.022267999999997</v>
      </c>
      <c r="I6139">
        <v>6.3577760000000003</v>
      </c>
    </row>
    <row r="6140" spans="1:9" x14ac:dyDescent="0.25">
      <c r="A6140">
        <v>6139</v>
      </c>
      <c r="B6140">
        <v>73.088314999999994</v>
      </c>
      <c r="C6140">
        <v>8.5635480000000008</v>
      </c>
      <c r="H6140">
        <v>83.022267999999997</v>
      </c>
      <c r="I6140">
        <v>6.3577760000000003</v>
      </c>
    </row>
    <row r="6141" spans="1:9" x14ac:dyDescent="0.25">
      <c r="A6141">
        <v>6140</v>
      </c>
      <c r="B6141">
        <v>73.088314999999994</v>
      </c>
      <c r="C6141">
        <v>8.5635480000000008</v>
      </c>
      <c r="H6141">
        <v>83.022267999999997</v>
      </c>
      <c r="I6141">
        <v>6.3577760000000003</v>
      </c>
    </row>
    <row r="6142" spans="1:9" x14ac:dyDescent="0.25">
      <c r="A6142">
        <v>6141</v>
      </c>
      <c r="B6142">
        <v>73.088314999999994</v>
      </c>
      <c r="C6142">
        <v>8.5635480000000008</v>
      </c>
      <c r="H6142">
        <v>83.022267999999997</v>
      </c>
      <c r="I6142">
        <v>6.3577760000000003</v>
      </c>
    </row>
    <row r="6143" spans="1:9" x14ac:dyDescent="0.25">
      <c r="A6143">
        <v>6142</v>
      </c>
      <c r="B6143">
        <v>73.088314999999994</v>
      </c>
      <c r="C6143">
        <v>8.5635480000000008</v>
      </c>
      <c r="H6143">
        <v>83.022267999999997</v>
      </c>
      <c r="I6143">
        <v>6.3577760000000003</v>
      </c>
    </row>
    <row r="6144" spans="1:9" x14ac:dyDescent="0.25">
      <c r="A6144">
        <v>6143</v>
      </c>
      <c r="B6144">
        <v>73.088314999999994</v>
      </c>
      <c r="C6144">
        <v>8.5635480000000008</v>
      </c>
      <c r="H6144">
        <v>83.022267999999997</v>
      </c>
      <c r="I6144">
        <v>6.3577760000000003</v>
      </c>
    </row>
    <row r="6145" spans="1:9" x14ac:dyDescent="0.25">
      <c r="A6145">
        <v>6144</v>
      </c>
      <c r="B6145">
        <v>73.088314999999994</v>
      </c>
      <c r="C6145">
        <v>8.5635480000000008</v>
      </c>
      <c r="H6145">
        <v>83.022267999999997</v>
      </c>
      <c r="I6145">
        <v>6.3577760000000003</v>
      </c>
    </row>
    <row r="6146" spans="1:9" x14ac:dyDescent="0.25">
      <c r="A6146">
        <v>6145</v>
      </c>
      <c r="B6146">
        <v>73.088314999999994</v>
      </c>
      <c r="C6146">
        <v>8.5635480000000008</v>
      </c>
      <c r="H6146">
        <v>83.022267999999997</v>
      </c>
      <c r="I6146">
        <v>6.3577760000000003</v>
      </c>
    </row>
    <row r="6147" spans="1:9" x14ac:dyDescent="0.25">
      <c r="A6147">
        <v>6146</v>
      </c>
      <c r="B6147">
        <v>73.088314999999994</v>
      </c>
      <c r="C6147">
        <v>8.5635480000000008</v>
      </c>
      <c r="D6147">
        <v>65.946138000000005</v>
      </c>
      <c r="E6147">
        <v>6.6173169999999999</v>
      </c>
      <c r="H6147">
        <v>83.022267999999997</v>
      </c>
      <c r="I6147">
        <v>6.3577760000000003</v>
      </c>
    </row>
    <row r="6148" spans="1:9" x14ac:dyDescent="0.25">
      <c r="A6148">
        <v>6147</v>
      </c>
      <c r="D6148">
        <v>65.946138000000005</v>
      </c>
      <c r="E6148">
        <v>6.6173169999999999</v>
      </c>
      <c r="H6148">
        <v>83.022267999999997</v>
      </c>
      <c r="I6148">
        <v>6.3577760000000003</v>
      </c>
    </row>
    <row r="6149" spans="1:9" x14ac:dyDescent="0.25">
      <c r="A6149">
        <v>6148</v>
      </c>
      <c r="D6149">
        <v>65.946138000000005</v>
      </c>
      <c r="E6149">
        <v>6.6173169999999999</v>
      </c>
      <c r="H6149">
        <v>83.022267999999997</v>
      </c>
      <c r="I6149">
        <v>6.3577760000000003</v>
      </c>
    </row>
    <row r="6150" spans="1:9" x14ac:dyDescent="0.25">
      <c r="A6150">
        <v>6149</v>
      </c>
      <c r="D6150">
        <v>65.946138000000005</v>
      </c>
      <c r="E6150">
        <v>6.6173169999999999</v>
      </c>
      <c r="H6150">
        <v>83.022267999999997</v>
      </c>
      <c r="I6150">
        <v>6.3577760000000003</v>
      </c>
    </row>
    <row r="6151" spans="1:9" x14ac:dyDescent="0.25">
      <c r="A6151">
        <v>6150</v>
      </c>
      <c r="D6151">
        <v>65.946138000000005</v>
      </c>
      <c r="E6151">
        <v>6.6173169999999999</v>
      </c>
      <c r="H6151">
        <v>82.762619999999998</v>
      </c>
      <c r="I6151">
        <v>6.487546</v>
      </c>
    </row>
    <row r="6152" spans="1:9" x14ac:dyDescent="0.25">
      <c r="A6152">
        <v>6151</v>
      </c>
      <c r="D6152">
        <v>65.946138000000005</v>
      </c>
      <c r="E6152">
        <v>6.6173169999999999</v>
      </c>
      <c r="H6152">
        <v>82.437982000000005</v>
      </c>
      <c r="I6152">
        <v>6.487546</v>
      </c>
    </row>
    <row r="6153" spans="1:9" x14ac:dyDescent="0.25">
      <c r="A6153">
        <v>6152</v>
      </c>
      <c r="D6153">
        <v>65.946138000000005</v>
      </c>
      <c r="E6153">
        <v>6.6173169999999999</v>
      </c>
    </row>
    <row r="6154" spans="1:9" x14ac:dyDescent="0.25">
      <c r="A6154">
        <v>6153</v>
      </c>
      <c r="D6154">
        <v>65.946138000000005</v>
      </c>
      <c r="E6154">
        <v>6.6173169999999999</v>
      </c>
    </row>
    <row r="6155" spans="1:9" x14ac:dyDescent="0.25">
      <c r="A6155">
        <v>6154</v>
      </c>
      <c r="D6155">
        <v>65.946138000000005</v>
      </c>
      <c r="E6155">
        <v>6.6173169999999999</v>
      </c>
      <c r="F6155">
        <v>74.971161999999993</v>
      </c>
      <c r="G6155">
        <v>8.7582039999999992</v>
      </c>
    </row>
    <row r="6156" spans="1:9" x14ac:dyDescent="0.25">
      <c r="A6156">
        <v>6155</v>
      </c>
      <c r="D6156">
        <v>65.946138000000005</v>
      </c>
      <c r="E6156">
        <v>6.6173169999999999</v>
      </c>
      <c r="F6156">
        <v>74.971161999999993</v>
      </c>
      <c r="G6156">
        <v>8.7582039999999992</v>
      </c>
    </row>
    <row r="6157" spans="1:9" x14ac:dyDescent="0.25">
      <c r="A6157">
        <v>6156</v>
      </c>
      <c r="D6157">
        <v>65.946138000000005</v>
      </c>
      <c r="E6157">
        <v>6.6173169999999999</v>
      </c>
      <c r="F6157">
        <v>74.971161999999993</v>
      </c>
      <c r="G6157">
        <v>8.7582039999999992</v>
      </c>
    </row>
    <row r="6158" spans="1:9" x14ac:dyDescent="0.25">
      <c r="A6158">
        <v>6157</v>
      </c>
      <c r="D6158">
        <v>65.946138000000005</v>
      </c>
      <c r="E6158">
        <v>6.6173169999999999</v>
      </c>
      <c r="F6158">
        <v>74.971161999999993</v>
      </c>
      <c r="G6158">
        <v>8.7582039999999992</v>
      </c>
    </row>
    <row r="6159" spans="1:9" x14ac:dyDescent="0.25">
      <c r="A6159">
        <v>6158</v>
      </c>
      <c r="D6159">
        <v>65.946138000000005</v>
      </c>
      <c r="E6159">
        <v>6.6173169999999999</v>
      </c>
      <c r="F6159">
        <v>74.971161999999993</v>
      </c>
      <c r="G6159">
        <v>8.7582039999999992</v>
      </c>
    </row>
    <row r="6160" spans="1:9" x14ac:dyDescent="0.25">
      <c r="A6160">
        <v>6159</v>
      </c>
      <c r="D6160">
        <v>65.946138000000005</v>
      </c>
      <c r="E6160">
        <v>6.6173169999999999</v>
      </c>
      <c r="F6160">
        <v>74.971161999999993</v>
      </c>
      <c r="G6160">
        <v>8.7582039999999992</v>
      </c>
    </row>
    <row r="6161" spans="1:9" x14ac:dyDescent="0.25">
      <c r="A6161">
        <v>6160</v>
      </c>
      <c r="D6161">
        <v>65.946138000000005</v>
      </c>
      <c r="E6161">
        <v>6.6173169999999999</v>
      </c>
      <c r="F6161">
        <v>74.971161999999993</v>
      </c>
      <c r="G6161">
        <v>8.7582039999999992</v>
      </c>
    </row>
    <row r="6162" spans="1:9" x14ac:dyDescent="0.25">
      <c r="A6162">
        <v>6161</v>
      </c>
      <c r="D6162">
        <v>65.946138000000005</v>
      </c>
      <c r="E6162">
        <v>6.6173169999999999</v>
      </c>
      <c r="F6162">
        <v>74.971161999999993</v>
      </c>
      <c r="G6162">
        <v>8.7582039999999992</v>
      </c>
    </row>
    <row r="6163" spans="1:9" x14ac:dyDescent="0.25">
      <c r="A6163">
        <v>6162</v>
      </c>
      <c r="D6163">
        <v>65.946138000000005</v>
      </c>
      <c r="E6163">
        <v>6.6173169999999999</v>
      </c>
      <c r="F6163">
        <v>74.971161999999993</v>
      </c>
      <c r="G6163">
        <v>8.7582039999999992</v>
      </c>
    </row>
    <row r="6164" spans="1:9" x14ac:dyDescent="0.25">
      <c r="A6164">
        <v>6163</v>
      </c>
      <c r="D6164">
        <v>65.946138000000005</v>
      </c>
      <c r="E6164">
        <v>6.6173169999999999</v>
      </c>
      <c r="F6164">
        <v>74.971161999999993</v>
      </c>
      <c r="G6164">
        <v>8.7582039999999992</v>
      </c>
    </row>
    <row r="6165" spans="1:9" x14ac:dyDescent="0.25">
      <c r="A6165">
        <v>6164</v>
      </c>
      <c r="D6165">
        <v>65.946138000000005</v>
      </c>
      <c r="E6165">
        <v>6.6173169999999999</v>
      </c>
      <c r="F6165">
        <v>74.971161999999993</v>
      </c>
      <c r="G6165">
        <v>8.7582039999999992</v>
      </c>
    </row>
    <row r="6166" spans="1:9" x14ac:dyDescent="0.25">
      <c r="A6166">
        <v>6165</v>
      </c>
      <c r="D6166">
        <v>65.946138000000005</v>
      </c>
      <c r="E6166">
        <v>6.6173169999999999</v>
      </c>
      <c r="F6166">
        <v>74.971161999999993</v>
      </c>
      <c r="G6166">
        <v>8.7582039999999992</v>
      </c>
    </row>
    <row r="6167" spans="1:9" x14ac:dyDescent="0.25">
      <c r="A6167">
        <v>6166</v>
      </c>
      <c r="B6167">
        <v>55.882100999999992</v>
      </c>
      <c r="C6167">
        <v>10.48368</v>
      </c>
      <c r="D6167">
        <v>65.946138000000005</v>
      </c>
      <c r="E6167">
        <v>6.6173169999999999</v>
      </c>
      <c r="F6167">
        <v>74.971161999999993</v>
      </c>
      <c r="G6167">
        <v>8.7582039999999992</v>
      </c>
    </row>
    <row r="6168" spans="1:9" x14ac:dyDescent="0.25">
      <c r="A6168">
        <v>6167</v>
      </c>
      <c r="B6168">
        <v>55.882100999999992</v>
      </c>
      <c r="C6168">
        <v>10.48368</v>
      </c>
      <c r="D6168">
        <v>65.946138000000005</v>
      </c>
      <c r="E6168">
        <v>6.6173169999999999</v>
      </c>
      <c r="F6168">
        <v>74.971161999999993</v>
      </c>
      <c r="G6168">
        <v>8.7582039999999992</v>
      </c>
    </row>
    <row r="6169" spans="1:9" x14ac:dyDescent="0.25">
      <c r="A6169">
        <v>6168</v>
      </c>
      <c r="B6169">
        <v>55.882100999999992</v>
      </c>
      <c r="C6169">
        <v>10.48368</v>
      </c>
      <c r="F6169">
        <v>74.971161999999993</v>
      </c>
      <c r="G6169">
        <v>8.7582039999999992</v>
      </c>
    </row>
    <row r="6170" spans="1:9" x14ac:dyDescent="0.25">
      <c r="A6170">
        <v>6169</v>
      </c>
      <c r="B6170">
        <v>55.882100999999992</v>
      </c>
      <c r="C6170">
        <v>10.48368</v>
      </c>
      <c r="F6170">
        <v>74.971161999999993</v>
      </c>
      <c r="G6170">
        <v>8.7582039999999992</v>
      </c>
    </row>
    <row r="6171" spans="1:9" x14ac:dyDescent="0.25">
      <c r="A6171">
        <v>6170</v>
      </c>
      <c r="B6171">
        <v>55.882100999999992</v>
      </c>
      <c r="C6171">
        <v>10.48368</v>
      </c>
      <c r="F6171">
        <v>74.971161999999993</v>
      </c>
      <c r="G6171">
        <v>8.7582039999999992</v>
      </c>
    </row>
    <row r="6172" spans="1:9" x14ac:dyDescent="0.25">
      <c r="A6172">
        <v>6171</v>
      </c>
      <c r="B6172">
        <v>55.882100999999992</v>
      </c>
      <c r="C6172">
        <v>10.48368</v>
      </c>
      <c r="F6172">
        <v>74.971161999999993</v>
      </c>
      <c r="G6172">
        <v>8.7582039999999992</v>
      </c>
      <c r="H6172">
        <v>65.60342399999999</v>
      </c>
      <c r="I6172">
        <v>6.3179790000000002</v>
      </c>
    </row>
    <row r="6173" spans="1:9" x14ac:dyDescent="0.25">
      <c r="A6173">
        <v>6172</v>
      </c>
      <c r="B6173">
        <v>55.882100999999992</v>
      </c>
      <c r="C6173">
        <v>10.48368</v>
      </c>
      <c r="F6173">
        <v>74.581639999999993</v>
      </c>
      <c r="G6173">
        <v>8.6933179999999997</v>
      </c>
      <c r="H6173">
        <v>65.60342399999999</v>
      </c>
      <c r="I6173">
        <v>6.3179790000000002</v>
      </c>
    </row>
    <row r="6174" spans="1:9" x14ac:dyDescent="0.25">
      <c r="A6174">
        <v>6173</v>
      </c>
      <c r="B6174">
        <v>55.882100999999992</v>
      </c>
      <c r="C6174">
        <v>10.48368</v>
      </c>
      <c r="F6174">
        <v>74.581639999999993</v>
      </c>
      <c r="G6174">
        <v>8.6933179999999997</v>
      </c>
      <c r="H6174">
        <v>67.049936000000002</v>
      </c>
      <c r="I6174">
        <v>6.2280059999999997</v>
      </c>
    </row>
    <row r="6175" spans="1:9" x14ac:dyDescent="0.25">
      <c r="A6175">
        <v>6174</v>
      </c>
      <c r="B6175">
        <v>55.882100999999992</v>
      </c>
      <c r="C6175">
        <v>10.48368</v>
      </c>
      <c r="F6175">
        <v>74.516645000000011</v>
      </c>
      <c r="G6175">
        <v>8.6933179999999997</v>
      </c>
      <c r="H6175">
        <v>67.049936000000002</v>
      </c>
      <c r="I6175">
        <v>6.2280059999999997</v>
      </c>
    </row>
    <row r="6176" spans="1:9" x14ac:dyDescent="0.25">
      <c r="A6176">
        <v>6175</v>
      </c>
      <c r="B6176">
        <v>55.882100999999992</v>
      </c>
      <c r="C6176">
        <v>10.48368</v>
      </c>
      <c r="H6176">
        <v>67.049936000000002</v>
      </c>
      <c r="I6176">
        <v>6.2280059999999997</v>
      </c>
    </row>
    <row r="6177" spans="1:9" x14ac:dyDescent="0.25">
      <c r="A6177">
        <v>6176</v>
      </c>
      <c r="B6177">
        <v>55.882100999999992</v>
      </c>
      <c r="C6177">
        <v>10.48368</v>
      </c>
      <c r="H6177">
        <v>67.049936000000002</v>
      </c>
      <c r="I6177">
        <v>6.2280059999999997</v>
      </c>
    </row>
    <row r="6178" spans="1:9" x14ac:dyDescent="0.25">
      <c r="A6178">
        <v>6177</v>
      </c>
      <c r="B6178">
        <v>55.882100999999992</v>
      </c>
      <c r="C6178">
        <v>10.48368</v>
      </c>
      <c r="H6178">
        <v>67.049936000000002</v>
      </c>
      <c r="I6178">
        <v>6.2280059999999997</v>
      </c>
    </row>
    <row r="6179" spans="1:9" x14ac:dyDescent="0.25">
      <c r="A6179">
        <v>6178</v>
      </c>
      <c r="B6179">
        <v>55.882100999999992</v>
      </c>
      <c r="C6179">
        <v>10.48368</v>
      </c>
      <c r="H6179">
        <v>67.049936000000002</v>
      </c>
      <c r="I6179">
        <v>6.2280059999999997</v>
      </c>
    </row>
    <row r="6180" spans="1:9" x14ac:dyDescent="0.25">
      <c r="A6180">
        <v>6179</v>
      </c>
      <c r="B6180">
        <v>55.882100999999992</v>
      </c>
      <c r="C6180">
        <v>10.48368</v>
      </c>
      <c r="H6180">
        <v>67.049936000000002</v>
      </c>
      <c r="I6180">
        <v>6.2280059999999997</v>
      </c>
    </row>
    <row r="6181" spans="1:9" x14ac:dyDescent="0.25">
      <c r="A6181">
        <v>6180</v>
      </c>
      <c r="B6181">
        <v>55.882100999999992</v>
      </c>
      <c r="C6181">
        <v>10.48368</v>
      </c>
      <c r="H6181">
        <v>67.049936000000002</v>
      </c>
      <c r="I6181">
        <v>6.2280059999999997</v>
      </c>
    </row>
    <row r="6182" spans="1:9" x14ac:dyDescent="0.25">
      <c r="A6182">
        <v>6181</v>
      </c>
      <c r="B6182">
        <v>55.882100999999992</v>
      </c>
      <c r="C6182">
        <v>10.48368</v>
      </c>
      <c r="H6182">
        <v>67.049936000000002</v>
      </c>
      <c r="I6182">
        <v>6.2280059999999997</v>
      </c>
    </row>
    <row r="6183" spans="1:9" x14ac:dyDescent="0.25">
      <c r="A6183">
        <v>6182</v>
      </c>
      <c r="B6183">
        <v>55.882100999999992</v>
      </c>
      <c r="C6183">
        <v>10.48368</v>
      </c>
      <c r="H6183">
        <v>67.049936000000002</v>
      </c>
      <c r="I6183">
        <v>6.2280059999999997</v>
      </c>
    </row>
    <row r="6184" spans="1:9" x14ac:dyDescent="0.25">
      <c r="A6184">
        <v>6183</v>
      </c>
      <c r="B6184">
        <v>55.882100999999992</v>
      </c>
      <c r="C6184">
        <v>10.48368</v>
      </c>
      <c r="H6184">
        <v>67.049936000000002</v>
      </c>
      <c r="I6184">
        <v>6.2280059999999997</v>
      </c>
    </row>
    <row r="6185" spans="1:9" x14ac:dyDescent="0.25">
      <c r="A6185">
        <v>6184</v>
      </c>
      <c r="B6185">
        <v>55.882100999999992</v>
      </c>
      <c r="C6185">
        <v>10.48368</v>
      </c>
      <c r="H6185">
        <v>67.049936000000002</v>
      </c>
      <c r="I6185">
        <v>6.2280059999999997</v>
      </c>
    </row>
    <row r="6186" spans="1:9" x14ac:dyDescent="0.25">
      <c r="A6186">
        <v>6185</v>
      </c>
      <c r="B6186">
        <v>55.882100999999992</v>
      </c>
      <c r="C6186">
        <v>10.48368</v>
      </c>
      <c r="H6186">
        <v>67.049936000000002</v>
      </c>
      <c r="I6186">
        <v>6.2280059999999997</v>
      </c>
    </row>
    <row r="6187" spans="1:9" x14ac:dyDescent="0.25">
      <c r="A6187">
        <v>6186</v>
      </c>
      <c r="B6187">
        <v>55.882100999999992</v>
      </c>
      <c r="C6187">
        <v>10.48368</v>
      </c>
      <c r="H6187">
        <v>67.049936000000002</v>
      </c>
      <c r="I6187">
        <v>6.2280059999999997</v>
      </c>
    </row>
    <row r="6188" spans="1:9" x14ac:dyDescent="0.25">
      <c r="A6188">
        <v>6187</v>
      </c>
      <c r="B6188">
        <v>55.882100999999992</v>
      </c>
      <c r="C6188">
        <v>10.48368</v>
      </c>
      <c r="H6188">
        <v>67.049936000000002</v>
      </c>
      <c r="I6188">
        <v>6.2280059999999997</v>
      </c>
    </row>
    <row r="6189" spans="1:9" x14ac:dyDescent="0.25">
      <c r="A6189">
        <v>6188</v>
      </c>
      <c r="B6189">
        <v>55.673702999999996</v>
      </c>
      <c r="C6189">
        <v>10.48368</v>
      </c>
      <c r="D6189">
        <v>45.674553999999993</v>
      </c>
      <c r="E6189">
        <v>8.1231159999999996</v>
      </c>
      <c r="H6189">
        <v>67.049936000000002</v>
      </c>
      <c r="I6189">
        <v>6.2280059999999997</v>
      </c>
    </row>
    <row r="6190" spans="1:9" x14ac:dyDescent="0.25">
      <c r="A6190">
        <v>6189</v>
      </c>
      <c r="D6190">
        <v>45.674553999999993</v>
      </c>
      <c r="E6190">
        <v>8.1231159999999996</v>
      </c>
      <c r="H6190">
        <v>67.049936000000002</v>
      </c>
      <c r="I6190">
        <v>6.2280059999999997</v>
      </c>
    </row>
    <row r="6191" spans="1:9" x14ac:dyDescent="0.25">
      <c r="A6191">
        <v>6190</v>
      </c>
      <c r="D6191">
        <v>45.674553999999993</v>
      </c>
      <c r="E6191">
        <v>8.1231159999999996</v>
      </c>
      <c r="H6191">
        <v>67.049936000000002</v>
      </c>
      <c r="I6191">
        <v>6.2280059999999997</v>
      </c>
    </row>
    <row r="6192" spans="1:9" x14ac:dyDescent="0.25">
      <c r="A6192">
        <v>6191</v>
      </c>
      <c r="D6192">
        <v>45.674553999999993</v>
      </c>
      <c r="E6192">
        <v>8.1231159999999996</v>
      </c>
      <c r="H6192">
        <v>67.049936000000002</v>
      </c>
      <c r="I6192">
        <v>6.2280059999999997</v>
      </c>
    </row>
    <row r="6193" spans="1:9" x14ac:dyDescent="0.25">
      <c r="A6193">
        <v>6192</v>
      </c>
      <c r="D6193">
        <v>45.674553999999993</v>
      </c>
      <c r="E6193">
        <v>8.1231159999999996</v>
      </c>
      <c r="H6193">
        <v>67.049936000000002</v>
      </c>
      <c r="I6193">
        <v>6.2280059999999997</v>
      </c>
    </row>
    <row r="6194" spans="1:9" x14ac:dyDescent="0.25">
      <c r="A6194">
        <v>6193</v>
      </c>
      <c r="D6194">
        <v>45.674553999999993</v>
      </c>
      <c r="E6194">
        <v>8.1231159999999996</v>
      </c>
      <c r="H6194">
        <v>67.049936000000002</v>
      </c>
      <c r="I6194">
        <v>6.2280059999999997</v>
      </c>
    </row>
    <row r="6195" spans="1:9" x14ac:dyDescent="0.25">
      <c r="A6195">
        <v>6194</v>
      </c>
      <c r="D6195">
        <v>45.674553999999993</v>
      </c>
      <c r="E6195">
        <v>8.1231159999999996</v>
      </c>
      <c r="H6195">
        <v>66.920060000000007</v>
      </c>
      <c r="I6195">
        <v>6.2280059999999997</v>
      </c>
    </row>
    <row r="6196" spans="1:9" x14ac:dyDescent="0.25">
      <c r="A6196">
        <v>6195</v>
      </c>
      <c r="D6196">
        <v>45.674553999999993</v>
      </c>
      <c r="E6196">
        <v>8.1231159999999996</v>
      </c>
      <c r="H6196">
        <v>66.790177999999997</v>
      </c>
      <c r="I6196">
        <v>6.2280059999999997</v>
      </c>
    </row>
    <row r="6197" spans="1:9" x14ac:dyDescent="0.25">
      <c r="A6197">
        <v>6196</v>
      </c>
      <c r="D6197">
        <v>45.674553999999993</v>
      </c>
      <c r="E6197">
        <v>8.1231159999999996</v>
      </c>
      <c r="H6197">
        <v>66.465539000000007</v>
      </c>
      <c r="I6197">
        <v>6.4226609999999997</v>
      </c>
    </row>
    <row r="6198" spans="1:9" x14ac:dyDescent="0.25">
      <c r="A6198">
        <v>6197</v>
      </c>
      <c r="D6198">
        <v>45.674553999999993</v>
      </c>
      <c r="E6198">
        <v>8.1231159999999996</v>
      </c>
      <c r="F6198">
        <v>58.034605999999997</v>
      </c>
      <c r="G6198">
        <v>10.344823</v>
      </c>
    </row>
    <row r="6199" spans="1:9" x14ac:dyDescent="0.25">
      <c r="A6199">
        <v>6198</v>
      </c>
      <c r="D6199">
        <v>45.674553999999993</v>
      </c>
      <c r="E6199">
        <v>8.1231159999999996</v>
      </c>
      <c r="F6199">
        <v>58.034605999999997</v>
      </c>
      <c r="G6199">
        <v>10.344823</v>
      </c>
    </row>
    <row r="6200" spans="1:9" x14ac:dyDescent="0.25">
      <c r="A6200">
        <v>6199</v>
      </c>
      <c r="D6200">
        <v>45.674553999999993</v>
      </c>
      <c r="E6200">
        <v>8.1231159999999996</v>
      </c>
      <c r="F6200">
        <v>58.034605999999997</v>
      </c>
      <c r="G6200">
        <v>10.344823</v>
      </c>
    </row>
    <row r="6201" spans="1:9" x14ac:dyDescent="0.25">
      <c r="A6201">
        <v>6200</v>
      </c>
      <c r="D6201">
        <v>45.674553999999993</v>
      </c>
      <c r="E6201">
        <v>8.1231159999999996</v>
      </c>
      <c r="F6201">
        <v>58.034605999999997</v>
      </c>
      <c r="G6201">
        <v>10.344823</v>
      </c>
    </row>
    <row r="6202" spans="1:9" x14ac:dyDescent="0.25">
      <c r="A6202">
        <v>6201</v>
      </c>
      <c r="D6202">
        <v>45.674553999999993</v>
      </c>
      <c r="E6202">
        <v>8.1231159999999996</v>
      </c>
      <c r="F6202">
        <v>58.034605999999997</v>
      </c>
      <c r="G6202">
        <v>10.344823</v>
      </c>
    </row>
    <row r="6203" spans="1:9" x14ac:dyDescent="0.25">
      <c r="A6203">
        <v>6202</v>
      </c>
      <c r="D6203">
        <v>45.674553999999993</v>
      </c>
      <c r="E6203">
        <v>8.1231159999999996</v>
      </c>
      <c r="F6203">
        <v>58.034605999999997</v>
      </c>
      <c r="G6203">
        <v>10.344823</v>
      </c>
    </row>
    <row r="6204" spans="1:9" x14ac:dyDescent="0.25">
      <c r="A6204">
        <v>6203</v>
      </c>
      <c r="D6204">
        <v>45.674553999999993</v>
      </c>
      <c r="E6204">
        <v>8.1231159999999996</v>
      </c>
      <c r="F6204">
        <v>58.034605999999997</v>
      </c>
      <c r="G6204">
        <v>10.344823</v>
      </c>
    </row>
    <row r="6205" spans="1:9" x14ac:dyDescent="0.25">
      <c r="A6205">
        <v>6204</v>
      </c>
      <c r="D6205">
        <v>45.674553999999993</v>
      </c>
      <c r="E6205">
        <v>8.1231159999999996</v>
      </c>
      <c r="F6205">
        <v>58.034605999999997</v>
      </c>
      <c r="G6205">
        <v>10.344823</v>
      </c>
    </row>
    <row r="6206" spans="1:9" x14ac:dyDescent="0.25">
      <c r="A6206">
        <v>6205</v>
      </c>
      <c r="D6206">
        <v>45.674553999999993</v>
      </c>
      <c r="E6206">
        <v>8.1231159999999996</v>
      </c>
      <c r="F6206">
        <v>58.034605999999997</v>
      </c>
      <c r="G6206">
        <v>10.344823</v>
      </c>
    </row>
    <row r="6207" spans="1:9" x14ac:dyDescent="0.25">
      <c r="A6207">
        <v>6206</v>
      </c>
      <c r="D6207">
        <v>45.674553999999993</v>
      </c>
      <c r="E6207">
        <v>8.1231159999999996</v>
      </c>
      <c r="F6207">
        <v>58.034605999999997</v>
      </c>
      <c r="G6207">
        <v>10.344823</v>
      </c>
    </row>
    <row r="6208" spans="1:9" x14ac:dyDescent="0.25">
      <c r="A6208">
        <v>6207</v>
      </c>
      <c r="D6208">
        <v>45.674553999999993</v>
      </c>
      <c r="E6208">
        <v>8.1231159999999996</v>
      </c>
      <c r="F6208">
        <v>58.034605999999997</v>
      </c>
      <c r="G6208">
        <v>10.344823</v>
      </c>
    </row>
    <row r="6209" spans="1:9" x14ac:dyDescent="0.25">
      <c r="A6209">
        <v>6208</v>
      </c>
      <c r="D6209">
        <v>45.674553999999993</v>
      </c>
      <c r="E6209">
        <v>8.1231159999999996</v>
      </c>
      <c r="F6209">
        <v>58.034605999999997</v>
      </c>
      <c r="G6209">
        <v>10.344823</v>
      </c>
    </row>
    <row r="6210" spans="1:9" x14ac:dyDescent="0.25">
      <c r="A6210">
        <v>6209</v>
      </c>
      <c r="D6210">
        <v>45.674553999999993</v>
      </c>
      <c r="E6210">
        <v>8.1231159999999996</v>
      </c>
      <c r="F6210">
        <v>58.034605999999997</v>
      </c>
      <c r="G6210">
        <v>10.344823</v>
      </c>
    </row>
    <row r="6211" spans="1:9" x14ac:dyDescent="0.25">
      <c r="A6211">
        <v>6210</v>
      </c>
      <c r="D6211">
        <v>45.674553999999993</v>
      </c>
      <c r="E6211">
        <v>8.1231159999999996</v>
      </c>
      <c r="F6211">
        <v>58.034605999999997</v>
      </c>
      <c r="G6211">
        <v>10.344823</v>
      </c>
    </row>
    <row r="6212" spans="1:9" x14ac:dyDescent="0.25">
      <c r="A6212">
        <v>6211</v>
      </c>
      <c r="B6212">
        <v>35.88368899999999</v>
      </c>
      <c r="C6212">
        <v>10.761393999999999</v>
      </c>
      <c r="D6212">
        <v>45.674553999999993</v>
      </c>
      <c r="E6212">
        <v>8.1231159999999996</v>
      </c>
      <c r="F6212">
        <v>58.034605999999997</v>
      </c>
      <c r="G6212">
        <v>10.344823</v>
      </c>
    </row>
    <row r="6213" spans="1:9" x14ac:dyDescent="0.25">
      <c r="A6213">
        <v>6212</v>
      </c>
      <c r="B6213">
        <v>35.88368899999999</v>
      </c>
      <c r="C6213">
        <v>10.761393999999999</v>
      </c>
      <c r="D6213">
        <v>45.674553999999993</v>
      </c>
      <c r="E6213">
        <v>8.1231159999999996</v>
      </c>
      <c r="F6213">
        <v>58.034605999999997</v>
      </c>
      <c r="G6213">
        <v>10.344823</v>
      </c>
    </row>
    <row r="6214" spans="1:9" x14ac:dyDescent="0.25">
      <c r="A6214">
        <v>6213</v>
      </c>
      <c r="B6214">
        <v>35.88368899999999</v>
      </c>
      <c r="C6214">
        <v>10.761393999999999</v>
      </c>
      <c r="F6214">
        <v>58.034605999999997</v>
      </c>
      <c r="G6214">
        <v>10.344823</v>
      </c>
    </row>
    <row r="6215" spans="1:9" x14ac:dyDescent="0.25">
      <c r="A6215">
        <v>6214</v>
      </c>
      <c r="B6215">
        <v>35.88368899999999</v>
      </c>
      <c r="C6215">
        <v>10.761393999999999</v>
      </c>
      <c r="F6215">
        <v>57.895748999999995</v>
      </c>
      <c r="G6215">
        <v>10.205966999999999</v>
      </c>
    </row>
    <row r="6216" spans="1:9" x14ac:dyDescent="0.25">
      <c r="A6216">
        <v>6215</v>
      </c>
      <c r="B6216">
        <v>35.88368899999999</v>
      </c>
      <c r="C6216">
        <v>10.761393999999999</v>
      </c>
      <c r="F6216">
        <v>57.756891999999993</v>
      </c>
      <c r="G6216">
        <v>10.205966999999999</v>
      </c>
    </row>
    <row r="6217" spans="1:9" x14ac:dyDescent="0.25">
      <c r="A6217">
        <v>6216</v>
      </c>
      <c r="B6217">
        <v>35.88368899999999</v>
      </c>
      <c r="C6217">
        <v>10.761393999999999</v>
      </c>
      <c r="F6217">
        <v>57.756891999999993</v>
      </c>
      <c r="G6217">
        <v>10.205966999999999</v>
      </c>
      <c r="H6217">
        <v>47.827169999999995</v>
      </c>
      <c r="I6217">
        <v>7.0816910000000002</v>
      </c>
    </row>
    <row r="6218" spans="1:9" x14ac:dyDescent="0.25">
      <c r="A6218">
        <v>6217</v>
      </c>
      <c r="B6218">
        <v>35.88368899999999</v>
      </c>
      <c r="C6218">
        <v>10.761393999999999</v>
      </c>
      <c r="F6218">
        <v>57.687463999999991</v>
      </c>
      <c r="G6218">
        <v>10.205966999999999</v>
      </c>
      <c r="H6218">
        <v>47.827169999999995</v>
      </c>
      <c r="I6218">
        <v>7.0816910000000002</v>
      </c>
    </row>
    <row r="6219" spans="1:9" x14ac:dyDescent="0.25">
      <c r="A6219">
        <v>6218</v>
      </c>
      <c r="B6219">
        <v>35.88368899999999</v>
      </c>
      <c r="C6219">
        <v>10.761393999999999</v>
      </c>
      <c r="F6219">
        <v>57.687463999999991</v>
      </c>
      <c r="G6219">
        <v>10.205966999999999</v>
      </c>
      <c r="H6219">
        <v>47.827169999999995</v>
      </c>
      <c r="I6219">
        <v>7.0816910000000002</v>
      </c>
    </row>
    <row r="6220" spans="1:9" x14ac:dyDescent="0.25">
      <c r="A6220">
        <v>6219</v>
      </c>
      <c r="B6220">
        <v>35.88368899999999</v>
      </c>
      <c r="C6220">
        <v>10.761393999999999</v>
      </c>
      <c r="F6220">
        <v>57.54860699999999</v>
      </c>
      <c r="G6220">
        <v>10.136539000000001</v>
      </c>
      <c r="H6220">
        <v>47.827169999999995</v>
      </c>
      <c r="I6220">
        <v>7.0816910000000002</v>
      </c>
    </row>
    <row r="6221" spans="1:9" x14ac:dyDescent="0.25">
      <c r="A6221">
        <v>6220</v>
      </c>
      <c r="B6221">
        <v>35.88368899999999</v>
      </c>
      <c r="C6221">
        <v>10.761393999999999</v>
      </c>
      <c r="H6221">
        <v>47.827169999999995</v>
      </c>
      <c r="I6221">
        <v>7.0816910000000002</v>
      </c>
    </row>
    <row r="6222" spans="1:9" x14ac:dyDescent="0.25">
      <c r="A6222">
        <v>6221</v>
      </c>
      <c r="B6222">
        <v>35.88368899999999</v>
      </c>
      <c r="C6222">
        <v>10.761393999999999</v>
      </c>
      <c r="H6222">
        <v>47.827169999999995</v>
      </c>
      <c r="I6222">
        <v>7.0816910000000002</v>
      </c>
    </row>
    <row r="6223" spans="1:9" x14ac:dyDescent="0.25">
      <c r="A6223">
        <v>6222</v>
      </c>
      <c r="B6223">
        <v>35.88368899999999</v>
      </c>
      <c r="C6223">
        <v>10.761393999999999</v>
      </c>
      <c r="H6223">
        <v>47.827169999999995</v>
      </c>
      <c r="I6223">
        <v>7.0816910000000002</v>
      </c>
    </row>
    <row r="6224" spans="1:9" x14ac:dyDescent="0.25">
      <c r="A6224">
        <v>6223</v>
      </c>
      <c r="B6224">
        <v>35.88368899999999</v>
      </c>
      <c r="C6224">
        <v>10.761393999999999</v>
      </c>
      <c r="H6224">
        <v>47.827169999999995</v>
      </c>
      <c r="I6224">
        <v>7.0816910000000002</v>
      </c>
    </row>
    <row r="6225" spans="1:9" x14ac:dyDescent="0.25">
      <c r="A6225">
        <v>6224</v>
      </c>
      <c r="B6225">
        <v>35.88368899999999</v>
      </c>
      <c r="C6225">
        <v>10.761393999999999</v>
      </c>
      <c r="H6225">
        <v>47.827169999999995</v>
      </c>
      <c r="I6225">
        <v>7.0816910000000002</v>
      </c>
    </row>
    <row r="6226" spans="1:9" x14ac:dyDescent="0.25">
      <c r="A6226">
        <v>6225</v>
      </c>
      <c r="B6226">
        <v>35.88368899999999</v>
      </c>
      <c r="C6226">
        <v>10.761393999999999</v>
      </c>
      <c r="H6226">
        <v>47.827169999999995</v>
      </c>
      <c r="I6226">
        <v>7.0816910000000002</v>
      </c>
    </row>
    <row r="6227" spans="1:9" x14ac:dyDescent="0.25">
      <c r="A6227">
        <v>6226</v>
      </c>
      <c r="B6227">
        <v>35.88368899999999</v>
      </c>
      <c r="C6227">
        <v>10.761393999999999</v>
      </c>
      <c r="H6227">
        <v>47.827169999999995</v>
      </c>
      <c r="I6227">
        <v>7.0816910000000002</v>
      </c>
    </row>
    <row r="6228" spans="1:9" x14ac:dyDescent="0.25">
      <c r="A6228">
        <v>6227</v>
      </c>
      <c r="B6228">
        <v>35.88368899999999</v>
      </c>
      <c r="C6228">
        <v>10.761393999999999</v>
      </c>
      <c r="H6228">
        <v>47.827169999999995</v>
      </c>
      <c r="I6228">
        <v>7.0816910000000002</v>
      </c>
    </row>
    <row r="6229" spans="1:9" x14ac:dyDescent="0.25">
      <c r="A6229">
        <v>6228</v>
      </c>
      <c r="B6229">
        <v>35.88368899999999</v>
      </c>
      <c r="C6229">
        <v>10.761393999999999</v>
      </c>
      <c r="H6229">
        <v>47.827169999999995</v>
      </c>
      <c r="I6229">
        <v>7.0816910000000002</v>
      </c>
    </row>
    <row r="6230" spans="1:9" x14ac:dyDescent="0.25">
      <c r="A6230">
        <v>6229</v>
      </c>
      <c r="B6230">
        <v>35.88368899999999</v>
      </c>
      <c r="C6230">
        <v>10.761393999999999</v>
      </c>
      <c r="H6230">
        <v>47.827169999999995</v>
      </c>
      <c r="I6230">
        <v>7.0816910000000002</v>
      </c>
    </row>
    <row r="6231" spans="1:9" x14ac:dyDescent="0.25">
      <c r="A6231">
        <v>6230</v>
      </c>
      <c r="B6231">
        <v>35.88368899999999</v>
      </c>
      <c r="C6231">
        <v>10.761393999999999</v>
      </c>
      <c r="H6231">
        <v>47.827169999999995</v>
      </c>
      <c r="I6231">
        <v>7.0816910000000002</v>
      </c>
    </row>
    <row r="6232" spans="1:9" x14ac:dyDescent="0.25">
      <c r="A6232">
        <v>6231</v>
      </c>
      <c r="B6232">
        <v>35.88368899999999</v>
      </c>
      <c r="C6232">
        <v>10.761393999999999</v>
      </c>
      <c r="H6232">
        <v>47.827169999999995</v>
      </c>
      <c r="I6232">
        <v>7.0816910000000002</v>
      </c>
    </row>
    <row r="6233" spans="1:9" x14ac:dyDescent="0.25">
      <c r="A6233">
        <v>6232</v>
      </c>
      <c r="B6233">
        <v>35.88368899999999</v>
      </c>
      <c r="C6233">
        <v>10.761393999999999</v>
      </c>
      <c r="H6233">
        <v>47.827169999999995</v>
      </c>
      <c r="I6233">
        <v>7.0816910000000002</v>
      </c>
    </row>
    <row r="6234" spans="1:9" x14ac:dyDescent="0.25">
      <c r="A6234">
        <v>6233</v>
      </c>
      <c r="B6234">
        <v>35.88368899999999</v>
      </c>
      <c r="C6234">
        <v>10.761393999999999</v>
      </c>
      <c r="H6234">
        <v>47.827169999999995</v>
      </c>
      <c r="I6234">
        <v>7.0816910000000002</v>
      </c>
    </row>
    <row r="6235" spans="1:9" x14ac:dyDescent="0.25">
      <c r="A6235">
        <v>6234</v>
      </c>
      <c r="B6235">
        <v>35.88368899999999</v>
      </c>
      <c r="C6235">
        <v>10.761393999999999</v>
      </c>
      <c r="H6235">
        <v>47.827169999999995</v>
      </c>
      <c r="I6235">
        <v>7.0816910000000002</v>
      </c>
    </row>
    <row r="6236" spans="1:9" x14ac:dyDescent="0.25">
      <c r="A6236">
        <v>6235</v>
      </c>
      <c r="B6236">
        <v>35.88368899999999</v>
      </c>
      <c r="C6236">
        <v>10.761393999999999</v>
      </c>
      <c r="H6236">
        <v>47.827169999999995</v>
      </c>
      <c r="I6236">
        <v>7.0816910000000002</v>
      </c>
    </row>
    <row r="6237" spans="1:9" x14ac:dyDescent="0.25">
      <c r="A6237">
        <v>6236</v>
      </c>
      <c r="B6237">
        <v>35.88368899999999</v>
      </c>
      <c r="C6237">
        <v>10.761393999999999</v>
      </c>
      <c r="D6237">
        <v>25.467970999999991</v>
      </c>
      <c r="E6237">
        <v>8.4008289999999999</v>
      </c>
      <c r="H6237">
        <v>47.827169999999995</v>
      </c>
      <c r="I6237">
        <v>7.0816910000000002</v>
      </c>
    </row>
    <row r="6238" spans="1:9" x14ac:dyDescent="0.25">
      <c r="A6238">
        <v>6237</v>
      </c>
      <c r="D6238">
        <v>25.467970999999991</v>
      </c>
      <c r="E6238">
        <v>8.4008289999999999</v>
      </c>
      <c r="H6238">
        <v>47.827169999999995</v>
      </c>
      <c r="I6238">
        <v>7.0816910000000002</v>
      </c>
    </row>
    <row r="6239" spans="1:9" x14ac:dyDescent="0.25">
      <c r="A6239">
        <v>6238</v>
      </c>
      <c r="D6239">
        <v>25.467970999999991</v>
      </c>
      <c r="E6239">
        <v>8.4008289999999999</v>
      </c>
      <c r="H6239">
        <v>47.827169999999995</v>
      </c>
      <c r="I6239">
        <v>7.0816910000000002</v>
      </c>
    </row>
    <row r="6240" spans="1:9" x14ac:dyDescent="0.25">
      <c r="A6240">
        <v>6239</v>
      </c>
      <c r="D6240">
        <v>25.467970999999991</v>
      </c>
      <c r="E6240">
        <v>8.4008289999999999</v>
      </c>
      <c r="H6240">
        <v>47.618885999999996</v>
      </c>
      <c r="I6240">
        <v>7.3594049999999998</v>
      </c>
    </row>
    <row r="6241" spans="1:9" x14ac:dyDescent="0.25">
      <c r="A6241">
        <v>6240</v>
      </c>
      <c r="D6241">
        <v>25.467970999999991</v>
      </c>
      <c r="E6241">
        <v>8.4008289999999999</v>
      </c>
      <c r="H6241">
        <v>47.271631999999997</v>
      </c>
      <c r="I6241">
        <v>7.2899760000000002</v>
      </c>
    </row>
    <row r="6242" spans="1:9" x14ac:dyDescent="0.25">
      <c r="A6242">
        <v>6241</v>
      </c>
      <c r="D6242">
        <v>25.467970999999991</v>
      </c>
      <c r="E6242">
        <v>8.4008289999999999</v>
      </c>
      <c r="H6242">
        <v>47.271631999999997</v>
      </c>
      <c r="I6242">
        <v>7.2899760000000002</v>
      </c>
    </row>
    <row r="6243" spans="1:9" x14ac:dyDescent="0.25">
      <c r="A6243">
        <v>6242</v>
      </c>
      <c r="D6243">
        <v>25.467970999999991</v>
      </c>
      <c r="E6243">
        <v>8.4008289999999999</v>
      </c>
      <c r="H6243">
        <v>47.271631999999997</v>
      </c>
      <c r="I6243">
        <v>7.2899760000000002</v>
      </c>
    </row>
    <row r="6244" spans="1:9" x14ac:dyDescent="0.25">
      <c r="A6244">
        <v>6243</v>
      </c>
      <c r="D6244">
        <v>25.467970999999991</v>
      </c>
      <c r="E6244">
        <v>8.4008289999999999</v>
      </c>
      <c r="H6244">
        <v>47.132774999999995</v>
      </c>
      <c r="I6244">
        <v>7.2899760000000002</v>
      </c>
    </row>
    <row r="6245" spans="1:9" x14ac:dyDescent="0.25">
      <c r="A6245">
        <v>6244</v>
      </c>
      <c r="D6245">
        <v>25.467970999999991</v>
      </c>
      <c r="E6245">
        <v>8.4008289999999999</v>
      </c>
    </row>
    <row r="6246" spans="1:9" x14ac:dyDescent="0.25">
      <c r="A6246">
        <v>6245</v>
      </c>
      <c r="D6246">
        <v>25.467970999999991</v>
      </c>
      <c r="E6246">
        <v>8.4008289999999999</v>
      </c>
      <c r="F6246">
        <v>38.661276999999991</v>
      </c>
      <c r="G6246">
        <v>10.622536999999999</v>
      </c>
    </row>
    <row r="6247" spans="1:9" x14ac:dyDescent="0.25">
      <c r="A6247">
        <v>6246</v>
      </c>
      <c r="D6247">
        <v>25.467970999999991</v>
      </c>
      <c r="E6247">
        <v>8.4008289999999999</v>
      </c>
      <c r="F6247">
        <v>38.661276999999991</v>
      </c>
      <c r="G6247">
        <v>10.622536999999999</v>
      </c>
    </row>
    <row r="6248" spans="1:9" x14ac:dyDescent="0.25">
      <c r="A6248">
        <v>6247</v>
      </c>
      <c r="D6248">
        <v>25.467970999999991</v>
      </c>
      <c r="E6248">
        <v>8.4008289999999999</v>
      </c>
      <c r="F6248">
        <v>38.661276999999991</v>
      </c>
      <c r="G6248">
        <v>10.622536999999999</v>
      </c>
    </row>
    <row r="6249" spans="1:9" x14ac:dyDescent="0.25">
      <c r="A6249">
        <v>6248</v>
      </c>
      <c r="D6249">
        <v>25.467970999999991</v>
      </c>
      <c r="E6249">
        <v>8.4008289999999999</v>
      </c>
      <c r="F6249">
        <v>38.661276999999991</v>
      </c>
      <c r="G6249">
        <v>10.622536999999999</v>
      </c>
    </row>
    <row r="6250" spans="1:9" x14ac:dyDescent="0.25">
      <c r="A6250">
        <v>6249</v>
      </c>
      <c r="D6250">
        <v>25.467970999999991</v>
      </c>
      <c r="E6250">
        <v>8.4008289999999999</v>
      </c>
      <c r="F6250">
        <v>38.661276999999991</v>
      </c>
      <c r="G6250">
        <v>10.622536999999999</v>
      </c>
    </row>
    <row r="6251" spans="1:9" x14ac:dyDescent="0.25">
      <c r="A6251">
        <v>6250</v>
      </c>
      <c r="D6251">
        <v>25.467970999999991</v>
      </c>
      <c r="E6251">
        <v>8.4008289999999999</v>
      </c>
      <c r="F6251">
        <v>38.661276999999991</v>
      </c>
      <c r="G6251">
        <v>10.622536999999999</v>
      </c>
    </row>
    <row r="6252" spans="1:9" x14ac:dyDescent="0.25">
      <c r="A6252">
        <v>6251</v>
      </c>
      <c r="D6252">
        <v>25.467970999999991</v>
      </c>
      <c r="E6252">
        <v>8.4008289999999999</v>
      </c>
      <c r="F6252">
        <v>38.661276999999991</v>
      </c>
      <c r="G6252">
        <v>10.622536999999999</v>
      </c>
    </row>
    <row r="6253" spans="1:9" x14ac:dyDescent="0.25">
      <c r="A6253">
        <v>6252</v>
      </c>
      <c r="D6253">
        <v>25.467970999999991</v>
      </c>
      <c r="E6253">
        <v>8.4008289999999999</v>
      </c>
      <c r="F6253">
        <v>38.661276999999991</v>
      </c>
      <c r="G6253">
        <v>10.622536999999999</v>
      </c>
    </row>
    <row r="6254" spans="1:9" x14ac:dyDescent="0.25">
      <c r="A6254">
        <v>6253</v>
      </c>
      <c r="D6254">
        <v>25.467970999999991</v>
      </c>
      <c r="E6254">
        <v>8.4008289999999999</v>
      </c>
      <c r="F6254">
        <v>38.661276999999991</v>
      </c>
      <c r="G6254">
        <v>10.622536999999999</v>
      </c>
    </row>
    <row r="6255" spans="1:9" x14ac:dyDescent="0.25">
      <c r="A6255">
        <v>6254</v>
      </c>
      <c r="D6255">
        <v>25.467970999999991</v>
      </c>
      <c r="E6255">
        <v>8.4008289999999999</v>
      </c>
      <c r="F6255">
        <v>38.661276999999991</v>
      </c>
      <c r="G6255">
        <v>10.622536999999999</v>
      </c>
    </row>
    <row r="6256" spans="1:9" x14ac:dyDescent="0.25">
      <c r="A6256">
        <v>6255</v>
      </c>
      <c r="D6256">
        <v>25.467970999999991</v>
      </c>
      <c r="E6256">
        <v>8.4008289999999999</v>
      </c>
      <c r="F6256">
        <v>38.661276999999991</v>
      </c>
      <c r="G6256">
        <v>10.622536999999999</v>
      </c>
    </row>
    <row r="6257" spans="1:9" x14ac:dyDescent="0.25">
      <c r="A6257">
        <v>6256</v>
      </c>
      <c r="D6257">
        <v>25.467970999999991</v>
      </c>
      <c r="E6257">
        <v>8.4008289999999999</v>
      </c>
      <c r="F6257">
        <v>38.661276999999991</v>
      </c>
      <c r="G6257">
        <v>10.622536999999999</v>
      </c>
    </row>
    <row r="6258" spans="1:9" x14ac:dyDescent="0.25">
      <c r="A6258">
        <v>6257</v>
      </c>
      <c r="D6258">
        <v>25.467970999999991</v>
      </c>
      <c r="E6258">
        <v>8.4008289999999999</v>
      </c>
      <c r="F6258">
        <v>38.661276999999991</v>
      </c>
      <c r="G6258">
        <v>10.622536999999999</v>
      </c>
    </row>
    <row r="6259" spans="1:9" x14ac:dyDescent="0.25">
      <c r="A6259">
        <v>6258</v>
      </c>
      <c r="D6259">
        <v>25.467970999999991</v>
      </c>
      <c r="E6259">
        <v>8.4008289999999999</v>
      </c>
      <c r="F6259">
        <v>38.661276999999991</v>
      </c>
      <c r="G6259">
        <v>10.622536999999999</v>
      </c>
    </row>
    <row r="6260" spans="1:9" x14ac:dyDescent="0.25">
      <c r="A6260">
        <v>6259</v>
      </c>
      <c r="D6260">
        <v>25.467970999999991</v>
      </c>
      <c r="E6260">
        <v>8.4008289999999999</v>
      </c>
      <c r="F6260">
        <v>38.661276999999991</v>
      </c>
      <c r="G6260">
        <v>10.622536999999999</v>
      </c>
    </row>
    <row r="6261" spans="1:9" x14ac:dyDescent="0.25">
      <c r="A6261">
        <v>6260</v>
      </c>
      <c r="B6261">
        <v>16.579786999999989</v>
      </c>
      <c r="C6261">
        <v>10.830822</v>
      </c>
      <c r="D6261">
        <v>25.467970999999991</v>
      </c>
      <c r="E6261">
        <v>8.4008289999999999</v>
      </c>
      <c r="F6261">
        <v>38.661276999999991</v>
      </c>
      <c r="G6261">
        <v>10.622536999999999</v>
      </c>
    </row>
    <row r="6262" spans="1:9" x14ac:dyDescent="0.25">
      <c r="A6262">
        <v>6261</v>
      </c>
      <c r="B6262">
        <v>16.579786999999989</v>
      </c>
      <c r="C6262">
        <v>10.830822</v>
      </c>
      <c r="D6262">
        <v>25.467970999999991</v>
      </c>
      <c r="E6262">
        <v>8.4008289999999999</v>
      </c>
      <c r="F6262">
        <v>38.661276999999991</v>
      </c>
      <c r="G6262">
        <v>10.622536999999999</v>
      </c>
    </row>
    <row r="6263" spans="1:9" x14ac:dyDescent="0.25">
      <c r="A6263">
        <v>6262</v>
      </c>
      <c r="B6263">
        <v>16.579786999999989</v>
      </c>
      <c r="C6263">
        <v>10.830822</v>
      </c>
      <c r="D6263">
        <v>25.467970999999991</v>
      </c>
      <c r="E6263">
        <v>8.4008289999999999</v>
      </c>
      <c r="F6263">
        <v>38.661276999999991</v>
      </c>
      <c r="G6263">
        <v>10.622536999999999</v>
      </c>
    </row>
    <row r="6264" spans="1:9" x14ac:dyDescent="0.25">
      <c r="A6264">
        <v>6263</v>
      </c>
      <c r="B6264">
        <v>16.579786999999989</v>
      </c>
      <c r="C6264">
        <v>10.830822</v>
      </c>
      <c r="F6264">
        <v>38.661276999999991</v>
      </c>
      <c r="G6264">
        <v>10.622536999999999</v>
      </c>
      <c r="H6264">
        <v>28.800982999999995</v>
      </c>
      <c r="I6264">
        <v>7.0816910000000002</v>
      </c>
    </row>
    <row r="6265" spans="1:9" x14ac:dyDescent="0.25">
      <c r="A6265">
        <v>6264</v>
      </c>
      <c r="B6265">
        <v>16.579786999999989</v>
      </c>
      <c r="C6265">
        <v>10.830822</v>
      </c>
      <c r="F6265">
        <v>38.383562999999995</v>
      </c>
      <c r="G6265">
        <v>10.622536999999999</v>
      </c>
      <c r="H6265">
        <v>28.800982999999995</v>
      </c>
      <c r="I6265">
        <v>7.0816910000000002</v>
      </c>
    </row>
    <row r="6266" spans="1:9" x14ac:dyDescent="0.25">
      <c r="A6266">
        <v>6265</v>
      </c>
      <c r="B6266">
        <v>16.579786999999989</v>
      </c>
      <c r="C6266">
        <v>10.830822</v>
      </c>
      <c r="F6266">
        <v>38.383562999999995</v>
      </c>
      <c r="G6266">
        <v>10.622536999999999</v>
      </c>
      <c r="H6266">
        <v>28.800982999999995</v>
      </c>
      <c r="I6266">
        <v>7.0816910000000002</v>
      </c>
    </row>
    <row r="6267" spans="1:9" x14ac:dyDescent="0.25">
      <c r="A6267">
        <v>6266</v>
      </c>
      <c r="B6267">
        <v>16.579786999999989</v>
      </c>
      <c r="C6267">
        <v>10.830822</v>
      </c>
      <c r="F6267">
        <v>38.175161999999993</v>
      </c>
      <c r="G6267">
        <v>10.553108</v>
      </c>
      <c r="H6267">
        <v>28.800982999999995</v>
      </c>
      <c r="I6267">
        <v>7.0816910000000002</v>
      </c>
    </row>
    <row r="6268" spans="1:9" x14ac:dyDescent="0.25">
      <c r="A6268">
        <v>6267</v>
      </c>
      <c r="B6268">
        <v>16.579786999999989</v>
      </c>
      <c r="C6268">
        <v>10.830822</v>
      </c>
      <c r="F6268">
        <v>38.175161999999993</v>
      </c>
      <c r="G6268">
        <v>10.553108</v>
      </c>
      <c r="H6268">
        <v>28.800982999999995</v>
      </c>
      <c r="I6268">
        <v>7.0816910000000002</v>
      </c>
    </row>
    <row r="6269" spans="1:9" x14ac:dyDescent="0.25">
      <c r="A6269">
        <v>6268</v>
      </c>
      <c r="B6269">
        <v>16.579786999999989</v>
      </c>
      <c r="C6269">
        <v>10.830822</v>
      </c>
      <c r="F6269">
        <v>38.175161999999993</v>
      </c>
      <c r="G6269">
        <v>10.553108</v>
      </c>
      <c r="H6269">
        <v>28.800982999999995</v>
      </c>
      <c r="I6269">
        <v>7.0816910000000002</v>
      </c>
    </row>
    <row r="6270" spans="1:9" x14ac:dyDescent="0.25">
      <c r="A6270">
        <v>6269</v>
      </c>
      <c r="B6270">
        <v>16.579786999999989</v>
      </c>
      <c r="C6270">
        <v>10.830822</v>
      </c>
      <c r="F6270">
        <v>38.105734999999989</v>
      </c>
      <c r="G6270">
        <v>10.48368</v>
      </c>
      <c r="H6270">
        <v>28.800982999999995</v>
      </c>
      <c r="I6270">
        <v>7.0816910000000002</v>
      </c>
    </row>
    <row r="6271" spans="1:9" x14ac:dyDescent="0.25">
      <c r="A6271">
        <v>6270</v>
      </c>
      <c r="B6271">
        <v>16.579786999999989</v>
      </c>
      <c r="C6271">
        <v>10.830822</v>
      </c>
      <c r="F6271">
        <v>38.105734999999989</v>
      </c>
      <c r="G6271">
        <v>10.48368</v>
      </c>
      <c r="H6271">
        <v>28.800982999999995</v>
      </c>
      <c r="I6271">
        <v>7.0816910000000002</v>
      </c>
    </row>
    <row r="6272" spans="1:9" x14ac:dyDescent="0.25">
      <c r="A6272">
        <v>6271</v>
      </c>
      <c r="B6272">
        <v>16.579786999999989</v>
      </c>
      <c r="C6272">
        <v>10.830822</v>
      </c>
      <c r="F6272">
        <v>38.105734999999989</v>
      </c>
      <c r="G6272">
        <v>10.48368</v>
      </c>
      <c r="H6272">
        <v>28.800982999999995</v>
      </c>
      <c r="I6272">
        <v>7.0816910000000002</v>
      </c>
    </row>
    <row r="6273" spans="1:9" x14ac:dyDescent="0.25">
      <c r="A6273">
        <v>6272</v>
      </c>
      <c r="B6273">
        <v>16.579786999999989</v>
      </c>
      <c r="C6273">
        <v>10.830822</v>
      </c>
      <c r="H6273">
        <v>28.800982999999995</v>
      </c>
      <c r="I6273">
        <v>7.0816910000000002</v>
      </c>
    </row>
    <row r="6274" spans="1:9" x14ac:dyDescent="0.25">
      <c r="A6274">
        <v>6273</v>
      </c>
      <c r="B6274">
        <v>16.579786999999989</v>
      </c>
      <c r="C6274">
        <v>10.830822</v>
      </c>
      <c r="H6274">
        <v>28.800982999999995</v>
      </c>
      <c r="I6274">
        <v>7.0816910000000002</v>
      </c>
    </row>
    <row r="6275" spans="1:9" x14ac:dyDescent="0.25">
      <c r="A6275">
        <v>6274</v>
      </c>
      <c r="B6275">
        <v>16.579786999999989</v>
      </c>
      <c r="C6275">
        <v>10.830822</v>
      </c>
      <c r="H6275">
        <v>28.800982999999995</v>
      </c>
      <c r="I6275">
        <v>7.0816910000000002</v>
      </c>
    </row>
    <row r="6276" spans="1:9" x14ac:dyDescent="0.25">
      <c r="A6276">
        <v>6275</v>
      </c>
      <c r="B6276">
        <v>16.579786999999989</v>
      </c>
      <c r="C6276">
        <v>10.830822</v>
      </c>
      <c r="H6276">
        <v>28.800982999999995</v>
      </c>
      <c r="I6276">
        <v>7.0816910000000002</v>
      </c>
    </row>
    <row r="6277" spans="1:9" x14ac:dyDescent="0.25">
      <c r="A6277">
        <v>6276</v>
      </c>
      <c r="B6277">
        <v>16.579786999999989</v>
      </c>
      <c r="C6277">
        <v>10.830822</v>
      </c>
      <c r="H6277">
        <v>28.800982999999995</v>
      </c>
      <c r="I6277">
        <v>7.0816910000000002</v>
      </c>
    </row>
    <row r="6278" spans="1:9" x14ac:dyDescent="0.25">
      <c r="A6278">
        <v>6277</v>
      </c>
      <c r="B6278">
        <v>16.579786999999989</v>
      </c>
      <c r="C6278">
        <v>10.830822</v>
      </c>
      <c r="H6278">
        <v>28.800982999999995</v>
      </c>
      <c r="I6278">
        <v>7.0816910000000002</v>
      </c>
    </row>
    <row r="6279" spans="1:9" x14ac:dyDescent="0.25">
      <c r="A6279">
        <v>6278</v>
      </c>
      <c r="B6279">
        <v>16.579786999999989</v>
      </c>
      <c r="C6279">
        <v>10.830822</v>
      </c>
      <c r="H6279">
        <v>28.800982999999995</v>
      </c>
      <c r="I6279">
        <v>7.0816910000000002</v>
      </c>
    </row>
    <row r="6280" spans="1:9" x14ac:dyDescent="0.25">
      <c r="A6280">
        <v>6279</v>
      </c>
      <c r="B6280">
        <v>16.579786999999989</v>
      </c>
      <c r="C6280">
        <v>10.830822</v>
      </c>
      <c r="H6280">
        <v>28.800982999999995</v>
      </c>
      <c r="I6280">
        <v>7.0816910000000002</v>
      </c>
    </row>
    <row r="6281" spans="1:9" x14ac:dyDescent="0.25">
      <c r="A6281">
        <v>6280</v>
      </c>
      <c r="B6281">
        <v>16.579786999999989</v>
      </c>
      <c r="C6281">
        <v>10.830822</v>
      </c>
      <c r="H6281">
        <v>28.800982999999995</v>
      </c>
      <c r="I6281">
        <v>7.0816910000000002</v>
      </c>
    </row>
    <row r="6282" spans="1:9" x14ac:dyDescent="0.25">
      <c r="A6282">
        <v>6281</v>
      </c>
      <c r="B6282">
        <v>16.579786999999989</v>
      </c>
      <c r="C6282">
        <v>10.830822</v>
      </c>
      <c r="H6282">
        <v>28.800982999999995</v>
      </c>
      <c r="I6282">
        <v>7.0816910000000002</v>
      </c>
    </row>
    <row r="6283" spans="1:9" x14ac:dyDescent="0.25">
      <c r="A6283">
        <v>6282</v>
      </c>
      <c r="B6283">
        <v>16.579786999999989</v>
      </c>
      <c r="C6283">
        <v>10.830822</v>
      </c>
      <c r="H6283">
        <v>28.800982999999995</v>
      </c>
      <c r="I6283">
        <v>7.0816910000000002</v>
      </c>
    </row>
    <row r="6284" spans="1:9" x14ac:dyDescent="0.25">
      <c r="A6284">
        <v>6283</v>
      </c>
      <c r="B6284">
        <v>16.579786999999989</v>
      </c>
      <c r="C6284">
        <v>10.830822</v>
      </c>
      <c r="H6284">
        <v>28.800982999999995</v>
      </c>
      <c r="I6284">
        <v>7.0816910000000002</v>
      </c>
    </row>
    <row r="6285" spans="1:9" x14ac:dyDescent="0.25">
      <c r="A6285">
        <v>6284</v>
      </c>
      <c r="B6285">
        <v>16.579786999999989</v>
      </c>
      <c r="C6285">
        <v>10.830822</v>
      </c>
      <c r="H6285">
        <v>28.800982999999995</v>
      </c>
      <c r="I6285">
        <v>7.0816910000000002</v>
      </c>
    </row>
    <row r="6286" spans="1:9" x14ac:dyDescent="0.25">
      <c r="A6286">
        <v>6285</v>
      </c>
      <c r="B6286">
        <v>16.579786999999989</v>
      </c>
      <c r="C6286">
        <v>10.830822</v>
      </c>
      <c r="H6286">
        <v>28.800982999999995</v>
      </c>
      <c r="I6286">
        <v>7.0816910000000002</v>
      </c>
    </row>
    <row r="6287" spans="1:9" x14ac:dyDescent="0.25">
      <c r="A6287">
        <v>6286</v>
      </c>
      <c r="B6287">
        <v>16.579786999999989</v>
      </c>
      <c r="C6287">
        <v>10.830822</v>
      </c>
      <c r="D6287">
        <v>9.0109699999999933</v>
      </c>
      <c r="E6287">
        <v>8.4702579999999994</v>
      </c>
      <c r="H6287">
        <v>28.523268999999992</v>
      </c>
      <c r="I6287">
        <v>7.0816910000000002</v>
      </c>
    </row>
    <row r="6288" spans="1:9" x14ac:dyDescent="0.25">
      <c r="A6288">
        <v>6287</v>
      </c>
      <c r="B6288">
        <v>16.579786999999989</v>
      </c>
      <c r="C6288">
        <v>10.830822</v>
      </c>
      <c r="D6288">
        <v>9.0109699999999933</v>
      </c>
      <c r="E6288">
        <v>8.4702579999999994</v>
      </c>
      <c r="H6288">
        <v>28.45384099999999</v>
      </c>
      <c r="I6288">
        <v>7.0816910000000002</v>
      </c>
    </row>
    <row r="6289" spans="1:11" x14ac:dyDescent="0.25">
      <c r="A6289">
        <v>6288</v>
      </c>
      <c r="B6289">
        <v>16.579786999999989</v>
      </c>
      <c r="C6289">
        <v>10.830822</v>
      </c>
      <c r="D6289">
        <v>9.0109699999999933</v>
      </c>
      <c r="E6289">
        <v>8.4702579999999994</v>
      </c>
      <c r="H6289">
        <v>28.45384099999999</v>
      </c>
      <c r="I6289">
        <v>7.0816910000000002</v>
      </c>
    </row>
    <row r="6290" spans="1:11" x14ac:dyDescent="0.25">
      <c r="A6290">
        <v>6289</v>
      </c>
      <c r="B6290">
        <v>16.579786999999989</v>
      </c>
      <c r="C6290">
        <v>10.830822</v>
      </c>
      <c r="D6290">
        <v>9.0109699999999933</v>
      </c>
      <c r="E6290">
        <v>8.4702579999999994</v>
      </c>
      <c r="H6290">
        <v>28.45384099999999</v>
      </c>
      <c r="I6290">
        <v>7.0816910000000002</v>
      </c>
    </row>
    <row r="6291" spans="1:11" x14ac:dyDescent="0.25">
      <c r="A6291">
        <v>6290</v>
      </c>
      <c r="B6291">
        <v>16.093790999999989</v>
      </c>
      <c r="C6291">
        <v>11.039106</v>
      </c>
      <c r="D6291">
        <v>9.0109699999999933</v>
      </c>
      <c r="E6291">
        <v>8.4702579999999994</v>
      </c>
      <c r="H6291">
        <v>28.45384099999999</v>
      </c>
      <c r="I6291">
        <v>7.0816910000000002</v>
      </c>
    </row>
    <row r="6292" spans="1:11" x14ac:dyDescent="0.25">
      <c r="A6292">
        <v>6291</v>
      </c>
      <c r="B6292">
        <v>16.093790999999989</v>
      </c>
      <c r="C6292">
        <v>11.039106</v>
      </c>
      <c r="D6292">
        <v>9.0109699999999933</v>
      </c>
      <c r="E6292">
        <v>8.4702579999999994</v>
      </c>
      <c r="H6292">
        <v>28.45384099999999</v>
      </c>
      <c r="I6292">
        <v>7.0816910000000002</v>
      </c>
    </row>
    <row r="6293" spans="1:11" x14ac:dyDescent="0.25">
      <c r="A6293">
        <v>6292</v>
      </c>
      <c r="B6293">
        <v>16.093790999999989</v>
      </c>
      <c r="C6293">
        <v>11.039106</v>
      </c>
      <c r="D6293">
        <v>9.0109699999999933</v>
      </c>
      <c r="E6293">
        <v>8.4702579999999994</v>
      </c>
      <c r="H6293">
        <v>28.45384099999999</v>
      </c>
      <c r="I6293">
        <v>7.0816910000000002</v>
      </c>
    </row>
    <row r="6294" spans="1:11" x14ac:dyDescent="0.25">
      <c r="A6294">
        <v>6293</v>
      </c>
      <c r="D6294">
        <v>9.0109699999999933</v>
      </c>
      <c r="E6294">
        <v>8.4702579999999994</v>
      </c>
      <c r="H6294">
        <v>28.45384099999999</v>
      </c>
      <c r="I6294">
        <v>7.0816910000000002</v>
      </c>
    </row>
    <row r="6295" spans="1:11" x14ac:dyDescent="0.25">
      <c r="A6295">
        <v>6294</v>
      </c>
      <c r="D6295">
        <v>9.0109699999999933</v>
      </c>
      <c r="E6295">
        <v>8.4702579999999994</v>
      </c>
      <c r="H6295">
        <v>28.45384099999999</v>
      </c>
      <c r="I6295">
        <v>7.0816910000000002</v>
      </c>
    </row>
    <row r="6296" spans="1:11" x14ac:dyDescent="0.25">
      <c r="A6296">
        <v>6295</v>
      </c>
      <c r="D6296">
        <v>9.0109699999999933</v>
      </c>
      <c r="E6296">
        <v>8.4702579999999994</v>
      </c>
      <c r="H6296">
        <v>28.45384099999999</v>
      </c>
      <c r="I6296">
        <v>7.0816910000000002</v>
      </c>
    </row>
    <row r="6297" spans="1:11" x14ac:dyDescent="0.25">
      <c r="A6297">
        <v>6296</v>
      </c>
      <c r="D6297">
        <v>9.0109699999999933</v>
      </c>
      <c r="E6297">
        <v>8.4702579999999994</v>
      </c>
      <c r="H6297">
        <v>28.45384099999999</v>
      </c>
      <c r="I6297">
        <v>7.0816910000000002</v>
      </c>
    </row>
    <row r="6298" spans="1:11" x14ac:dyDescent="0.25">
      <c r="A6298">
        <v>6297</v>
      </c>
      <c r="D6298">
        <v>9.0109699999999933</v>
      </c>
      <c r="E6298">
        <v>8.4702579999999994</v>
      </c>
      <c r="H6298">
        <v>28.45384099999999</v>
      </c>
      <c r="I6298">
        <v>7.0816910000000002</v>
      </c>
    </row>
    <row r="6299" spans="1:11" x14ac:dyDescent="0.25">
      <c r="A6299">
        <v>6298</v>
      </c>
      <c r="D6299">
        <v>9.0109699999999933</v>
      </c>
      <c r="E6299">
        <v>8.4702579999999994</v>
      </c>
      <c r="F6299">
        <v>21.30159299999999</v>
      </c>
      <c r="G6299">
        <v>10.344823</v>
      </c>
      <c r="H6299">
        <v>28.45384099999999</v>
      </c>
      <c r="I6299">
        <v>7.0816910000000002</v>
      </c>
    </row>
    <row r="6300" spans="1:11" x14ac:dyDescent="0.25">
      <c r="A6300">
        <v>6299</v>
      </c>
      <c r="D6300">
        <v>9.0109699999999933</v>
      </c>
      <c r="E6300">
        <v>8.4702579999999994</v>
      </c>
      <c r="F6300">
        <v>21.30159299999999</v>
      </c>
      <c r="G6300">
        <v>10.344823</v>
      </c>
    </row>
    <row r="6301" spans="1:11" x14ac:dyDescent="0.25">
      <c r="A6301">
        <v>6300</v>
      </c>
      <c r="D6301">
        <v>9.0109699999999933</v>
      </c>
      <c r="E6301">
        <v>8.4702579999999994</v>
      </c>
      <c r="F6301">
        <v>21.30159299999999</v>
      </c>
      <c r="G6301">
        <v>10.344823</v>
      </c>
    </row>
    <row r="6302" spans="1:11" x14ac:dyDescent="0.25">
      <c r="A6302">
        <v>6301</v>
      </c>
      <c r="D6302">
        <v>9.0109699999999933</v>
      </c>
      <c r="E6302">
        <v>8.4702579999999994</v>
      </c>
      <c r="F6302">
        <v>21.30159299999999</v>
      </c>
      <c r="G6302">
        <v>10.344823</v>
      </c>
    </row>
    <row r="6303" spans="1:11" x14ac:dyDescent="0.25">
      <c r="A6303">
        <v>6302</v>
      </c>
      <c r="D6303">
        <v>9.0109699999999933</v>
      </c>
      <c r="E6303">
        <v>8.4702579999999994</v>
      </c>
      <c r="F6303">
        <v>21.30159299999999</v>
      </c>
      <c r="G6303">
        <v>10.344823</v>
      </c>
    </row>
    <row r="6304" spans="1:11" x14ac:dyDescent="0.25">
      <c r="A6304">
        <v>6303</v>
      </c>
      <c r="J6304">
        <v>6.4417789999999897</v>
      </c>
      <c r="K6304">
        <v>12.9831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1" x14ac:dyDescent="0.25">
      <c r="A8369">
        <v>8368</v>
      </c>
    </row>
    <row r="8370" spans="1:11" x14ac:dyDescent="0.25">
      <c r="A8370">
        <v>8369</v>
      </c>
    </row>
    <row r="8371" spans="1:11" x14ac:dyDescent="0.25">
      <c r="A8371">
        <v>8370</v>
      </c>
      <c r="J8371">
        <v>5.4002449999999911</v>
      </c>
      <c r="K8371">
        <v>12.774816</v>
      </c>
    </row>
    <row r="8372" spans="1:11" x14ac:dyDescent="0.25">
      <c r="A8372">
        <v>8371</v>
      </c>
    </row>
    <row r="8373" spans="1:11" x14ac:dyDescent="0.25">
      <c r="A8373">
        <v>8372</v>
      </c>
    </row>
    <row r="8374" spans="1:11" x14ac:dyDescent="0.25">
      <c r="A8374">
        <v>8373</v>
      </c>
    </row>
    <row r="8375" spans="1:11" x14ac:dyDescent="0.25">
      <c r="A8375">
        <v>8374</v>
      </c>
    </row>
    <row r="8376" spans="1:11" x14ac:dyDescent="0.25">
      <c r="A8376">
        <v>8375</v>
      </c>
    </row>
    <row r="8377" spans="1:11" x14ac:dyDescent="0.25">
      <c r="A8377">
        <v>8376</v>
      </c>
    </row>
    <row r="8378" spans="1:11" x14ac:dyDescent="0.25">
      <c r="A8378">
        <v>8377</v>
      </c>
    </row>
    <row r="8379" spans="1:11" x14ac:dyDescent="0.25">
      <c r="A8379">
        <v>8378</v>
      </c>
    </row>
    <row r="8380" spans="1:11" x14ac:dyDescent="0.25">
      <c r="A8380">
        <v>8379</v>
      </c>
    </row>
    <row r="8381" spans="1:11" x14ac:dyDescent="0.25">
      <c r="A8381">
        <v>8380</v>
      </c>
    </row>
    <row r="8382" spans="1:11" x14ac:dyDescent="0.25">
      <c r="A8382">
        <v>8381</v>
      </c>
    </row>
    <row r="8383" spans="1:11" x14ac:dyDescent="0.25">
      <c r="A8383">
        <v>8382</v>
      </c>
    </row>
    <row r="8384" spans="1:11" x14ac:dyDescent="0.25">
      <c r="A8384">
        <v>8383</v>
      </c>
    </row>
    <row r="8385" spans="1:9" x14ac:dyDescent="0.25">
      <c r="A8385">
        <v>8384</v>
      </c>
    </row>
    <row r="8386" spans="1:9" x14ac:dyDescent="0.25">
      <c r="A8386">
        <v>8385</v>
      </c>
    </row>
    <row r="8387" spans="1:9" x14ac:dyDescent="0.25">
      <c r="A8387">
        <v>8386</v>
      </c>
      <c r="D8387">
        <v>38.661276999999991</v>
      </c>
      <c r="E8387">
        <v>4.5822710000000004</v>
      </c>
    </row>
    <row r="8388" spans="1:9" x14ac:dyDescent="0.25">
      <c r="A8388">
        <v>8387</v>
      </c>
      <c r="D8388">
        <v>38.661276999999991</v>
      </c>
      <c r="E8388">
        <v>4.5822710000000004</v>
      </c>
    </row>
    <row r="8389" spans="1:9" x14ac:dyDescent="0.25">
      <c r="A8389">
        <v>8388</v>
      </c>
      <c r="D8389">
        <v>38.661276999999991</v>
      </c>
      <c r="E8389">
        <v>4.5822710000000004</v>
      </c>
    </row>
    <row r="8390" spans="1:9" x14ac:dyDescent="0.25">
      <c r="A8390">
        <v>8389</v>
      </c>
      <c r="D8390">
        <v>38.661276999999991</v>
      </c>
      <c r="E8390">
        <v>4.5822710000000004</v>
      </c>
    </row>
    <row r="8391" spans="1:9" x14ac:dyDescent="0.25">
      <c r="A8391">
        <v>8390</v>
      </c>
      <c r="D8391">
        <v>38.661276999999991</v>
      </c>
      <c r="E8391">
        <v>4.5822710000000004</v>
      </c>
    </row>
    <row r="8392" spans="1:9" x14ac:dyDescent="0.25">
      <c r="A8392">
        <v>8391</v>
      </c>
      <c r="D8392">
        <v>38.661276999999991</v>
      </c>
      <c r="E8392">
        <v>4.5822710000000004</v>
      </c>
    </row>
    <row r="8393" spans="1:9" x14ac:dyDescent="0.25">
      <c r="A8393">
        <v>8392</v>
      </c>
      <c r="D8393">
        <v>38.661276999999991</v>
      </c>
      <c r="E8393">
        <v>4.5822710000000004</v>
      </c>
    </row>
    <row r="8394" spans="1:9" x14ac:dyDescent="0.25">
      <c r="A8394">
        <v>8393</v>
      </c>
      <c r="D8394">
        <v>38.661276999999991</v>
      </c>
      <c r="E8394">
        <v>4.5822710000000004</v>
      </c>
    </row>
    <row r="8395" spans="1:9" x14ac:dyDescent="0.25">
      <c r="A8395">
        <v>8394</v>
      </c>
      <c r="D8395">
        <v>38.661276999999991</v>
      </c>
      <c r="E8395">
        <v>4.5822710000000004</v>
      </c>
    </row>
    <row r="8396" spans="1:9" x14ac:dyDescent="0.25">
      <c r="A8396">
        <v>8395</v>
      </c>
      <c r="D8396">
        <v>38.661276999999991</v>
      </c>
      <c r="E8396">
        <v>4.5822710000000004</v>
      </c>
    </row>
    <row r="8397" spans="1:9" x14ac:dyDescent="0.25">
      <c r="A8397">
        <v>8396</v>
      </c>
      <c r="D8397">
        <v>38.661276999999991</v>
      </c>
      <c r="E8397">
        <v>4.5822710000000004</v>
      </c>
      <c r="H8397">
        <v>27.967730999999993</v>
      </c>
      <c r="I8397">
        <v>6.1096940000000002</v>
      </c>
    </row>
    <row r="8398" spans="1:9" x14ac:dyDescent="0.25">
      <c r="A8398">
        <v>8397</v>
      </c>
      <c r="D8398">
        <v>38.661276999999991</v>
      </c>
      <c r="E8398">
        <v>4.5822710000000004</v>
      </c>
      <c r="H8398">
        <v>27.967730999999993</v>
      </c>
      <c r="I8398">
        <v>6.1096940000000002</v>
      </c>
    </row>
    <row r="8399" spans="1:9" x14ac:dyDescent="0.25">
      <c r="A8399">
        <v>8398</v>
      </c>
      <c r="D8399">
        <v>38.661276999999991</v>
      </c>
      <c r="E8399">
        <v>4.5822710000000004</v>
      </c>
      <c r="H8399">
        <v>27.967730999999993</v>
      </c>
      <c r="I8399">
        <v>6.1096940000000002</v>
      </c>
    </row>
    <row r="8400" spans="1:9" x14ac:dyDescent="0.25">
      <c r="A8400">
        <v>8399</v>
      </c>
      <c r="D8400">
        <v>38.661276999999991</v>
      </c>
      <c r="E8400">
        <v>4.5822710000000004</v>
      </c>
      <c r="H8400">
        <v>27.967730999999993</v>
      </c>
      <c r="I8400">
        <v>6.1096940000000002</v>
      </c>
    </row>
    <row r="8401" spans="1:9" x14ac:dyDescent="0.25">
      <c r="A8401">
        <v>8400</v>
      </c>
      <c r="D8401">
        <v>38.661276999999991</v>
      </c>
      <c r="E8401">
        <v>4.5822710000000004</v>
      </c>
      <c r="H8401">
        <v>27.967730999999993</v>
      </c>
      <c r="I8401">
        <v>6.1096940000000002</v>
      </c>
    </row>
    <row r="8402" spans="1:9" x14ac:dyDescent="0.25">
      <c r="A8402">
        <v>8401</v>
      </c>
      <c r="D8402">
        <v>38.661276999999991</v>
      </c>
      <c r="E8402">
        <v>4.5822710000000004</v>
      </c>
      <c r="H8402">
        <v>27.967730999999993</v>
      </c>
      <c r="I8402">
        <v>6.1096940000000002</v>
      </c>
    </row>
    <row r="8403" spans="1:9" x14ac:dyDescent="0.25">
      <c r="A8403">
        <v>8402</v>
      </c>
      <c r="D8403">
        <v>38.661276999999991</v>
      </c>
      <c r="E8403">
        <v>4.5822710000000004</v>
      </c>
      <c r="H8403">
        <v>27.967730999999993</v>
      </c>
      <c r="I8403">
        <v>6.1096940000000002</v>
      </c>
    </row>
    <row r="8404" spans="1:9" x14ac:dyDescent="0.25">
      <c r="A8404">
        <v>8403</v>
      </c>
      <c r="D8404">
        <v>38.869558999999995</v>
      </c>
      <c r="E8404">
        <v>4.5822710000000004</v>
      </c>
      <c r="H8404">
        <v>27.967730999999993</v>
      </c>
      <c r="I8404">
        <v>6.1096940000000002</v>
      </c>
    </row>
    <row r="8405" spans="1:9" x14ac:dyDescent="0.25">
      <c r="A8405">
        <v>8404</v>
      </c>
      <c r="D8405">
        <v>38.869558999999995</v>
      </c>
      <c r="E8405">
        <v>4.5822710000000004</v>
      </c>
      <c r="H8405">
        <v>27.967730999999993</v>
      </c>
      <c r="I8405">
        <v>6.1096940000000002</v>
      </c>
    </row>
    <row r="8406" spans="1:9" x14ac:dyDescent="0.25">
      <c r="A8406">
        <v>8405</v>
      </c>
      <c r="B8406">
        <v>45.952379999999991</v>
      </c>
      <c r="C8406">
        <v>3.3325610000000001</v>
      </c>
      <c r="D8406">
        <v>38.869558999999995</v>
      </c>
      <c r="E8406">
        <v>4.5822710000000004</v>
      </c>
      <c r="H8406">
        <v>27.967730999999993</v>
      </c>
      <c r="I8406">
        <v>6.1096940000000002</v>
      </c>
    </row>
    <row r="8407" spans="1:9" x14ac:dyDescent="0.25">
      <c r="A8407">
        <v>8406</v>
      </c>
      <c r="B8407">
        <v>45.952379999999991</v>
      </c>
      <c r="C8407">
        <v>3.3325610000000001</v>
      </c>
      <c r="D8407">
        <v>38.869558999999995</v>
      </c>
      <c r="E8407">
        <v>4.5822710000000004</v>
      </c>
      <c r="H8407">
        <v>27.967730999999993</v>
      </c>
      <c r="I8407">
        <v>6.1096940000000002</v>
      </c>
    </row>
    <row r="8408" spans="1:9" x14ac:dyDescent="0.25">
      <c r="A8408">
        <v>8407</v>
      </c>
      <c r="B8408">
        <v>45.952379999999991</v>
      </c>
      <c r="C8408">
        <v>3.3325610000000001</v>
      </c>
      <c r="D8408">
        <v>38.869558999999995</v>
      </c>
      <c r="E8408">
        <v>4.5822710000000004</v>
      </c>
      <c r="H8408">
        <v>27.967730999999993</v>
      </c>
      <c r="I8408">
        <v>6.1096940000000002</v>
      </c>
    </row>
    <row r="8409" spans="1:9" x14ac:dyDescent="0.25">
      <c r="A8409">
        <v>8408</v>
      </c>
      <c r="B8409">
        <v>45.952379999999991</v>
      </c>
      <c r="C8409">
        <v>3.3325610000000001</v>
      </c>
      <c r="D8409">
        <v>38.869558999999995</v>
      </c>
      <c r="E8409">
        <v>4.5822710000000004</v>
      </c>
      <c r="H8409">
        <v>27.967730999999993</v>
      </c>
      <c r="I8409">
        <v>6.1096940000000002</v>
      </c>
    </row>
    <row r="8410" spans="1:9" x14ac:dyDescent="0.25">
      <c r="A8410">
        <v>8409</v>
      </c>
      <c r="B8410">
        <v>45.952379999999991</v>
      </c>
      <c r="C8410">
        <v>3.3325610000000001</v>
      </c>
      <c r="D8410">
        <v>38.869558999999995</v>
      </c>
      <c r="E8410">
        <v>4.5822710000000004</v>
      </c>
      <c r="H8410">
        <v>28.037157999999991</v>
      </c>
      <c r="I8410">
        <v>6.1096940000000002</v>
      </c>
    </row>
    <row r="8411" spans="1:9" x14ac:dyDescent="0.25">
      <c r="A8411">
        <v>8410</v>
      </c>
      <c r="B8411">
        <v>45.952379999999991</v>
      </c>
      <c r="C8411">
        <v>3.3325610000000001</v>
      </c>
      <c r="H8411">
        <v>28.037157999999991</v>
      </c>
      <c r="I8411">
        <v>6.1096940000000002</v>
      </c>
    </row>
    <row r="8412" spans="1:9" x14ac:dyDescent="0.25">
      <c r="A8412">
        <v>8411</v>
      </c>
      <c r="B8412">
        <v>45.952379999999991</v>
      </c>
      <c r="C8412">
        <v>3.3325610000000001</v>
      </c>
      <c r="H8412">
        <v>28.037157999999991</v>
      </c>
      <c r="I8412">
        <v>6.1096940000000002</v>
      </c>
    </row>
    <row r="8413" spans="1:9" x14ac:dyDescent="0.25">
      <c r="A8413">
        <v>8412</v>
      </c>
      <c r="B8413">
        <v>45.952379999999991</v>
      </c>
      <c r="C8413">
        <v>3.3325610000000001</v>
      </c>
      <c r="H8413">
        <v>28.17601299999999</v>
      </c>
      <c r="I8413">
        <v>6.1096940000000002</v>
      </c>
    </row>
    <row r="8414" spans="1:9" x14ac:dyDescent="0.25">
      <c r="A8414">
        <v>8413</v>
      </c>
      <c r="B8414">
        <v>45.952379999999991</v>
      </c>
      <c r="C8414">
        <v>3.3325610000000001</v>
      </c>
      <c r="H8414">
        <v>28.17601299999999</v>
      </c>
      <c r="I8414">
        <v>6.1096940000000002</v>
      </c>
    </row>
    <row r="8415" spans="1:9" x14ac:dyDescent="0.25">
      <c r="A8415">
        <v>8414</v>
      </c>
      <c r="B8415">
        <v>45.952379999999991</v>
      </c>
      <c r="C8415">
        <v>3.3325610000000001</v>
      </c>
      <c r="H8415">
        <v>28.17601299999999</v>
      </c>
      <c r="I8415">
        <v>6.1096940000000002</v>
      </c>
    </row>
    <row r="8416" spans="1:9" x14ac:dyDescent="0.25">
      <c r="A8416">
        <v>8415</v>
      </c>
      <c r="B8416">
        <v>45.952379999999991</v>
      </c>
      <c r="C8416">
        <v>3.3325610000000001</v>
      </c>
      <c r="H8416">
        <v>28.17601299999999</v>
      </c>
      <c r="I8416">
        <v>6.1096940000000002</v>
      </c>
    </row>
    <row r="8417" spans="1:9" x14ac:dyDescent="0.25">
      <c r="A8417">
        <v>8416</v>
      </c>
      <c r="B8417">
        <v>45.952379999999991</v>
      </c>
      <c r="C8417">
        <v>3.3325610000000001</v>
      </c>
      <c r="H8417">
        <v>28.45384099999999</v>
      </c>
      <c r="I8417">
        <v>6.0402659999999999</v>
      </c>
    </row>
    <row r="8418" spans="1:9" x14ac:dyDescent="0.25">
      <c r="A8418">
        <v>8417</v>
      </c>
      <c r="B8418">
        <v>45.952379999999991</v>
      </c>
      <c r="C8418">
        <v>3.3325610000000001</v>
      </c>
      <c r="H8418">
        <v>28.592695999999989</v>
      </c>
      <c r="I8418">
        <v>5.9708379999999996</v>
      </c>
    </row>
    <row r="8419" spans="1:9" x14ac:dyDescent="0.25">
      <c r="A8419">
        <v>8418</v>
      </c>
      <c r="B8419">
        <v>45.952379999999991</v>
      </c>
      <c r="C8419">
        <v>3.3325610000000001</v>
      </c>
      <c r="H8419">
        <v>28.662127999999996</v>
      </c>
      <c r="I8419">
        <v>5.9708379999999996</v>
      </c>
    </row>
    <row r="8420" spans="1:9" x14ac:dyDescent="0.25">
      <c r="A8420">
        <v>8419</v>
      </c>
      <c r="B8420">
        <v>45.952379999999991</v>
      </c>
      <c r="C8420">
        <v>3.3325610000000001</v>
      </c>
      <c r="H8420">
        <v>28.662127999999996</v>
      </c>
      <c r="I8420">
        <v>5.9708379999999996</v>
      </c>
    </row>
    <row r="8421" spans="1:9" x14ac:dyDescent="0.25">
      <c r="A8421">
        <v>8420</v>
      </c>
      <c r="B8421">
        <v>45.952379999999991</v>
      </c>
      <c r="C8421">
        <v>3.3325610000000001</v>
      </c>
      <c r="H8421">
        <v>28.800982999999995</v>
      </c>
      <c r="I8421">
        <v>5.9014090000000001</v>
      </c>
    </row>
    <row r="8422" spans="1:9" x14ac:dyDescent="0.25">
      <c r="A8422">
        <v>8421</v>
      </c>
      <c r="B8422">
        <v>46.021807999999993</v>
      </c>
      <c r="C8422">
        <v>3.2631320000000001</v>
      </c>
      <c r="H8422">
        <v>28.939837999999995</v>
      </c>
      <c r="I8422">
        <v>5.8319809999999999</v>
      </c>
    </row>
    <row r="8423" spans="1:9" x14ac:dyDescent="0.25">
      <c r="A8423">
        <v>8422</v>
      </c>
      <c r="B8423">
        <v>46.021807999999993</v>
      </c>
      <c r="C8423">
        <v>3.2631320000000001</v>
      </c>
      <c r="H8423">
        <v>28.939837999999995</v>
      </c>
      <c r="I8423">
        <v>5.8319809999999999</v>
      </c>
    </row>
    <row r="8424" spans="1:9" x14ac:dyDescent="0.25">
      <c r="A8424">
        <v>8423</v>
      </c>
      <c r="B8424">
        <v>46.021807999999993</v>
      </c>
      <c r="C8424">
        <v>3.2631320000000001</v>
      </c>
      <c r="F8424">
        <v>38.730703999999989</v>
      </c>
      <c r="G8424">
        <v>2.4299919999999999</v>
      </c>
      <c r="H8424">
        <v>28.939837999999995</v>
      </c>
      <c r="I8424">
        <v>5.8319809999999999</v>
      </c>
    </row>
    <row r="8425" spans="1:9" x14ac:dyDescent="0.25">
      <c r="A8425">
        <v>8424</v>
      </c>
      <c r="B8425">
        <v>46.021807999999993</v>
      </c>
      <c r="C8425">
        <v>3.2631320000000001</v>
      </c>
      <c r="F8425">
        <v>38.730703999999989</v>
      </c>
      <c r="G8425">
        <v>2.4299919999999999</v>
      </c>
      <c r="H8425">
        <v>28.939837999999995</v>
      </c>
      <c r="I8425">
        <v>5.8319809999999999</v>
      </c>
    </row>
    <row r="8426" spans="1:9" x14ac:dyDescent="0.25">
      <c r="A8426">
        <v>8425</v>
      </c>
      <c r="B8426">
        <v>46.021807999999993</v>
      </c>
      <c r="C8426">
        <v>3.2631320000000001</v>
      </c>
      <c r="F8426">
        <v>38.730703999999989</v>
      </c>
      <c r="G8426">
        <v>2.4299919999999999</v>
      </c>
      <c r="H8426">
        <v>29.078806999999991</v>
      </c>
      <c r="I8426">
        <v>5.8319809999999999</v>
      </c>
    </row>
    <row r="8427" spans="1:9" x14ac:dyDescent="0.25">
      <c r="A8427">
        <v>8426</v>
      </c>
      <c r="B8427">
        <v>46.021807999999993</v>
      </c>
      <c r="C8427">
        <v>3.2631320000000001</v>
      </c>
      <c r="F8427">
        <v>38.730703999999989</v>
      </c>
      <c r="G8427">
        <v>2.4299919999999999</v>
      </c>
      <c r="H8427">
        <v>29.078806999999991</v>
      </c>
      <c r="I8427">
        <v>5.8319809999999999</v>
      </c>
    </row>
    <row r="8428" spans="1:9" x14ac:dyDescent="0.25">
      <c r="A8428">
        <v>8427</v>
      </c>
      <c r="B8428">
        <v>46.021807999999993</v>
      </c>
      <c r="C8428">
        <v>3.2631320000000001</v>
      </c>
      <c r="F8428">
        <v>38.730703999999989</v>
      </c>
      <c r="G8428">
        <v>2.4299919999999999</v>
      </c>
    </row>
    <row r="8429" spans="1:9" x14ac:dyDescent="0.25">
      <c r="A8429">
        <v>8428</v>
      </c>
      <c r="B8429">
        <v>46.021807999999993</v>
      </c>
      <c r="C8429">
        <v>3.2631320000000001</v>
      </c>
      <c r="D8429">
        <v>54.076624999999993</v>
      </c>
      <c r="E8429">
        <v>6.248551</v>
      </c>
      <c r="F8429">
        <v>38.730703999999989</v>
      </c>
      <c r="G8429">
        <v>2.4299919999999999</v>
      </c>
    </row>
    <row r="8430" spans="1:9" x14ac:dyDescent="0.25">
      <c r="A8430">
        <v>8429</v>
      </c>
      <c r="B8430">
        <v>46.021807999999993</v>
      </c>
      <c r="C8430">
        <v>3.2631320000000001</v>
      </c>
      <c r="D8430">
        <v>54.076624999999993</v>
      </c>
      <c r="E8430">
        <v>6.248551</v>
      </c>
      <c r="F8430">
        <v>38.730703999999989</v>
      </c>
      <c r="G8430">
        <v>2.4299919999999999</v>
      </c>
    </row>
    <row r="8431" spans="1:9" x14ac:dyDescent="0.25">
      <c r="A8431">
        <v>8430</v>
      </c>
      <c r="B8431">
        <v>46.021807999999993</v>
      </c>
      <c r="C8431">
        <v>3.2631320000000001</v>
      </c>
      <c r="D8431">
        <v>54.076624999999993</v>
      </c>
      <c r="E8431">
        <v>6.248551</v>
      </c>
      <c r="F8431">
        <v>38.730703999999989</v>
      </c>
      <c r="G8431">
        <v>2.4299919999999999</v>
      </c>
    </row>
    <row r="8432" spans="1:9" x14ac:dyDescent="0.25">
      <c r="A8432">
        <v>8431</v>
      </c>
      <c r="B8432">
        <v>46.021807999999993</v>
      </c>
      <c r="C8432">
        <v>3.2631320000000001</v>
      </c>
      <c r="D8432">
        <v>54.076624999999993</v>
      </c>
      <c r="E8432">
        <v>6.248551</v>
      </c>
      <c r="F8432">
        <v>38.730703999999989</v>
      </c>
      <c r="G8432">
        <v>2.4299919999999999</v>
      </c>
    </row>
    <row r="8433" spans="1:7" x14ac:dyDescent="0.25">
      <c r="A8433">
        <v>8432</v>
      </c>
      <c r="D8433">
        <v>54.076624999999993</v>
      </c>
      <c r="E8433">
        <v>6.248551</v>
      </c>
      <c r="F8433">
        <v>38.730703999999989</v>
      </c>
      <c r="G8433">
        <v>2.4299919999999999</v>
      </c>
    </row>
    <row r="8434" spans="1:7" x14ac:dyDescent="0.25">
      <c r="A8434">
        <v>8433</v>
      </c>
      <c r="D8434">
        <v>54.076624999999993</v>
      </c>
      <c r="E8434">
        <v>6.248551</v>
      </c>
      <c r="F8434">
        <v>38.730703999999989</v>
      </c>
      <c r="G8434">
        <v>2.4299919999999999</v>
      </c>
    </row>
    <row r="8435" spans="1:7" x14ac:dyDescent="0.25">
      <c r="A8435">
        <v>8434</v>
      </c>
      <c r="D8435">
        <v>54.076624999999993</v>
      </c>
      <c r="E8435">
        <v>6.248551</v>
      </c>
      <c r="F8435">
        <v>38.730703999999989</v>
      </c>
      <c r="G8435">
        <v>2.4299919999999999</v>
      </c>
    </row>
    <row r="8436" spans="1:7" x14ac:dyDescent="0.25">
      <c r="A8436">
        <v>8435</v>
      </c>
      <c r="D8436">
        <v>54.076624999999993</v>
      </c>
      <c r="E8436">
        <v>6.248551</v>
      </c>
      <c r="F8436">
        <v>38.730703999999989</v>
      </c>
      <c r="G8436">
        <v>2.4299919999999999</v>
      </c>
    </row>
    <row r="8437" spans="1:7" x14ac:dyDescent="0.25">
      <c r="A8437">
        <v>8436</v>
      </c>
      <c r="D8437">
        <v>54.076624999999993</v>
      </c>
      <c r="E8437">
        <v>6.248551</v>
      </c>
      <c r="F8437">
        <v>38.730703999999989</v>
      </c>
      <c r="G8437">
        <v>2.4299919999999999</v>
      </c>
    </row>
    <row r="8438" spans="1:7" x14ac:dyDescent="0.25">
      <c r="A8438">
        <v>8437</v>
      </c>
      <c r="D8438">
        <v>54.076624999999993</v>
      </c>
      <c r="E8438">
        <v>6.248551</v>
      </c>
      <c r="F8438">
        <v>38.730703999999989</v>
      </c>
      <c r="G8438">
        <v>2.4299919999999999</v>
      </c>
    </row>
    <row r="8439" spans="1:7" x14ac:dyDescent="0.25">
      <c r="A8439">
        <v>8438</v>
      </c>
      <c r="D8439">
        <v>54.076624999999993</v>
      </c>
      <c r="E8439">
        <v>6.248551</v>
      </c>
      <c r="F8439">
        <v>38.800131999999991</v>
      </c>
      <c r="G8439">
        <v>2.4299919999999999</v>
      </c>
    </row>
    <row r="8440" spans="1:7" x14ac:dyDescent="0.25">
      <c r="A8440">
        <v>8439</v>
      </c>
      <c r="D8440">
        <v>54.076624999999993</v>
      </c>
      <c r="E8440">
        <v>6.248551</v>
      </c>
      <c r="F8440">
        <v>38.800131999999991</v>
      </c>
      <c r="G8440">
        <v>2.4299919999999999</v>
      </c>
    </row>
    <row r="8441" spans="1:7" x14ac:dyDescent="0.25">
      <c r="A8441">
        <v>8440</v>
      </c>
      <c r="D8441">
        <v>54.076624999999993</v>
      </c>
      <c r="E8441">
        <v>6.248551</v>
      </c>
      <c r="F8441">
        <v>38.800131999999991</v>
      </c>
      <c r="G8441">
        <v>2.4299919999999999</v>
      </c>
    </row>
    <row r="8442" spans="1:7" x14ac:dyDescent="0.25">
      <c r="A8442">
        <v>8441</v>
      </c>
      <c r="D8442">
        <v>54.076624999999993</v>
      </c>
      <c r="E8442">
        <v>6.248551</v>
      </c>
      <c r="F8442">
        <v>38.800131999999991</v>
      </c>
      <c r="G8442">
        <v>2.4299919999999999</v>
      </c>
    </row>
    <row r="8443" spans="1:7" x14ac:dyDescent="0.25">
      <c r="A8443">
        <v>8442</v>
      </c>
      <c r="D8443">
        <v>54.076624999999993</v>
      </c>
      <c r="E8443">
        <v>6.248551</v>
      </c>
      <c r="F8443">
        <v>38.869558999999995</v>
      </c>
      <c r="G8443">
        <v>2.4299919999999999</v>
      </c>
    </row>
    <row r="8444" spans="1:7" x14ac:dyDescent="0.25">
      <c r="A8444">
        <v>8443</v>
      </c>
      <c r="D8444">
        <v>54.076624999999993</v>
      </c>
      <c r="E8444">
        <v>6.248551</v>
      </c>
      <c r="F8444">
        <v>38.869558999999995</v>
      </c>
      <c r="G8444">
        <v>2.4299919999999999</v>
      </c>
    </row>
    <row r="8445" spans="1:7" x14ac:dyDescent="0.25">
      <c r="A8445">
        <v>8444</v>
      </c>
      <c r="D8445">
        <v>54.076624999999993</v>
      </c>
      <c r="E8445">
        <v>6.248551</v>
      </c>
      <c r="F8445">
        <v>38.869558999999995</v>
      </c>
      <c r="G8445">
        <v>2.4299919999999999</v>
      </c>
    </row>
    <row r="8446" spans="1:7" x14ac:dyDescent="0.25">
      <c r="A8446">
        <v>8445</v>
      </c>
      <c r="D8446">
        <v>54.076624999999993</v>
      </c>
      <c r="E8446">
        <v>6.248551</v>
      </c>
      <c r="F8446">
        <v>38.869558999999995</v>
      </c>
      <c r="G8446">
        <v>2.4299919999999999</v>
      </c>
    </row>
    <row r="8447" spans="1:7" x14ac:dyDescent="0.25">
      <c r="A8447">
        <v>8446</v>
      </c>
      <c r="D8447">
        <v>54.076624999999993</v>
      </c>
      <c r="E8447">
        <v>6.248551</v>
      </c>
      <c r="F8447">
        <v>39.077957999999995</v>
      </c>
      <c r="G8447">
        <v>2.5688490000000002</v>
      </c>
    </row>
    <row r="8448" spans="1:7" x14ac:dyDescent="0.25">
      <c r="A8448">
        <v>8447</v>
      </c>
      <c r="D8448">
        <v>54.076624999999993</v>
      </c>
      <c r="E8448">
        <v>6.248551</v>
      </c>
      <c r="F8448">
        <v>39.077957999999995</v>
      </c>
      <c r="G8448">
        <v>2.5688490000000002</v>
      </c>
    </row>
    <row r="8449" spans="1:9" x14ac:dyDescent="0.25">
      <c r="A8449">
        <v>8448</v>
      </c>
      <c r="D8449">
        <v>54.076624999999993</v>
      </c>
      <c r="E8449">
        <v>6.248551</v>
      </c>
      <c r="F8449">
        <v>39.147385999999997</v>
      </c>
      <c r="G8449">
        <v>2.5688490000000002</v>
      </c>
    </row>
    <row r="8450" spans="1:9" x14ac:dyDescent="0.25">
      <c r="A8450">
        <v>8449</v>
      </c>
      <c r="D8450">
        <v>54.076624999999993</v>
      </c>
      <c r="E8450">
        <v>6.248551</v>
      </c>
      <c r="F8450">
        <v>39.147385999999997</v>
      </c>
      <c r="G8450">
        <v>2.5688490000000002</v>
      </c>
      <c r="H8450">
        <v>47.896599999999992</v>
      </c>
      <c r="I8450">
        <v>6.8734060000000001</v>
      </c>
    </row>
    <row r="8451" spans="1:9" x14ac:dyDescent="0.25">
      <c r="A8451">
        <v>8450</v>
      </c>
      <c r="D8451">
        <v>54.076624999999993</v>
      </c>
      <c r="E8451">
        <v>6.248551</v>
      </c>
      <c r="F8451">
        <v>39.147385999999997</v>
      </c>
      <c r="G8451">
        <v>2.5688490000000002</v>
      </c>
      <c r="H8451">
        <v>47.896599999999992</v>
      </c>
      <c r="I8451">
        <v>6.8734060000000001</v>
      </c>
    </row>
    <row r="8452" spans="1:9" x14ac:dyDescent="0.25">
      <c r="A8452">
        <v>8451</v>
      </c>
      <c r="D8452">
        <v>54.076624999999993</v>
      </c>
      <c r="E8452">
        <v>6.248551</v>
      </c>
      <c r="F8452">
        <v>39.147385999999997</v>
      </c>
      <c r="G8452">
        <v>2.5688490000000002</v>
      </c>
      <c r="H8452">
        <v>47.896599999999992</v>
      </c>
      <c r="I8452">
        <v>6.8734060000000001</v>
      </c>
    </row>
    <row r="8453" spans="1:9" x14ac:dyDescent="0.25">
      <c r="A8453">
        <v>8452</v>
      </c>
      <c r="B8453">
        <v>61.437158999999994</v>
      </c>
      <c r="C8453">
        <v>4.304557</v>
      </c>
      <c r="D8453">
        <v>54.076624999999993</v>
      </c>
      <c r="E8453">
        <v>6.248551</v>
      </c>
      <c r="F8453">
        <v>39.147385999999997</v>
      </c>
      <c r="G8453">
        <v>2.5688490000000002</v>
      </c>
      <c r="H8453">
        <v>47.896599999999992</v>
      </c>
      <c r="I8453">
        <v>6.8734060000000001</v>
      </c>
    </row>
    <row r="8454" spans="1:9" x14ac:dyDescent="0.25">
      <c r="A8454">
        <v>8453</v>
      </c>
      <c r="B8454">
        <v>63.608772999999999</v>
      </c>
      <c r="C8454">
        <v>3.9574560000000001</v>
      </c>
      <c r="D8454">
        <v>54.076624999999993</v>
      </c>
      <c r="E8454">
        <v>6.248551</v>
      </c>
      <c r="F8454">
        <v>39.147385999999997</v>
      </c>
      <c r="G8454">
        <v>2.5688490000000002</v>
      </c>
      <c r="H8454">
        <v>47.896599999999992</v>
      </c>
      <c r="I8454">
        <v>6.8734060000000001</v>
      </c>
    </row>
    <row r="8455" spans="1:9" x14ac:dyDescent="0.25">
      <c r="A8455">
        <v>8454</v>
      </c>
      <c r="B8455">
        <v>63.608772999999999</v>
      </c>
      <c r="C8455">
        <v>3.9574560000000001</v>
      </c>
      <c r="D8455">
        <v>54.076624999999993</v>
      </c>
      <c r="E8455">
        <v>6.248551</v>
      </c>
      <c r="F8455">
        <v>39.147385999999997</v>
      </c>
      <c r="G8455">
        <v>2.5688490000000002</v>
      </c>
      <c r="H8455">
        <v>47.896599999999992</v>
      </c>
      <c r="I8455">
        <v>6.8734060000000001</v>
      </c>
    </row>
    <row r="8456" spans="1:9" x14ac:dyDescent="0.25">
      <c r="A8456">
        <v>8455</v>
      </c>
      <c r="B8456">
        <v>63.608772999999999</v>
      </c>
      <c r="C8456">
        <v>3.9574560000000001</v>
      </c>
      <c r="D8456">
        <v>54.076624999999993</v>
      </c>
      <c r="E8456">
        <v>6.248551</v>
      </c>
      <c r="F8456">
        <v>39.425098999999996</v>
      </c>
      <c r="G8456">
        <v>2.5688490000000002</v>
      </c>
      <c r="H8456">
        <v>47.896599999999992</v>
      </c>
      <c r="I8456">
        <v>6.8734060000000001</v>
      </c>
    </row>
    <row r="8457" spans="1:9" x14ac:dyDescent="0.25">
      <c r="A8457">
        <v>8456</v>
      </c>
      <c r="B8457">
        <v>63.608772999999999</v>
      </c>
      <c r="C8457">
        <v>3.9574560000000001</v>
      </c>
      <c r="D8457">
        <v>54.076624999999993</v>
      </c>
      <c r="E8457">
        <v>6.248551</v>
      </c>
      <c r="H8457">
        <v>47.896599999999992</v>
      </c>
      <c r="I8457">
        <v>6.8734060000000001</v>
      </c>
    </row>
    <row r="8458" spans="1:9" x14ac:dyDescent="0.25">
      <c r="A8458">
        <v>8457</v>
      </c>
      <c r="B8458">
        <v>63.608772999999999</v>
      </c>
      <c r="C8458">
        <v>3.9574560000000001</v>
      </c>
      <c r="D8458">
        <v>54.076624999999993</v>
      </c>
      <c r="E8458">
        <v>6.248551</v>
      </c>
      <c r="H8458">
        <v>47.896599999999992</v>
      </c>
      <c r="I8458">
        <v>6.8734060000000001</v>
      </c>
    </row>
    <row r="8459" spans="1:9" x14ac:dyDescent="0.25">
      <c r="A8459">
        <v>8458</v>
      </c>
      <c r="B8459">
        <v>63.608772999999999</v>
      </c>
      <c r="C8459">
        <v>3.9574560000000001</v>
      </c>
      <c r="H8459">
        <v>47.896599999999992</v>
      </c>
      <c r="I8459">
        <v>6.8734060000000001</v>
      </c>
    </row>
    <row r="8460" spans="1:9" x14ac:dyDescent="0.25">
      <c r="A8460">
        <v>8459</v>
      </c>
      <c r="B8460">
        <v>63.608772999999999</v>
      </c>
      <c r="C8460">
        <v>3.9574560000000001</v>
      </c>
      <c r="H8460">
        <v>47.896599999999992</v>
      </c>
      <c r="I8460">
        <v>6.8734060000000001</v>
      </c>
    </row>
    <row r="8461" spans="1:9" x14ac:dyDescent="0.25">
      <c r="A8461">
        <v>8460</v>
      </c>
      <c r="B8461">
        <v>63.608772999999999</v>
      </c>
      <c r="C8461">
        <v>3.9574560000000001</v>
      </c>
      <c r="H8461">
        <v>47.896599999999992</v>
      </c>
      <c r="I8461">
        <v>6.8734060000000001</v>
      </c>
    </row>
    <row r="8462" spans="1:9" x14ac:dyDescent="0.25">
      <c r="A8462">
        <v>8461</v>
      </c>
      <c r="B8462">
        <v>63.608772999999999</v>
      </c>
      <c r="C8462">
        <v>3.9574560000000001</v>
      </c>
      <c r="H8462">
        <v>47.896599999999992</v>
      </c>
      <c r="I8462">
        <v>6.8734060000000001</v>
      </c>
    </row>
    <row r="8463" spans="1:9" x14ac:dyDescent="0.25">
      <c r="A8463">
        <v>8462</v>
      </c>
      <c r="B8463">
        <v>63.608772999999999</v>
      </c>
      <c r="C8463">
        <v>3.9574560000000001</v>
      </c>
      <c r="H8463">
        <v>47.896599999999992</v>
      </c>
      <c r="I8463">
        <v>6.8734060000000001</v>
      </c>
    </row>
    <row r="8464" spans="1:9" x14ac:dyDescent="0.25">
      <c r="A8464">
        <v>8463</v>
      </c>
      <c r="B8464">
        <v>63.608772999999999</v>
      </c>
      <c r="C8464">
        <v>3.9574560000000001</v>
      </c>
      <c r="H8464">
        <v>47.896599999999992</v>
      </c>
      <c r="I8464">
        <v>6.8734060000000001</v>
      </c>
    </row>
    <row r="8465" spans="1:9" x14ac:dyDescent="0.25">
      <c r="A8465">
        <v>8464</v>
      </c>
      <c r="B8465">
        <v>63.608772999999999</v>
      </c>
      <c r="C8465">
        <v>3.9574560000000001</v>
      </c>
      <c r="H8465">
        <v>47.896599999999992</v>
      </c>
      <c r="I8465">
        <v>6.8734060000000001</v>
      </c>
    </row>
    <row r="8466" spans="1:9" x14ac:dyDescent="0.25">
      <c r="A8466">
        <v>8465</v>
      </c>
      <c r="B8466">
        <v>63.608772999999999</v>
      </c>
      <c r="C8466">
        <v>3.9574560000000001</v>
      </c>
      <c r="H8466">
        <v>47.896599999999992</v>
      </c>
      <c r="I8466">
        <v>6.8734060000000001</v>
      </c>
    </row>
    <row r="8467" spans="1:9" x14ac:dyDescent="0.25">
      <c r="A8467">
        <v>8466</v>
      </c>
      <c r="B8467">
        <v>63.608772999999999</v>
      </c>
      <c r="C8467">
        <v>3.9574560000000001</v>
      </c>
      <c r="H8467">
        <v>47.896599999999992</v>
      </c>
      <c r="I8467">
        <v>6.8734060000000001</v>
      </c>
    </row>
    <row r="8468" spans="1:9" x14ac:dyDescent="0.25">
      <c r="A8468">
        <v>8467</v>
      </c>
      <c r="B8468">
        <v>63.608772999999999</v>
      </c>
      <c r="C8468">
        <v>3.9574560000000001</v>
      </c>
      <c r="H8468">
        <v>47.896599999999992</v>
      </c>
      <c r="I8468">
        <v>6.8734060000000001</v>
      </c>
    </row>
    <row r="8469" spans="1:9" x14ac:dyDescent="0.25">
      <c r="A8469">
        <v>8468</v>
      </c>
      <c r="B8469">
        <v>63.608772999999999</v>
      </c>
      <c r="C8469">
        <v>3.9574560000000001</v>
      </c>
      <c r="H8469">
        <v>47.896599999999992</v>
      </c>
      <c r="I8469">
        <v>6.8734060000000001</v>
      </c>
    </row>
    <row r="8470" spans="1:9" x14ac:dyDescent="0.25">
      <c r="A8470">
        <v>8469</v>
      </c>
      <c r="B8470">
        <v>63.608772999999999</v>
      </c>
      <c r="C8470">
        <v>3.9574560000000001</v>
      </c>
      <c r="H8470">
        <v>47.896599999999992</v>
      </c>
      <c r="I8470">
        <v>6.8734060000000001</v>
      </c>
    </row>
    <row r="8471" spans="1:9" x14ac:dyDescent="0.25">
      <c r="A8471">
        <v>8470</v>
      </c>
      <c r="B8471">
        <v>63.608772999999999</v>
      </c>
      <c r="C8471">
        <v>3.9574560000000001</v>
      </c>
      <c r="H8471">
        <v>47.896599999999992</v>
      </c>
      <c r="I8471">
        <v>6.8734060000000001</v>
      </c>
    </row>
    <row r="8472" spans="1:9" x14ac:dyDescent="0.25">
      <c r="A8472">
        <v>8471</v>
      </c>
      <c r="B8472">
        <v>63.608772999999999</v>
      </c>
      <c r="C8472">
        <v>3.9574560000000001</v>
      </c>
      <c r="H8472">
        <v>47.896599999999992</v>
      </c>
      <c r="I8472">
        <v>6.8734060000000001</v>
      </c>
    </row>
    <row r="8473" spans="1:9" x14ac:dyDescent="0.25">
      <c r="A8473">
        <v>8472</v>
      </c>
      <c r="B8473">
        <v>63.608772999999999</v>
      </c>
      <c r="C8473">
        <v>3.9574560000000001</v>
      </c>
      <c r="H8473">
        <v>47.896599999999992</v>
      </c>
      <c r="I8473">
        <v>6.8734060000000001</v>
      </c>
    </row>
    <row r="8474" spans="1:9" x14ac:dyDescent="0.25">
      <c r="A8474">
        <v>8473</v>
      </c>
      <c r="B8474">
        <v>63.608772999999999</v>
      </c>
      <c r="C8474">
        <v>3.9574560000000001</v>
      </c>
      <c r="H8474">
        <v>47.896599999999992</v>
      </c>
      <c r="I8474">
        <v>6.8734060000000001</v>
      </c>
    </row>
    <row r="8475" spans="1:9" x14ac:dyDescent="0.25">
      <c r="A8475">
        <v>8474</v>
      </c>
      <c r="B8475">
        <v>63.608772999999999</v>
      </c>
      <c r="C8475">
        <v>3.9574560000000001</v>
      </c>
      <c r="H8475">
        <v>47.966026999999997</v>
      </c>
      <c r="I8475">
        <v>6.5956929999999998</v>
      </c>
    </row>
    <row r="8476" spans="1:9" x14ac:dyDescent="0.25">
      <c r="A8476">
        <v>8475</v>
      </c>
      <c r="B8476">
        <v>63.608772999999999</v>
      </c>
      <c r="C8476">
        <v>3.9574560000000001</v>
      </c>
      <c r="H8476">
        <v>47.966026999999997</v>
      </c>
      <c r="I8476">
        <v>6.5956929999999998</v>
      </c>
    </row>
    <row r="8477" spans="1:9" x14ac:dyDescent="0.25">
      <c r="A8477">
        <v>8476</v>
      </c>
      <c r="B8477">
        <v>63.608772999999999</v>
      </c>
      <c r="C8477">
        <v>3.9574560000000001</v>
      </c>
      <c r="H8477">
        <v>47.966026999999997</v>
      </c>
      <c r="I8477">
        <v>6.5956929999999998</v>
      </c>
    </row>
    <row r="8478" spans="1:9" x14ac:dyDescent="0.25">
      <c r="A8478">
        <v>8477</v>
      </c>
      <c r="B8478">
        <v>63.608772999999999</v>
      </c>
      <c r="C8478">
        <v>3.9574560000000001</v>
      </c>
      <c r="H8478">
        <v>47.966026999999997</v>
      </c>
      <c r="I8478">
        <v>6.5956929999999998</v>
      </c>
    </row>
    <row r="8479" spans="1:9" x14ac:dyDescent="0.25">
      <c r="A8479">
        <v>8478</v>
      </c>
      <c r="B8479">
        <v>63.608772999999999</v>
      </c>
      <c r="C8479">
        <v>3.9574560000000001</v>
      </c>
      <c r="H8479">
        <v>48.104883999999991</v>
      </c>
      <c r="I8479">
        <v>6.5956929999999998</v>
      </c>
    </row>
    <row r="8480" spans="1:9" x14ac:dyDescent="0.25">
      <c r="A8480">
        <v>8479</v>
      </c>
      <c r="B8480">
        <v>63.608772999999999</v>
      </c>
      <c r="C8480">
        <v>3.9574560000000001</v>
      </c>
      <c r="H8480">
        <v>48.174425999999997</v>
      </c>
      <c r="I8480">
        <v>6.5956929999999998</v>
      </c>
    </row>
    <row r="8481" spans="1:9" x14ac:dyDescent="0.25">
      <c r="A8481">
        <v>8480</v>
      </c>
      <c r="B8481">
        <v>63.608772999999999</v>
      </c>
      <c r="C8481">
        <v>3.9574560000000001</v>
      </c>
      <c r="H8481">
        <v>48.243853999999992</v>
      </c>
      <c r="I8481">
        <v>6.5956929999999998</v>
      </c>
    </row>
    <row r="8482" spans="1:9" x14ac:dyDescent="0.25">
      <c r="A8482">
        <v>8481</v>
      </c>
      <c r="B8482">
        <v>63.608772999999999</v>
      </c>
      <c r="C8482">
        <v>3.9574560000000001</v>
      </c>
      <c r="H8482">
        <v>48.452139999999993</v>
      </c>
      <c r="I8482">
        <v>6.5956929999999998</v>
      </c>
    </row>
    <row r="8483" spans="1:9" x14ac:dyDescent="0.25">
      <c r="A8483">
        <v>8482</v>
      </c>
      <c r="B8483">
        <v>63.608772999999999</v>
      </c>
      <c r="C8483">
        <v>3.9574560000000001</v>
      </c>
      <c r="H8483">
        <v>48.452139999999993</v>
      </c>
      <c r="I8483">
        <v>6.5956929999999998</v>
      </c>
    </row>
    <row r="8484" spans="1:9" x14ac:dyDescent="0.25">
      <c r="A8484">
        <v>8483</v>
      </c>
      <c r="B8484">
        <v>63.673660999999996</v>
      </c>
      <c r="C8484">
        <v>3.9574560000000001</v>
      </c>
      <c r="H8484">
        <v>48.452139999999993</v>
      </c>
      <c r="I8484">
        <v>6.5956929999999998</v>
      </c>
    </row>
    <row r="8485" spans="1:9" x14ac:dyDescent="0.25">
      <c r="A8485">
        <v>8484</v>
      </c>
      <c r="B8485">
        <v>63.738541999999995</v>
      </c>
      <c r="C8485">
        <v>3.8925709999999998</v>
      </c>
      <c r="F8485">
        <v>57.201351999999993</v>
      </c>
      <c r="G8485">
        <v>3.0548470000000001</v>
      </c>
      <c r="H8485">
        <v>48.729853999999996</v>
      </c>
      <c r="I8485">
        <v>6.5262640000000003</v>
      </c>
    </row>
    <row r="8486" spans="1:9" x14ac:dyDescent="0.25">
      <c r="A8486">
        <v>8485</v>
      </c>
      <c r="B8486">
        <v>63.933412000000004</v>
      </c>
      <c r="C8486">
        <v>3.8925709999999998</v>
      </c>
      <c r="D8486">
        <v>69.841813000000002</v>
      </c>
      <c r="E8486">
        <v>5.1900589999999998</v>
      </c>
      <c r="F8486">
        <v>57.201351999999993</v>
      </c>
      <c r="G8486">
        <v>3.0548470000000001</v>
      </c>
      <c r="H8486">
        <v>48.729853999999996</v>
      </c>
      <c r="I8486">
        <v>6.5262640000000003</v>
      </c>
    </row>
    <row r="8487" spans="1:9" x14ac:dyDescent="0.25">
      <c r="A8487">
        <v>8486</v>
      </c>
      <c r="B8487">
        <v>63.933412000000004</v>
      </c>
      <c r="C8487">
        <v>3.8925709999999998</v>
      </c>
      <c r="D8487">
        <v>69.841813000000002</v>
      </c>
      <c r="E8487">
        <v>5.1900589999999998</v>
      </c>
      <c r="F8487">
        <v>57.201351999999993</v>
      </c>
      <c r="G8487">
        <v>3.0548470000000001</v>
      </c>
      <c r="H8487">
        <v>48.729853999999996</v>
      </c>
      <c r="I8487">
        <v>6.5262640000000003</v>
      </c>
    </row>
    <row r="8488" spans="1:9" x14ac:dyDescent="0.25">
      <c r="A8488">
        <v>8487</v>
      </c>
      <c r="B8488">
        <v>61.506586999999996</v>
      </c>
      <c r="C8488">
        <v>4.304557</v>
      </c>
      <c r="D8488">
        <v>69.841813000000002</v>
      </c>
      <c r="E8488">
        <v>5.1900589999999998</v>
      </c>
      <c r="F8488">
        <v>57.201351999999993</v>
      </c>
      <c r="G8488">
        <v>3.0548470000000001</v>
      </c>
    </row>
    <row r="8489" spans="1:9" x14ac:dyDescent="0.25">
      <c r="A8489">
        <v>8488</v>
      </c>
      <c r="B8489">
        <v>61.506586999999996</v>
      </c>
      <c r="C8489">
        <v>4.304557</v>
      </c>
      <c r="D8489">
        <v>69.841813000000002</v>
      </c>
      <c r="E8489">
        <v>5.1900589999999998</v>
      </c>
      <c r="F8489">
        <v>57.201351999999993</v>
      </c>
      <c r="G8489">
        <v>3.0548470000000001</v>
      </c>
    </row>
    <row r="8490" spans="1:9" x14ac:dyDescent="0.25">
      <c r="A8490">
        <v>8489</v>
      </c>
      <c r="D8490">
        <v>69.841813000000002</v>
      </c>
      <c r="E8490">
        <v>5.1900589999999998</v>
      </c>
      <c r="F8490">
        <v>57.201351999999993</v>
      </c>
      <c r="G8490">
        <v>3.0548470000000001</v>
      </c>
    </row>
    <row r="8491" spans="1:9" x14ac:dyDescent="0.25">
      <c r="A8491">
        <v>8490</v>
      </c>
      <c r="D8491">
        <v>69.841813000000002</v>
      </c>
      <c r="E8491">
        <v>5.1900589999999998</v>
      </c>
      <c r="F8491">
        <v>57.201351999999993</v>
      </c>
      <c r="G8491">
        <v>3.0548470000000001</v>
      </c>
    </row>
    <row r="8492" spans="1:9" x14ac:dyDescent="0.25">
      <c r="A8492">
        <v>8491</v>
      </c>
      <c r="D8492">
        <v>69.841813000000002</v>
      </c>
      <c r="E8492">
        <v>5.1900589999999998</v>
      </c>
      <c r="F8492">
        <v>57.201351999999993</v>
      </c>
      <c r="G8492">
        <v>3.0548470000000001</v>
      </c>
    </row>
    <row r="8493" spans="1:9" x14ac:dyDescent="0.25">
      <c r="A8493">
        <v>8492</v>
      </c>
      <c r="D8493">
        <v>69.841813000000002</v>
      </c>
      <c r="E8493">
        <v>5.1900589999999998</v>
      </c>
      <c r="F8493">
        <v>57.201351999999993</v>
      </c>
      <c r="G8493">
        <v>3.0548470000000001</v>
      </c>
    </row>
    <row r="8494" spans="1:9" x14ac:dyDescent="0.25">
      <c r="A8494">
        <v>8493</v>
      </c>
      <c r="D8494">
        <v>69.841813000000002</v>
      </c>
      <c r="E8494">
        <v>5.1900589999999998</v>
      </c>
      <c r="F8494">
        <v>57.201351999999993</v>
      </c>
      <c r="G8494">
        <v>3.0548470000000001</v>
      </c>
    </row>
    <row r="8495" spans="1:9" x14ac:dyDescent="0.25">
      <c r="A8495">
        <v>8494</v>
      </c>
      <c r="D8495">
        <v>69.841813000000002</v>
      </c>
      <c r="E8495">
        <v>5.1900589999999998</v>
      </c>
      <c r="F8495">
        <v>57.201351999999993</v>
      </c>
      <c r="G8495">
        <v>3.0548470000000001</v>
      </c>
    </row>
    <row r="8496" spans="1:9" x14ac:dyDescent="0.25">
      <c r="A8496">
        <v>8495</v>
      </c>
      <c r="D8496">
        <v>69.841813000000002</v>
      </c>
      <c r="E8496">
        <v>5.1900589999999998</v>
      </c>
      <c r="F8496">
        <v>57.201351999999993</v>
      </c>
      <c r="G8496">
        <v>3.0548470000000001</v>
      </c>
    </row>
    <row r="8497" spans="1:7" x14ac:dyDescent="0.25">
      <c r="A8497">
        <v>8496</v>
      </c>
      <c r="D8497">
        <v>69.841813000000002</v>
      </c>
      <c r="E8497">
        <v>5.1900589999999998</v>
      </c>
      <c r="F8497">
        <v>57.201351999999993</v>
      </c>
      <c r="G8497">
        <v>3.0548470000000001</v>
      </c>
    </row>
    <row r="8498" spans="1:7" x14ac:dyDescent="0.25">
      <c r="A8498">
        <v>8497</v>
      </c>
      <c r="D8498">
        <v>69.841813000000002</v>
      </c>
      <c r="E8498">
        <v>5.1900589999999998</v>
      </c>
      <c r="F8498">
        <v>57.201351999999993</v>
      </c>
      <c r="G8498">
        <v>3.0548470000000001</v>
      </c>
    </row>
    <row r="8499" spans="1:7" x14ac:dyDescent="0.25">
      <c r="A8499">
        <v>8498</v>
      </c>
      <c r="D8499">
        <v>69.841813000000002</v>
      </c>
      <c r="E8499">
        <v>5.1900589999999998</v>
      </c>
      <c r="F8499">
        <v>57.201351999999993</v>
      </c>
      <c r="G8499">
        <v>3.0548470000000001</v>
      </c>
    </row>
    <row r="8500" spans="1:7" x14ac:dyDescent="0.25">
      <c r="A8500">
        <v>8499</v>
      </c>
      <c r="D8500">
        <v>69.841813000000002</v>
      </c>
      <c r="E8500">
        <v>5.1900589999999998</v>
      </c>
      <c r="F8500">
        <v>57.201351999999993</v>
      </c>
      <c r="G8500">
        <v>3.0548470000000001</v>
      </c>
    </row>
    <row r="8501" spans="1:7" x14ac:dyDescent="0.25">
      <c r="A8501">
        <v>8500</v>
      </c>
      <c r="D8501">
        <v>69.841813000000002</v>
      </c>
      <c r="E8501">
        <v>5.1900589999999998</v>
      </c>
      <c r="F8501">
        <v>57.201351999999993</v>
      </c>
      <c r="G8501">
        <v>3.0548470000000001</v>
      </c>
    </row>
    <row r="8502" spans="1:7" x14ac:dyDescent="0.25">
      <c r="A8502">
        <v>8501</v>
      </c>
      <c r="D8502">
        <v>69.841813000000002</v>
      </c>
      <c r="E8502">
        <v>5.1900589999999998</v>
      </c>
      <c r="F8502">
        <v>57.201351999999993</v>
      </c>
      <c r="G8502">
        <v>3.0548470000000001</v>
      </c>
    </row>
    <row r="8503" spans="1:7" x14ac:dyDescent="0.25">
      <c r="A8503">
        <v>8502</v>
      </c>
      <c r="D8503">
        <v>69.841813000000002</v>
      </c>
      <c r="E8503">
        <v>5.1900589999999998</v>
      </c>
      <c r="F8503">
        <v>57.201351999999993</v>
      </c>
      <c r="G8503">
        <v>3.0548470000000001</v>
      </c>
    </row>
    <row r="8504" spans="1:7" x14ac:dyDescent="0.25">
      <c r="A8504">
        <v>8503</v>
      </c>
      <c r="D8504">
        <v>69.841813000000002</v>
      </c>
      <c r="E8504">
        <v>5.1900589999999998</v>
      </c>
      <c r="F8504">
        <v>57.201351999999993</v>
      </c>
      <c r="G8504">
        <v>3.0548470000000001</v>
      </c>
    </row>
    <row r="8505" spans="1:7" x14ac:dyDescent="0.25">
      <c r="A8505">
        <v>8504</v>
      </c>
      <c r="D8505">
        <v>69.841813000000002</v>
      </c>
      <c r="E8505">
        <v>5.1900589999999998</v>
      </c>
      <c r="F8505">
        <v>57.201351999999993</v>
      </c>
      <c r="G8505">
        <v>3.0548470000000001</v>
      </c>
    </row>
    <row r="8506" spans="1:7" x14ac:dyDescent="0.25">
      <c r="A8506">
        <v>8505</v>
      </c>
      <c r="D8506">
        <v>69.841813000000002</v>
      </c>
      <c r="E8506">
        <v>5.1900589999999998</v>
      </c>
      <c r="F8506">
        <v>57.201351999999993</v>
      </c>
      <c r="G8506">
        <v>3.0548470000000001</v>
      </c>
    </row>
    <row r="8507" spans="1:7" x14ac:dyDescent="0.25">
      <c r="A8507">
        <v>8506</v>
      </c>
      <c r="D8507">
        <v>69.841813000000002</v>
      </c>
      <c r="E8507">
        <v>5.1900589999999998</v>
      </c>
      <c r="F8507">
        <v>57.201351999999993</v>
      </c>
      <c r="G8507">
        <v>3.0548470000000001</v>
      </c>
    </row>
    <row r="8508" spans="1:7" x14ac:dyDescent="0.25">
      <c r="A8508">
        <v>8507</v>
      </c>
      <c r="D8508">
        <v>69.841813000000002</v>
      </c>
      <c r="E8508">
        <v>5.1900589999999998</v>
      </c>
      <c r="F8508">
        <v>57.201351999999993</v>
      </c>
      <c r="G8508">
        <v>3.0548470000000001</v>
      </c>
    </row>
    <row r="8509" spans="1:7" x14ac:dyDescent="0.25">
      <c r="A8509">
        <v>8508</v>
      </c>
      <c r="D8509">
        <v>69.841813000000002</v>
      </c>
      <c r="E8509">
        <v>5.1900589999999998</v>
      </c>
      <c r="F8509">
        <v>57.54860699999999</v>
      </c>
      <c r="G8509">
        <v>3.1242749999999999</v>
      </c>
    </row>
    <row r="8510" spans="1:7" x14ac:dyDescent="0.25">
      <c r="A8510">
        <v>8509</v>
      </c>
      <c r="D8510">
        <v>69.841813000000002</v>
      </c>
      <c r="E8510">
        <v>5.1900589999999998</v>
      </c>
      <c r="F8510">
        <v>57.54860699999999</v>
      </c>
      <c r="G8510">
        <v>3.1242749999999999</v>
      </c>
    </row>
    <row r="8511" spans="1:7" x14ac:dyDescent="0.25">
      <c r="A8511">
        <v>8510</v>
      </c>
      <c r="D8511">
        <v>69.841813000000002</v>
      </c>
      <c r="E8511">
        <v>5.1900589999999998</v>
      </c>
      <c r="F8511">
        <v>57.618034999999992</v>
      </c>
      <c r="G8511">
        <v>3.2631320000000001</v>
      </c>
    </row>
    <row r="8512" spans="1:7" x14ac:dyDescent="0.25">
      <c r="A8512">
        <v>8511</v>
      </c>
      <c r="F8512">
        <v>57.618034999999992</v>
      </c>
      <c r="G8512">
        <v>3.2631320000000001</v>
      </c>
    </row>
    <row r="8513" spans="1:9" x14ac:dyDescent="0.25">
      <c r="A8513">
        <v>8512</v>
      </c>
      <c r="B8513">
        <v>77.698156000000012</v>
      </c>
      <c r="C8513">
        <v>4.2817740000000004</v>
      </c>
      <c r="H8513">
        <v>66.992216999999997</v>
      </c>
      <c r="I8513">
        <v>6.5956929999999998</v>
      </c>
    </row>
    <row r="8514" spans="1:9" x14ac:dyDescent="0.25">
      <c r="A8514">
        <v>8513</v>
      </c>
      <c r="B8514">
        <v>77.698156000000012</v>
      </c>
      <c r="C8514">
        <v>4.2817740000000004</v>
      </c>
      <c r="H8514">
        <v>68.023854</v>
      </c>
      <c r="I8514">
        <v>5.9685730000000001</v>
      </c>
    </row>
    <row r="8515" spans="1:9" x14ac:dyDescent="0.25">
      <c r="A8515">
        <v>8514</v>
      </c>
      <c r="B8515">
        <v>77.698156000000012</v>
      </c>
      <c r="C8515">
        <v>4.2817740000000004</v>
      </c>
      <c r="H8515">
        <v>68.023854</v>
      </c>
      <c r="I8515">
        <v>5.9685730000000001</v>
      </c>
    </row>
    <row r="8516" spans="1:9" x14ac:dyDescent="0.25">
      <c r="A8516">
        <v>8515</v>
      </c>
      <c r="B8516">
        <v>77.698156000000012</v>
      </c>
      <c r="C8516">
        <v>4.2817740000000004</v>
      </c>
      <c r="H8516">
        <v>68.023854</v>
      </c>
      <c r="I8516">
        <v>5.9685730000000001</v>
      </c>
    </row>
    <row r="8517" spans="1:9" x14ac:dyDescent="0.25">
      <c r="A8517">
        <v>8516</v>
      </c>
      <c r="B8517">
        <v>77.698156000000012</v>
      </c>
      <c r="C8517">
        <v>4.2817740000000004</v>
      </c>
      <c r="H8517">
        <v>68.023854</v>
      </c>
      <c r="I8517">
        <v>5.9685730000000001</v>
      </c>
    </row>
    <row r="8518" spans="1:9" x14ac:dyDescent="0.25">
      <c r="A8518">
        <v>8517</v>
      </c>
      <c r="B8518">
        <v>77.698156000000012</v>
      </c>
      <c r="C8518">
        <v>4.2817740000000004</v>
      </c>
      <c r="H8518">
        <v>68.023854</v>
      </c>
      <c r="I8518">
        <v>5.9685730000000001</v>
      </c>
    </row>
    <row r="8519" spans="1:9" x14ac:dyDescent="0.25">
      <c r="A8519">
        <v>8518</v>
      </c>
      <c r="B8519">
        <v>77.698156000000012</v>
      </c>
      <c r="C8519">
        <v>4.2817740000000004</v>
      </c>
      <c r="H8519">
        <v>68.023854</v>
      </c>
      <c r="I8519">
        <v>5.9685730000000001</v>
      </c>
    </row>
    <row r="8520" spans="1:9" x14ac:dyDescent="0.25">
      <c r="A8520">
        <v>8519</v>
      </c>
      <c r="B8520">
        <v>77.698156000000012</v>
      </c>
      <c r="C8520">
        <v>4.2817740000000004</v>
      </c>
      <c r="H8520">
        <v>67.958966000000004</v>
      </c>
      <c r="I8520">
        <v>5.9036869999999997</v>
      </c>
    </row>
    <row r="8521" spans="1:9" x14ac:dyDescent="0.25">
      <c r="A8521">
        <v>8520</v>
      </c>
      <c r="B8521">
        <v>77.698156000000012</v>
      </c>
      <c r="C8521">
        <v>4.2817740000000004</v>
      </c>
      <c r="H8521">
        <v>67.958966000000004</v>
      </c>
      <c r="I8521">
        <v>5.9036869999999997</v>
      </c>
    </row>
    <row r="8522" spans="1:9" x14ac:dyDescent="0.25">
      <c r="A8522">
        <v>8521</v>
      </c>
      <c r="B8522">
        <v>77.698156000000012</v>
      </c>
      <c r="C8522">
        <v>4.2817740000000004</v>
      </c>
      <c r="H8522">
        <v>67.958966000000004</v>
      </c>
      <c r="I8522">
        <v>5.9036869999999997</v>
      </c>
    </row>
    <row r="8523" spans="1:9" x14ac:dyDescent="0.25">
      <c r="A8523">
        <v>8522</v>
      </c>
      <c r="B8523">
        <v>77.698156000000012</v>
      </c>
      <c r="C8523">
        <v>4.2817740000000004</v>
      </c>
      <c r="H8523">
        <v>67.958966000000004</v>
      </c>
      <c r="I8523">
        <v>5.9036869999999997</v>
      </c>
    </row>
    <row r="8524" spans="1:9" x14ac:dyDescent="0.25">
      <c r="A8524">
        <v>8523</v>
      </c>
      <c r="B8524">
        <v>77.698156000000012</v>
      </c>
      <c r="C8524">
        <v>4.2817740000000004</v>
      </c>
      <c r="H8524">
        <v>67.958966000000004</v>
      </c>
      <c r="I8524">
        <v>5.9036869999999997</v>
      </c>
    </row>
    <row r="8525" spans="1:9" x14ac:dyDescent="0.25">
      <c r="A8525">
        <v>8524</v>
      </c>
      <c r="B8525">
        <v>77.698156000000012</v>
      </c>
      <c r="C8525">
        <v>4.2817740000000004</v>
      </c>
      <c r="H8525">
        <v>68.153729999999996</v>
      </c>
      <c r="I8525">
        <v>5.9685730000000001</v>
      </c>
    </row>
    <row r="8526" spans="1:9" x14ac:dyDescent="0.25">
      <c r="A8526">
        <v>8525</v>
      </c>
      <c r="B8526">
        <v>77.698156000000012</v>
      </c>
      <c r="C8526">
        <v>4.2817740000000004</v>
      </c>
      <c r="H8526">
        <v>68.153729999999996</v>
      </c>
      <c r="I8526">
        <v>5.9685730000000001</v>
      </c>
    </row>
    <row r="8527" spans="1:9" x14ac:dyDescent="0.25">
      <c r="A8527">
        <v>8526</v>
      </c>
      <c r="B8527">
        <v>77.698156000000012</v>
      </c>
      <c r="C8527">
        <v>4.2817740000000004</v>
      </c>
      <c r="H8527">
        <v>68.153729999999996</v>
      </c>
      <c r="I8527">
        <v>5.9685730000000001</v>
      </c>
    </row>
    <row r="8528" spans="1:9" x14ac:dyDescent="0.25">
      <c r="A8528">
        <v>8527</v>
      </c>
      <c r="B8528">
        <v>77.698156000000012</v>
      </c>
      <c r="C8528">
        <v>4.2817740000000004</v>
      </c>
      <c r="H8528">
        <v>68.153729999999996</v>
      </c>
      <c r="I8528">
        <v>5.9685730000000001</v>
      </c>
    </row>
    <row r="8529" spans="1:9" x14ac:dyDescent="0.25">
      <c r="A8529">
        <v>8528</v>
      </c>
      <c r="B8529">
        <v>77.698156000000012</v>
      </c>
      <c r="C8529">
        <v>4.2817740000000004</v>
      </c>
      <c r="H8529">
        <v>68.153729999999996</v>
      </c>
      <c r="I8529">
        <v>5.9685730000000001</v>
      </c>
    </row>
    <row r="8530" spans="1:9" x14ac:dyDescent="0.25">
      <c r="A8530">
        <v>8529</v>
      </c>
      <c r="B8530">
        <v>77.698156000000012</v>
      </c>
      <c r="C8530">
        <v>4.2817740000000004</v>
      </c>
      <c r="H8530">
        <v>68.153729999999996</v>
      </c>
      <c r="I8530">
        <v>5.9685730000000001</v>
      </c>
    </row>
    <row r="8531" spans="1:9" x14ac:dyDescent="0.25">
      <c r="A8531">
        <v>8530</v>
      </c>
      <c r="B8531">
        <v>77.698156000000012</v>
      </c>
      <c r="C8531">
        <v>4.2817740000000004</v>
      </c>
      <c r="H8531">
        <v>68.153729999999996</v>
      </c>
      <c r="I8531">
        <v>5.9685730000000001</v>
      </c>
    </row>
    <row r="8532" spans="1:9" x14ac:dyDescent="0.25">
      <c r="A8532">
        <v>8531</v>
      </c>
      <c r="B8532">
        <v>77.698156000000012</v>
      </c>
      <c r="C8532">
        <v>4.2817740000000004</v>
      </c>
      <c r="H8532">
        <v>68.153729999999996</v>
      </c>
      <c r="I8532">
        <v>5.9685730000000001</v>
      </c>
    </row>
    <row r="8533" spans="1:9" x14ac:dyDescent="0.25">
      <c r="A8533">
        <v>8532</v>
      </c>
      <c r="B8533">
        <v>78.087789000000001</v>
      </c>
      <c r="C8533">
        <v>4.3466589999999998</v>
      </c>
      <c r="H8533">
        <v>68.153729999999996</v>
      </c>
      <c r="I8533">
        <v>5.9685730000000001</v>
      </c>
    </row>
    <row r="8534" spans="1:9" x14ac:dyDescent="0.25">
      <c r="A8534">
        <v>8533</v>
      </c>
      <c r="B8534">
        <v>78.087789000000001</v>
      </c>
      <c r="C8534">
        <v>4.3466589999999998</v>
      </c>
      <c r="H8534">
        <v>68.153729999999996</v>
      </c>
      <c r="I8534">
        <v>5.9685730000000001</v>
      </c>
    </row>
    <row r="8535" spans="1:9" x14ac:dyDescent="0.25">
      <c r="A8535">
        <v>8534</v>
      </c>
      <c r="H8535">
        <v>68.153729999999996</v>
      </c>
      <c r="I8535">
        <v>5.9685730000000001</v>
      </c>
    </row>
    <row r="8536" spans="1:9" x14ac:dyDescent="0.25">
      <c r="A8536">
        <v>8535</v>
      </c>
      <c r="D8536">
        <v>86.853059000000002</v>
      </c>
      <c r="E8536">
        <v>5.9036869999999997</v>
      </c>
      <c r="H8536">
        <v>68.153729999999996</v>
      </c>
      <c r="I8536">
        <v>5.9685730000000001</v>
      </c>
    </row>
    <row r="8537" spans="1:9" x14ac:dyDescent="0.25">
      <c r="A8537">
        <v>8536</v>
      </c>
      <c r="D8537">
        <v>86.917943000000008</v>
      </c>
      <c r="E8537">
        <v>5.9036869999999997</v>
      </c>
      <c r="H8537">
        <v>68.153729999999996</v>
      </c>
      <c r="I8537">
        <v>5.9685730000000001</v>
      </c>
    </row>
    <row r="8538" spans="1:9" x14ac:dyDescent="0.25">
      <c r="A8538">
        <v>8537</v>
      </c>
      <c r="D8538">
        <v>86.917943000000008</v>
      </c>
      <c r="E8538">
        <v>5.9036869999999997</v>
      </c>
      <c r="H8538">
        <v>68.153729999999996</v>
      </c>
      <c r="I8538">
        <v>5.9685730000000001</v>
      </c>
    </row>
    <row r="8539" spans="1:9" x14ac:dyDescent="0.25">
      <c r="A8539">
        <v>8538</v>
      </c>
      <c r="D8539">
        <v>86.917943000000008</v>
      </c>
      <c r="E8539">
        <v>5.9036869999999997</v>
      </c>
    </row>
    <row r="8540" spans="1:9" x14ac:dyDescent="0.25">
      <c r="A8540">
        <v>8539</v>
      </c>
      <c r="D8540">
        <v>86.917943000000008</v>
      </c>
      <c r="E8540">
        <v>5.9036869999999997</v>
      </c>
    </row>
    <row r="8541" spans="1:9" x14ac:dyDescent="0.25">
      <c r="A8541">
        <v>8540</v>
      </c>
      <c r="D8541">
        <v>86.917943000000008</v>
      </c>
      <c r="E8541">
        <v>5.9036869999999997</v>
      </c>
    </row>
    <row r="8542" spans="1:9" x14ac:dyDescent="0.25">
      <c r="A8542">
        <v>8541</v>
      </c>
      <c r="D8542">
        <v>86.917943000000008</v>
      </c>
      <c r="E8542">
        <v>5.9036869999999997</v>
      </c>
    </row>
    <row r="8543" spans="1:9" x14ac:dyDescent="0.25">
      <c r="A8543">
        <v>8542</v>
      </c>
      <c r="D8543">
        <v>86.917943000000008</v>
      </c>
      <c r="E8543">
        <v>5.9036869999999997</v>
      </c>
      <c r="F8543">
        <v>75.685434000000001</v>
      </c>
      <c r="G8543">
        <v>3.7627999999999999</v>
      </c>
    </row>
    <row r="8544" spans="1:9" x14ac:dyDescent="0.25">
      <c r="A8544">
        <v>8543</v>
      </c>
      <c r="D8544">
        <v>86.917943000000008</v>
      </c>
      <c r="E8544">
        <v>5.9036869999999997</v>
      </c>
      <c r="F8544">
        <v>75.685434000000001</v>
      </c>
      <c r="G8544">
        <v>3.7627999999999999</v>
      </c>
    </row>
    <row r="8545" spans="1:9" x14ac:dyDescent="0.25">
      <c r="A8545">
        <v>8544</v>
      </c>
      <c r="D8545">
        <v>86.917943000000008</v>
      </c>
      <c r="E8545">
        <v>5.9036869999999997</v>
      </c>
      <c r="F8545">
        <v>75.685434000000001</v>
      </c>
      <c r="G8545">
        <v>3.7627999999999999</v>
      </c>
    </row>
    <row r="8546" spans="1:9" x14ac:dyDescent="0.25">
      <c r="A8546">
        <v>8545</v>
      </c>
      <c r="D8546">
        <v>86.917943000000008</v>
      </c>
      <c r="E8546">
        <v>5.9036869999999997</v>
      </c>
      <c r="F8546">
        <v>75.685434000000001</v>
      </c>
      <c r="G8546">
        <v>3.7627999999999999</v>
      </c>
    </row>
    <row r="8547" spans="1:9" x14ac:dyDescent="0.25">
      <c r="A8547">
        <v>8546</v>
      </c>
      <c r="D8547">
        <v>86.917943000000008</v>
      </c>
      <c r="E8547">
        <v>5.9036869999999997</v>
      </c>
      <c r="F8547">
        <v>75.685434000000001</v>
      </c>
      <c r="G8547">
        <v>3.7627999999999999</v>
      </c>
    </row>
    <row r="8548" spans="1:9" x14ac:dyDescent="0.25">
      <c r="A8548">
        <v>8547</v>
      </c>
      <c r="D8548">
        <v>86.917943000000008</v>
      </c>
      <c r="E8548">
        <v>5.9036869999999997</v>
      </c>
      <c r="F8548">
        <v>75.685434000000001</v>
      </c>
      <c r="G8548">
        <v>3.7627999999999999</v>
      </c>
    </row>
    <row r="8549" spans="1:9" x14ac:dyDescent="0.25">
      <c r="A8549">
        <v>8548</v>
      </c>
      <c r="D8549">
        <v>86.917943000000008</v>
      </c>
      <c r="E8549">
        <v>5.9036869999999997</v>
      </c>
      <c r="F8549">
        <v>75.685434000000001</v>
      </c>
      <c r="G8549">
        <v>3.7627999999999999</v>
      </c>
    </row>
    <row r="8550" spans="1:9" x14ac:dyDescent="0.25">
      <c r="A8550">
        <v>8549</v>
      </c>
      <c r="D8550">
        <v>86.917943000000008</v>
      </c>
      <c r="E8550">
        <v>5.9036869999999997</v>
      </c>
      <c r="F8550">
        <v>75.685434000000001</v>
      </c>
      <c r="G8550">
        <v>3.7627999999999999</v>
      </c>
    </row>
    <row r="8551" spans="1:9" x14ac:dyDescent="0.25">
      <c r="A8551">
        <v>8550</v>
      </c>
      <c r="D8551">
        <v>86.917943000000008</v>
      </c>
      <c r="E8551">
        <v>5.9036869999999997</v>
      </c>
      <c r="F8551">
        <v>75.815206000000003</v>
      </c>
      <c r="G8551">
        <v>3.8276859999999999</v>
      </c>
    </row>
    <row r="8552" spans="1:9" x14ac:dyDescent="0.25">
      <c r="A8552">
        <v>8551</v>
      </c>
      <c r="D8552">
        <v>86.917943000000008</v>
      </c>
      <c r="E8552">
        <v>5.9036869999999997</v>
      </c>
      <c r="F8552">
        <v>75.815206000000003</v>
      </c>
      <c r="G8552">
        <v>3.8276859999999999</v>
      </c>
    </row>
    <row r="8553" spans="1:9" x14ac:dyDescent="0.25">
      <c r="A8553">
        <v>8552</v>
      </c>
      <c r="D8553">
        <v>86.917943000000008</v>
      </c>
      <c r="E8553">
        <v>5.9036869999999997</v>
      </c>
      <c r="F8553">
        <v>75.815206000000003</v>
      </c>
      <c r="G8553">
        <v>3.8276859999999999</v>
      </c>
    </row>
    <row r="8554" spans="1:9" x14ac:dyDescent="0.25">
      <c r="A8554">
        <v>8553</v>
      </c>
      <c r="D8554">
        <v>86.917943000000008</v>
      </c>
      <c r="E8554">
        <v>5.9036869999999997</v>
      </c>
      <c r="F8554">
        <v>75.88019700000001</v>
      </c>
      <c r="G8554">
        <v>3.8276859999999999</v>
      </c>
    </row>
    <row r="8555" spans="1:9" x14ac:dyDescent="0.25">
      <c r="A8555">
        <v>8554</v>
      </c>
      <c r="D8555">
        <v>86.917943000000008</v>
      </c>
      <c r="E8555">
        <v>5.9036869999999997</v>
      </c>
      <c r="F8555">
        <v>75.88019700000001</v>
      </c>
      <c r="G8555">
        <v>3.8276859999999999</v>
      </c>
    </row>
    <row r="8556" spans="1:9" x14ac:dyDescent="0.25">
      <c r="A8556">
        <v>8555</v>
      </c>
      <c r="D8556">
        <v>86.917943000000008</v>
      </c>
      <c r="E8556">
        <v>5.9036869999999997</v>
      </c>
      <c r="F8556">
        <v>75.88019700000001</v>
      </c>
      <c r="G8556">
        <v>3.8276859999999999</v>
      </c>
    </row>
    <row r="8557" spans="1:9" x14ac:dyDescent="0.25">
      <c r="A8557">
        <v>8556</v>
      </c>
      <c r="D8557">
        <v>86.917943000000008</v>
      </c>
      <c r="E8557">
        <v>5.9036869999999997</v>
      </c>
      <c r="F8557">
        <v>76.074960000000004</v>
      </c>
      <c r="G8557">
        <v>3.8276859999999999</v>
      </c>
    </row>
    <row r="8558" spans="1:9" x14ac:dyDescent="0.25">
      <c r="A8558">
        <v>8557</v>
      </c>
      <c r="F8558">
        <v>76.074960000000004</v>
      </c>
      <c r="G8558">
        <v>3.8276859999999999</v>
      </c>
      <c r="H8558">
        <v>84.515588000000008</v>
      </c>
      <c r="I8558">
        <v>6.8768570000000002</v>
      </c>
    </row>
    <row r="8559" spans="1:9" x14ac:dyDescent="0.25">
      <c r="A8559">
        <v>8558</v>
      </c>
      <c r="B8559">
        <v>97.111757000000011</v>
      </c>
      <c r="C8559">
        <v>4.6710849999999997</v>
      </c>
      <c r="F8559">
        <v>76.074960000000004</v>
      </c>
      <c r="G8559">
        <v>3.8276859999999999</v>
      </c>
      <c r="H8559">
        <v>84.515588000000008</v>
      </c>
      <c r="I8559">
        <v>6.8768570000000002</v>
      </c>
    </row>
    <row r="8560" spans="1:9" x14ac:dyDescent="0.25">
      <c r="A8560">
        <v>8559</v>
      </c>
      <c r="B8560">
        <v>97.111757000000011</v>
      </c>
      <c r="C8560">
        <v>4.6710849999999997</v>
      </c>
      <c r="F8560">
        <v>76.139844000000011</v>
      </c>
      <c r="G8560">
        <v>3.8276859999999999</v>
      </c>
      <c r="H8560">
        <v>84.515588000000008</v>
      </c>
      <c r="I8560">
        <v>6.8768570000000002</v>
      </c>
    </row>
    <row r="8561" spans="1:9" x14ac:dyDescent="0.25">
      <c r="A8561">
        <v>8560</v>
      </c>
      <c r="B8561">
        <v>97.111757000000011</v>
      </c>
      <c r="C8561">
        <v>4.6710849999999997</v>
      </c>
      <c r="H8561">
        <v>84.515588000000008</v>
      </c>
      <c r="I8561">
        <v>6.8768570000000002</v>
      </c>
    </row>
    <row r="8562" spans="1:9" x14ac:dyDescent="0.25">
      <c r="A8562">
        <v>8561</v>
      </c>
      <c r="B8562">
        <v>97.111757000000011</v>
      </c>
      <c r="C8562">
        <v>4.6710849999999997</v>
      </c>
      <c r="H8562">
        <v>84.515588000000008</v>
      </c>
      <c r="I8562">
        <v>6.8768570000000002</v>
      </c>
    </row>
    <row r="8563" spans="1:9" x14ac:dyDescent="0.25">
      <c r="A8563">
        <v>8562</v>
      </c>
      <c r="B8563">
        <v>97.111757000000011</v>
      </c>
      <c r="C8563">
        <v>4.6710849999999997</v>
      </c>
      <c r="H8563">
        <v>84.515588000000008</v>
      </c>
      <c r="I8563">
        <v>6.8768570000000002</v>
      </c>
    </row>
    <row r="8564" spans="1:9" x14ac:dyDescent="0.25">
      <c r="A8564">
        <v>8563</v>
      </c>
      <c r="B8564">
        <v>97.111757000000011</v>
      </c>
      <c r="C8564">
        <v>4.6710849999999997</v>
      </c>
      <c r="H8564">
        <v>84.515588000000008</v>
      </c>
      <c r="I8564">
        <v>6.8768570000000002</v>
      </c>
    </row>
    <row r="8565" spans="1:9" x14ac:dyDescent="0.25">
      <c r="A8565">
        <v>8564</v>
      </c>
      <c r="B8565">
        <v>97.111757000000011</v>
      </c>
      <c r="C8565">
        <v>4.6710849999999997</v>
      </c>
      <c r="H8565">
        <v>84.515588000000008</v>
      </c>
      <c r="I8565">
        <v>6.8768570000000002</v>
      </c>
    </row>
    <row r="8566" spans="1:9" x14ac:dyDescent="0.25">
      <c r="A8566">
        <v>8565</v>
      </c>
      <c r="B8566">
        <v>97.111757000000011</v>
      </c>
      <c r="C8566">
        <v>4.6710849999999997</v>
      </c>
      <c r="H8566">
        <v>84.515588000000008</v>
      </c>
      <c r="I8566">
        <v>6.8768570000000002</v>
      </c>
    </row>
    <row r="8567" spans="1:9" x14ac:dyDescent="0.25">
      <c r="A8567">
        <v>8566</v>
      </c>
      <c r="B8567">
        <v>97.111757000000011</v>
      </c>
      <c r="C8567">
        <v>4.6710849999999997</v>
      </c>
      <c r="H8567">
        <v>84.515588000000008</v>
      </c>
      <c r="I8567">
        <v>6.8768570000000002</v>
      </c>
    </row>
    <row r="8568" spans="1:9" x14ac:dyDescent="0.25">
      <c r="A8568">
        <v>8567</v>
      </c>
      <c r="B8568">
        <v>97.111757000000011</v>
      </c>
      <c r="C8568">
        <v>4.6710849999999997</v>
      </c>
      <c r="H8568">
        <v>84.515588000000008</v>
      </c>
      <c r="I8568">
        <v>6.8768570000000002</v>
      </c>
    </row>
    <row r="8569" spans="1:9" x14ac:dyDescent="0.25">
      <c r="A8569">
        <v>8568</v>
      </c>
      <c r="B8569">
        <v>97.111757000000011</v>
      </c>
      <c r="C8569">
        <v>4.6710849999999997</v>
      </c>
      <c r="H8569">
        <v>84.515588000000008</v>
      </c>
      <c r="I8569">
        <v>6.8768570000000002</v>
      </c>
    </row>
    <row r="8570" spans="1:9" x14ac:dyDescent="0.25">
      <c r="A8570">
        <v>8569</v>
      </c>
      <c r="B8570">
        <v>97.111757000000011</v>
      </c>
      <c r="C8570">
        <v>4.6710849999999997</v>
      </c>
      <c r="H8570">
        <v>84.515588000000008</v>
      </c>
      <c r="I8570">
        <v>6.8768570000000002</v>
      </c>
    </row>
    <row r="8571" spans="1:9" x14ac:dyDescent="0.25">
      <c r="A8571">
        <v>8570</v>
      </c>
      <c r="B8571">
        <v>97.111757000000011</v>
      </c>
      <c r="C8571">
        <v>4.6710849999999997</v>
      </c>
      <c r="H8571">
        <v>84.515588000000008</v>
      </c>
      <c r="I8571">
        <v>6.8768570000000002</v>
      </c>
    </row>
    <row r="8572" spans="1:9" x14ac:dyDescent="0.25">
      <c r="A8572">
        <v>8571</v>
      </c>
      <c r="B8572">
        <v>97.111757000000011</v>
      </c>
      <c r="C8572">
        <v>4.6710849999999997</v>
      </c>
      <c r="H8572">
        <v>84.775345999999999</v>
      </c>
      <c r="I8572">
        <v>6.8119719999999999</v>
      </c>
    </row>
    <row r="8573" spans="1:9" x14ac:dyDescent="0.25">
      <c r="A8573">
        <v>8572</v>
      </c>
      <c r="B8573">
        <v>97.111757000000011</v>
      </c>
      <c r="C8573">
        <v>4.6710849999999997</v>
      </c>
      <c r="H8573">
        <v>84.775345999999999</v>
      </c>
      <c r="I8573">
        <v>6.8119719999999999</v>
      </c>
    </row>
    <row r="8574" spans="1:9" x14ac:dyDescent="0.25">
      <c r="A8574">
        <v>8573</v>
      </c>
      <c r="B8574">
        <v>97.111757000000011</v>
      </c>
      <c r="C8574">
        <v>4.6710849999999997</v>
      </c>
      <c r="H8574">
        <v>84.775345999999999</v>
      </c>
      <c r="I8574">
        <v>6.8119719999999999</v>
      </c>
    </row>
    <row r="8575" spans="1:9" x14ac:dyDescent="0.25">
      <c r="A8575">
        <v>8574</v>
      </c>
      <c r="B8575">
        <v>97.111757000000011</v>
      </c>
      <c r="C8575">
        <v>4.6710849999999997</v>
      </c>
      <c r="H8575">
        <v>84.775345999999999</v>
      </c>
      <c r="I8575">
        <v>6.8119719999999999</v>
      </c>
    </row>
    <row r="8576" spans="1:9" x14ac:dyDescent="0.25">
      <c r="A8576">
        <v>8575</v>
      </c>
      <c r="B8576">
        <v>97.111757000000011</v>
      </c>
      <c r="C8576">
        <v>4.6710849999999997</v>
      </c>
      <c r="H8576">
        <v>84.840229999999991</v>
      </c>
      <c r="I8576">
        <v>6.8119719999999999</v>
      </c>
    </row>
    <row r="8577" spans="1:9" x14ac:dyDescent="0.25">
      <c r="A8577">
        <v>8576</v>
      </c>
      <c r="B8577">
        <v>97.111757000000011</v>
      </c>
      <c r="C8577">
        <v>4.6710849999999997</v>
      </c>
      <c r="H8577">
        <v>84.970105000000004</v>
      </c>
      <c r="I8577">
        <v>6.8119719999999999</v>
      </c>
    </row>
    <row r="8578" spans="1:9" x14ac:dyDescent="0.25">
      <c r="A8578">
        <v>8577</v>
      </c>
      <c r="B8578">
        <v>97.111757000000011</v>
      </c>
      <c r="C8578">
        <v>4.6710849999999997</v>
      </c>
      <c r="H8578">
        <v>84.970105000000004</v>
      </c>
      <c r="I8578">
        <v>6.8119719999999999</v>
      </c>
    </row>
    <row r="8579" spans="1:9" x14ac:dyDescent="0.25">
      <c r="A8579">
        <v>8578</v>
      </c>
      <c r="H8579">
        <v>84.970105000000004</v>
      </c>
      <c r="I8579">
        <v>6.8119719999999999</v>
      </c>
    </row>
    <row r="8580" spans="1:9" x14ac:dyDescent="0.25">
      <c r="A8580">
        <v>8579</v>
      </c>
      <c r="D8580">
        <v>107.175588</v>
      </c>
      <c r="E8580">
        <v>5.9036869999999997</v>
      </c>
      <c r="H8580">
        <v>85.099984000000006</v>
      </c>
      <c r="I8580">
        <v>6.8119719999999999</v>
      </c>
    </row>
    <row r="8581" spans="1:9" x14ac:dyDescent="0.25">
      <c r="A8581">
        <v>8580</v>
      </c>
      <c r="D8581">
        <v>107.175588</v>
      </c>
      <c r="E8581">
        <v>5.9036869999999997</v>
      </c>
      <c r="H8581">
        <v>85.879140000000007</v>
      </c>
      <c r="I8581">
        <v>6.8768570000000002</v>
      </c>
    </row>
    <row r="8582" spans="1:9" x14ac:dyDescent="0.25">
      <c r="A8582">
        <v>8581</v>
      </c>
      <c r="D8582">
        <v>107.175588</v>
      </c>
      <c r="E8582">
        <v>5.9036869999999997</v>
      </c>
    </row>
    <row r="8583" spans="1:9" x14ac:dyDescent="0.25">
      <c r="A8583">
        <v>8582</v>
      </c>
      <c r="D8583">
        <v>107.175588</v>
      </c>
      <c r="E8583">
        <v>5.9036869999999997</v>
      </c>
    </row>
    <row r="8584" spans="1:9" x14ac:dyDescent="0.25">
      <c r="A8584">
        <v>8583</v>
      </c>
      <c r="D8584">
        <v>107.175588</v>
      </c>
      <c r="E8584">
        <v>5.9036869999999997</v>
      </c>
    </row>
    <row r="8585" spans="1:9" x14ac:dyDescent="0.25">
      <c r="A8585">
        <v>8584</v>
      </c>
      <c r="D8585">
        <v>107.175588</v>
      </c>
      <c r="E8585">
        <v>5.9036869999999997</v>
      </c>
      <c r="F8585">
        <v>94.449646999999999</v>
      </c>
      <c r="G8585">
        <v>4.2168890000000001</v>
      </c>
    </row>
    <row r="8586" spans="1:9" x14ac:dyDescent="0.25">
      <c r="A8586">
        <v>8585</v>
      </c>
      <c r="D8586">
        <v>107.175588</v>
      </c>
      <c r="E8586">
        <v>5.9036869999999997</v>
      </c>
      <c r="F8586">
        <v>94.449646999999999</v>
      </c>
      <c r="G8586">
        <v>4.2168890000000001</v>
      </c>
    </row>
    <row r="8587" spans="1:9" x14ac:dyDescent="0.25">
      <c r="A8587">
        <v>8586</v>
      </c>
      <c r="D8587">
        <v>107.175588</v>
      </c>
      <c r="E8587">
        <v>5.9036869999999997</v>
      </c>
      <c r="F8587">
        <v>94.449646999999999</v>
      </c>
      <c r="G8587">
        <v>4.2168890000000001</v>
      </c>
    </row>
    <row r="8588" spans="1:9" x14ac:dyDescent="0.25">
      <c r="A8588">
        <v>8587</v>
      </c>
      <c r="D8588">
        <v>107.175588</v>
      </c>
      <c r="E8588">
        <v>5.9036869999999997</v>
      </c>
      <c r="F8588">
        <v>94.449646999999999</v>
      </c>
      <c r="G8588">
        <v>4.2168890000000001</v>
      </c>
    </row>
    <row r="8589" spans="1:9" x14ac:dyDescent="0.25">
      <c r="A8589">
        <v>8588</v>
      </c>
      <c r="D8589">
        <v>107.175588</v>
      </c>
      <c r="E8589">
        <v>5.9036869999999997</v>
      </c>
      <c r="F8589">
        <v>94.449646999999999</v>
      </c>
      <c r="G8589">
        <v>4.2168890000000001</v>
      </c>
    </row>
    <row r="8590" spans="1:9" x14ac:dyDescent="0.25">
      <c r="A8590">
        <v>8589</v>
      </c>
      <c r="D8590">
        <v>107.175588</v>
      </c>
      <c r="E8590">
        <v>5.9036869999999997</v>
      </c>
      <c r="F8590">
        <v>94.449646999999999</v>
      </c>
      <c r="G8590">
        <v>4.2168890000000001</v>
      </c>
    </row>
    <row r="8591" spans="1:9" x14ac:dyDescent="0.25">
      <c r="A8591">
        <v>8590</v>
      </c>
      <c r="D8591">
        <v>107.175588</v>
      </c>
      <c r="E8591">
        <v>5.9036869999999997</v>
      </c>
      <c r="F8591">
        <v>94.449646999999999</v>
      </c>
      <c r="G8591">
        <v>4.2168890000000001</v>
      </c>
    </row>
    <row r="8592" spans="1:9" x14ac:dyDescent="0.25">
      <c r="A8592">
        <v>8591</v>
      </c>
      <c r="D8592">
        <v>107.175588</v>
      </c>
      <c r="E8592">
        <v>5.9036869999999997</v>
      </c>
      <c r="F8592">
        <v>94.449646999999999</v>
      </c>
      <c r="G8592">
        <v>4.2168890000000001</v>
      </c>
    </row>
    <row r="8593" spans="1:9" x14ac:dyDescent="0.25">
      <c r="A8593">
        <v>8592</v>
      </c>
      <c r="D8593">
        <v>107.175588</v>
      </c>
      <c r="E8593">
        <v>5.9036869999999997</v>
      </c>
      <c r="F8593">
        <v>94.449646999999999</v>
      </c>
      <c r="G8593">
        <v>4.2168890000000001</v>
      </c>
    </row>
    <row r="8594" spans="1:9" x14ac:dyDescent="0.25">
      <c r="A8594">
        <v>8593</v>
      </c>
      <c r="D8594">
        <v>107.175588</v>
      </c>
      <c r="E8594">
        <v>5.9036869999999997</v>
      </c>
      <c r="F8594">
        <v>94.449646999999999</v>
      </c>
      <c r="G8594">
        <v>4.2168890000000001</v>
      </c>
    </row>
    <row r="8595" spans="1:9" x14ac:dyDescent="0.25">
      <c r="A8595">
        <v>8594</v>
      </c>
      <c r="D8595">
        <v>107.175588</v>
      </c>
      <c r="E8595">
        <v>5.9036869999999997</v>
      </c>
      <c r="F8595">
        <v>94.579526000000001</v>
      </c>
      <c r="G8595">
        <v>4.2168890000000001</v>
      </c>
    </row>
    <row r="8596" spans="1:9" x14ac:dyDescent="0.25">
      <c r="A8596">
        <v>8595</v>
      </c>
      <c r="D8596">
        <v>107.175588</v>
      </c>
      <c r="E8596">
        <v>5.9036869999999997</v>
      </c>
      <c r="F8596">
        <v>94.579526000000001</v>
      </c>
      <c r="G8596">
        <v>4.2168890000000001</v>
      </c>
    </row>
    <row r="8597" spans="1:9" x14ac:dyDescent="0.25">
      <c r="A8597">
        <v>8596</v>
      </c>
      <c r="D8597">
        <v>107.175588</v>
      </c>
      <c r="E8597">
        <v>5.9036869999999997</v>
      </c>
      <c r="F8597">
        <v>94.644409999999993</v>
      </c>
      <c r="G8597">
        <v>4.2168890000000001</v>
      </c>
    </row>
    <row r="8598" spans="1:9" x14ac:dyDescent="0.25">
      <c r="A8598">
        <v>8597</v>
      </c>
      <c r="D8598">
        <v>107.175588</v>
      </c>
      <c r="E8598">
        <v>5.9036869999999997</v>
      </c>
      <c r="F8598">
        <v>94.644409999999993</v>
      </c>
      <c r="G8598">
        <v>4.2168890000000001</v>
      </c>
    </row>
    <row r="8599" spans="1:9" x14ac:dyDescent="0.25">
      <c r="A8599">
        <v>8598</v>
      </c>
      <c r="D8599">
        <v>107.175588</v>
      </c>
      <c r="E8599">
        <v>5.9036869999999997</v>
      </c>
      <c r="F8599">
        <v>94.904165000000006</v>
      </c>
      <c r="G8599">
        <v>4.2168890000000001</v>
      </c>
    </row>
    <row r="8600" spans="1:9" x14ac:dyDescent="0.25">
      <c r="A8600">
        <v>8599</v>
      </c>
      <c r="F8600">
        <v>95.098928000000001</v>
      </c>
      <c r="G8600">
        <v>4.4115440000000001</v>
      </c>
      <c r="H8600">
        <v>105.03298700000001</v>
      </c>
      <c r="I8600">
        <v>7.0065200000000001</v>
      </c>
    </row>
    <row r="8601" spans="1:9" x14ac:dyDescent="0.25">
      <c r="A8601">
        <v>8600</v>
      </c>
      <c r="F8601">
        <v>95.618329000000003</v>
      </c>
      <c r="G8601">
        <v>4.3466589999999998</v>
      </c>
      <c r="H8601">
        <v>105.03298700000001</v>
      </c>
      <c r="I8601">
        <v>7.0065200000000001</v>
      </c>
    </row>
    <row r="8602" spans="1:9" x14ac:dyDescent="0.25">
      <c r="A8602">
        <v>8601</v>
      </c>
      <c r="H8602">
        <v>105.03298700000001</v>
      </c>
      <c r="I8602">
        <v>7.0065200000000001</v>
      </c>
    </row>
    <row r="8603" spans="1:9" x14ac:dyDescent="0.25">
      <c r="A8603">
        <v>8602</v>
      </c>
      <c r="B8603">
        <v>118.14845</v>
      </c>
      <c r="C8603">
        <v>4.6710849999999997</v>
      </c>
      <c r="H8603">
        <v>105.03298700000001</v>
      </c>
      <c r="I8603">
        <v>7.0065200000000001</v>
      </c>
    </row>
    <row r="8604" spans="1:9" x14ac:dyDescent="0.25">
      <c r="A8604">
        <v>8603</v>
      </c>
      <c r="B8604">
        <v>118.14845</v>
      </c>
      <c r="C8604">
        <v>4.6710849999999997</v>
      </c>
      <c r="H8604">
        <v>105.03298700000001</v>
      </c>
      <c r="I8604">
        <v>7.0065200000000001</v>
      </c>
    </row>
    <row r="8605" spans="1:9" x14ac:dyDescent="0.25">
      <c r="A8605">
        <v>8604</v>
      </c>
      <c r="B8605">
        <v>118.14845</v>
      </c>
      <c r="C8605">
        <v>4.6710849999999997</v>
      </c>
      <c r="H8605">
        <v>105.03298700000001</v>
      </c>
      <c r="I8605">
        <v>7.0065200000000001</v>
      </c>
    </row>
    <row r="8606" spans="1:9" x14ac:dyDescent="0.25">
      <c r="A8606">
        <v>8605</v>
      </c>
      <c r="B8606">
        <v>118.14845</v>
      </c>
      <c r="C8606">
        <v>4.6710849999999997</v>
      </c>
      <c r="H8606">
        <v>105.03298700000001</v>
      </c>
      <c r="I8606">
        <v>7.0065200000000001</v>
      </c>
    </row>
    <row r="8607" spans="1:9" x14ac:dyDescent="0.25">
      <c r="A8607">
        <v>8606</v>
      </c>
      <c r="B8607">
        <v>118.14845</v>
      </c>
      <c r="C8607">
        <v>4.6710849999999997</v>
      </c>
      <c r="H8607">
        <v>105.03298700000001</v>
      </c>
      <c r="I8607">
        <v>7.0065200000000001</v>
      </c>
    </row>
    <row r="8608" spans="1:9" x14ac:dyDescent="0.25">
      <c r="A8608">
        <v>8607</v>
      </c>
      <c r="B8608">
        <v>118.14845</v>
      </c>
      <c r="C8608">
        <v>4.6710849999999997</v>
      </c>
      <c r="H8608">
        <v>105.03298700000001</v>
      </c>
      <c r="I8608">
        <v>7.0065200000000001</v>
      </c>
    </row>
    <row r="8609" spans="1:9" x14ac:dyDescent="0.25">
      <c r="A8609">
        <v>8608</v>
      </c>
      <c r="B8609">
        <v>118.14845</v>
      </c>
      <c r="C8609">
        <v>4.6710849999999997</v>
      </c>
      <c r="H8609">
        <v>105.03298700000001</v>
      </c>
      <c r="I8609">
        <v>7.0065200000000001</v>
      </c>
    </row>
    <row r="8610" spans="1:9" x14ac:dyDescent="0.25">
      <c r="A8610">
        <v>8609</v>
      </c>
      <c r="B8610">
        <v>118.14845</v>
      </c>
      <c r="C8610">
        <v>4.6710849999999997</v>
      </c>
      <c r="H8610">
        <v>105.03298700000001</v>
      </c>
      <c r="I8610">
        <v>7.0065200000000001</v>
      </c>
    </row>
    <row r="8611" spans="1:9" x14ac:dyDescent="0.25">
      <c r="A8611">
        <v>8610</v>
      </c>
      <c r="B8611">
        <v>118.14845</v>
      </c>
      <c r="C8611">
        <v>4.6710849999999997</v>
      </c>
      <c r="H8611">
        <v>105.03298700000001</v>
      </c>
      <c r="I8611">
        <v>7.0065200000000001</v>
      </c>
    </row>
    <row r="8612" spans="1:9" x14ac:dyDescent="0.25">
      <c r="A8612">
        <v>8611</v>
      </c>
      <c r="B8612">
        <v>118.14845</v>
      </c>
      <c r="C8612">
        <v>4.6710849999999997</v>
      </c>
      <c r="H8612">
        <v>105.03298700000001</v>
      </c>
      <c r="I8612">
        <v>7.0065200000000001</v>
      </c>
    </row>
    <row r="8613" spans="1:9" x14ac:dyDescent="0.25">
      <c r="A8613">
        <v>8612</v>
      </c>
      <c r="B8613">
        <v>118.14845</v>
      </c>
      <c r="C8613">
        <v>4.6710849999999997</v>
      </c>
      <c r="H8613">
        <v>105.03298700000001</v>
      </c>
      <c r="I8613">
        <v>7.0065200000000001</v>
      </c>
    </row>
    <row r="8614" spans="1:9" x14ac:dyDescent="0.25">
      <c r="A8614">
        <v>8613</v>
      </c>
      <c r="B8614">
        <v>118.14845</v>
      </c>
      <c r="C8614">
        <v>4.6710849999999997</v>
      </c>
      <c r="H8614">
        <v>105.03298700000001</v>
      </c>
      <c r="I8614">
        <v>7.0065200000000001</v>
      </c>
    </row>
    <row r="8615" spans="1:9" x14ac:dyDescent="0.25">
      <c r="A8615">
        <v>8614</v>
      </c>
      <c r="B8615">
        <v>118.14845</v>
      </c>
      <c r="C8615">
        <v>4.6710849999999997</v>
      </c>
      <c r="H8615">
        <v>105.03298700000001</v>
      </c>
      <c r="I8615">
        <v>7.0065200000000001</v>
      </c>
    </row>
    <row r="8616" spans="1:9" x14ac:dyDescent="0.25">
      <c r="A8616">
        <v>8615</v>
      </c>
      <c r="B8616">
        <v>118.14845</v>
      </c>
      <c r="C8616">
        <v>4.6710849999999997</v>
      </c>
      <c r="H8616">
        <v>105.03298700000001</v>
      </c>
      <c r="I8616">
        <v>7.0065200000000001</v>
      </c>
    </row>
    <row r="8617" spans="1:9" x14ac:dyDescent="0.25">
      <c r="A8617">
        <v>8616</v>
      </c>
      <c r="B8617">
        <v>118.14845</v>
      </c>
      <c r="C8617">
        <v>4.6710849999999997</v>
      </c>
      <c r="H8617">
        <v>105.03298700000001</v>
      </c>
      <c r="I8617">
        <v>7.0065200000000001</v>
      </c>
    </row>
    <row r="8618" spans="1:9" x14ac:dyDescent="0.25">
      <c r="A8618">
        <v>8617</v>
      </c>
      <c r="B8618">
        <v>118.14845</v>
      </c>
      <c r="C8618">
        <v>4.6710849999999997</v>
      </c>
      <c r="H8618">
        <v>105.03298700000001</v>
      </c>
      <c r="I8618">
        <v>7.0065200000000001</v>
      </c>
    </row>
    <row r="8619" spans="1:9" x14ac:dyDescent="0.25">
      <c r="A8619">
        <v>8618</v>
      </c>
      <c r="B8619">
        <v>118.14845</v>
      </c>
      <c r="C8619">
        <v>4.6710849999999997</v>
      </c>
      <c r="H8619">
        <v>105.03298700000001</v>
      </c>
      <c r="I8619">
        <v>7.0065200000000001</v>
      </c>
    </row>
    <row r="8620" spans="1:9" x14ac:dyDescent="0.25">
      <c r="A8620">
        <v>8619</v>
      </c>
      <c r="B8620">
        <v>118.14845</v>
      </c>
      <c r="C8620">
        <v>4.6710849999999997</v>
      </c>
      <c r="D8620">
        <v>125.615269</v>
      </c>
      <c r="E8620">
        <v>6.1632280000000002</v>
      </c>
    </row>
    <row r="8621" spans="1:9" x14ac:dyDescent="0.25">
      <c r="A8621">
        <v>8620</v>
      </c>
      <c r="B8621">
        <v>118.14845</v>
      </c>
      <c r="C8621">
        <v>4.6710849999999997</v>
      </c>
      <c r="D8621">
        <v>125.615269</v>
      </c>
      <c r="E8621">
        <v>6.1632280000000002</v>
      </c>
    </row>
    <row r="8622" spans="1:9" x14ac:dyDescent="0.25">
      <c r="A8622">
        <v>8621</v>
      </c>
      <c r="D8622">
        <v>125.615269</v>
      </c>
      <c r="E8622">
        <v>6.1632280000000002</v>
      </c>
    </row>
    <row r="8623" spans="1:9" x14ac:dyDescent="0.25">
      <c r="A8623">
        <v>8622</v>
      </c>
      <c r="D8623">
        <v>125.615269</v>
      </c>
      <c r="E8623">
        <v>6.1632280000000002</v>
      </c>
    </row>
    <row r="8624" spans="1:9" x14ac:dyDescent="0.25">
      <c r="A8624">
        <v>8623</v>
      </c>
      <c r="D8624">
        <v>125.615269</v>
      </c>
      <c r="E8624">
        <v>6.1632280000000002</v>
      </c>
    </row>
    <row r="8625" spans="1:9" x14ac:dyDescent="0.25">
      <c r="A8625">
        <v>8624</v>
      </c>
      <c r="D8625">
        <v>125.615269</v>
      </c>
      <c r="E8625">
        <v>6.1632280000000002</v>
      </c>
      <c r="F8625">
        <v>114.966939</v>
      </c>
      <c r="G8625">
        <v>5.2549440000000001</v>
      </c>
    </row>
    <row r="8626" spans="1:9" x14ac:dyDescent="0.25">
      <c r="A8626">
        <v>8625</v>
      </c>
      <c r="D8626">
        <v>125.615269</v>
      </c>
      <c r="E8626">
        <v>6.1632280000000002</v>
      </c>
      <c r="F8626">
        <v>114.966939</v>
      </c>
      <c r="G8626">
        <v>5.2549440000000001</v>
      </c>
    </row>
    <row r="8627" spans="1:9" x14ac:dyDescent="0.25">
      <c r="A8627">
        <v>8626</v>
      </c>
      <c r="D8627">
        <v>125.615269</v>
      </c>
      <c r="E8627">
        <v>6.1632280000000002</v>
      </c>
      <c r="F8627">
        <v>114.966939</v>
      </c>
      <c r="G8627">
        <v>5.2549440000000001</v>
      </c>
    </row>
    <row r="8628" spans="1:9" x14ac:dyDescent="0.25">
      <c r="A8628">
        <v>8627</v>
      </c>
      <c r="D8628">
        <v>125.615269</v>
      </c>
      <c r="E8628">
        <v>6.1632280000000002</v>
      </c>
      <c r="F8628">
        <v>114.966939</v>
      </c>
      <c r="G8628">
        <v>5.2549440000000001</v>
      </c>
    </row>
    <row r="8629" spans="1:9" x14ac:dyDescent="0.25">
      <c r="A8629">
        <v>8628</v>
      </c>
      <c r="D8629">
        <v>125.615269</v>
      </c>
      <c r="E8629">
        <v>6.1632280000000002</v>
      </c>
      <c r="F8629">
        <v>114.966939</v>
      </c>
      <c r="G8629">
        <v>5.2549440000000001</v>
      </c>
    </row>
    <row r="8630" spans="1:9" x14ac:dyDescent="0.25">
      <c r="A8630">
        <v>8629</v>
      </c>
      <c r="D8630">
        <v>125.615269</v>
      </c>
      <c r="E8630">
        <v>6.1632280000000002</v>
      </c>
      <c r="F8630">
        <v>114.966939</v>
      </c>
      <c r="G8630">
        <v>5.2549440000000001</v>
      </c>
    </row>
    <row r="8631" spans="1:9" x14ac:dyDescent="0.25">
      <c r="A8631">
        <v>8630</v>
      </c>
      <c r="D8631">
        <v>125.615269</v>
      </c>
      <c r="E8631">
        <v>6.1632280000000002</v>
      </c>
      <c r="F8631">
        <v>114.966939</v>
      </c>
      <c r="G8631">
        <v>5.2549440000000001</v>
      </c>
    </row>
    <row r="8632" spans="1:9" x14ac:dyDescent="0.25">
      <c r="A8632">
        <v>8631</v>
      </c>
      <c r="D8632">
        <v>125.615269</v>
      </c>
      <c r="E8632">
        <v>6.1632280000000002</v>
      </c>
      <c r="F8632">
        <v>114.966939</v>
      </c>
      <c r="G8632">
        <v>5.2549440000000001</v>
      </c>
    </row>
    <row r="8633" spans="1:9" x14ac:dyDescent="0.25">
      <c r="A8633">
        <v>8632</v>
      </c>
      <c r="D8633">
        <v>125.615269</v>
      </c>
      <c r="E8633">
        <v>6.1632280000000002</v>
      </c>
      <c r="F8633">
        <v>114.966939</v>
      </c>
      <c r="G8633">
        <v>5.2549440000000001</v>
      </c>
    </row>
    <row r="8634" spans="1:9" x14ac:dyDescent="0.25">
      <c r="A8634">
        <v>8633</v>
      </c>
      <c r="D8634">
        <v>125.615269</v>
      </c>
      <c r="E8634">
        <v>6.1632280000000002</v>
      </c>
      <c r="F8634">
        <v>114.966939</v>
      </c>
      <c r="G8634">
        <v>5.2549440000000001</v>
      </c>
    </row>
    <row r="8635" spans="1:9" x14ac:dyDescent="0.25">
      <c r="A8635">
        <v>8634</v>
      </c>
      <c r="D8635">
        <v>125.615269</v>
      </c>
      <c r="E8635">
        <v>6.1632280000000002</v>
      </c>
      <c r="F8635">
        <v>114.966939</v>
      </c>
      <c r="G8635">
        <v>5.2549440000000001</v>
      </c>
    </row>
    <row r="8636" spans="1:9" x14ac:dyDescent="0.25">
      <c r="A8636">
        <v>8635</v>
      </c>
      <c r="D8636">
        <v>125.615269</v>
      </c>
      <c r="E8636">
        <v>6.1632280000000002</v>
      </c>
      <c r="F8636">
        <v>114.966939</v>
      </c>
      <c r="G8636">
        <v>5.2549440000000001</v>
      </c>
      <c r="H8636">
        <v>122.693405</v>
      </c>
      <c r="I8636">
        <v>8.1094600000000003</v>
      </c>
    </row>
    <row r="8637" spans="1:9" x14ac:dyDescent="0.25">
      <c r="A8637">
        <v>8636</v>
      </c>
      <c r="D8637">
        <v>125.615269</v>
      </c>
      <c r="E8637">
        <v>6.1632280000000002</v>
      </c>
      <c r="F8637">
        <v>114.966939</v>
      </c>
      <c r="G8637">
        <v>5.2549440000000001</v>
      </c>
      <c r="H8637">
        <v>122.693405</v>
      </c>
      <c r="I8637">
        <v>8.1094600000000003</v>
      </c>
    </row>
    <row r="8638" spans="1:9" x14ac:dyDescent="0.25">
      <c r="A8638">
        <v>8637</v>
      </c>
      <c r="F8638">
        <v>114.966939</v>
      </c>
      <c r="G8638">
        <v>5.2549440000000001</v>
      </c>
      <c r="H8638">
        <v>122.693405</v>
      </c>
      <c r="I8638">
        <v>8.1094600000000003</v>
      </c>
    </row>
    <row r="8639" spans="1:9" x14ac:dyDescent="0.25">
      <c r="A8639">
        <v>8638</v>
      </c>
      <c r="F8639">
        <v>114.966939</v>
      </c>
      <c r="G8639">
        <v>5.5143769999999996</v>
      </c>
      <c r="H8639">
        <v>122.693405</v>
      </c>
      <c r="I8639">
        <v>8.1094600000000003</v>
      </c>
    </row>
    <row r="8640" spans="1:9" x14ac:dyDescent="0.25">
      <c r="A8640">
        <v>8639</v>
      </c>
      <c r="H8640">
        <v>122.693405</v>
      </c>
      <c r="I8640">
        <v>8.1094600000000003</v>
      </c>
    </row>
    <row r="8641" spans="1:9" x14ac:dyDescent="0.25">
      <c r="A8641">
        <v>8640</v>
      </c>
      <c r="H8641">
        <v>122.693405</v>
      </c>
      <c r="I8641">
        <v>8.1094600000000003</v>
      </c>
    </row>
    <row r="8642" spans="1:9" x14ac:dyDescent="0.25">
      <c r="A8642">
        <v>8641</v>
      </c>
      <c r="H8642">
        <v>122.693405</v>
      </c>
      <c r="I8642">
        <v>8.1094600000000003</v>
      </c>
    </row>
    <row r="8643" spans="1:9" x14ac:dyDescent="0.25">
      <c r="A8643">
        <v>8642</v>
      </c>
      <c r="B8643">
        <v>148.292472</v>
      </c>
      <c r="C8643">
        <v>4.8545280000000002</v>
      </c>
      <c r="H8643">
        <v>122.693405</v>
      </c>
      <c r="I8643">
        <v>8.1094600000000003</v>
      </c>
    </row>
    <row r="8644" spans="1:9" x14ac:dyDescent="0.25">
      <c r="A8644">
        <v>8643</v>
      </c>
      <c r="B8644">
        <v>148.292472</v>
      </c>
      <c r="C8644">
        <v>4.8545280000000002</v>
      </c>
      <c r="H8644">
        <v>122.693405</v>
      </c>
      <c r="I8644">
        <v>8.1094600000000003</v>
      </c>
    </row>
    <row r="8645" spans="1:9" x14ac:dyDescent="0.25">
      <c r="A8645">
        <v>8644</v>
      </c>
      <c r="B8645">
        <v>148.292472</v>
      </c>
      <c r="C8645">
        <v>4.8545280000000002</v>
      </c>
      <c r="H8645">
        <v>122.693405</v>
      </c>
      <c r="I8645">
        <v>8.1094600000000003</v>
      </c>
    </row>
    <row r="8646" spans="1:9" x14ac:dyDescent="0.25">
      <c r="A8646">
        <v>8645</v>
      </c>
      <c r="B8646">
        <v>148.292472</v>
      </c>
      <c r="C8646">
        <v>4.8545280000000002</v>
      </c>
      <c r="H8646">
        <v>122.693405</v>
      </c>
      <c r="I8646">
        <v>8.1094600000000003</v>
      </c>
    </row>
    <row r="8647" spans="1:9" x14ac:dyDescent="0.25">
      <c r="A8647">
        <v>8646</v>
      </c>
      <c r="B8647">
        <v>148.292472</v>
      </c>
      <c r="C8647">
        <v>4.8545280000000002</v>
      </c>
      <c r="H8647">
        <v>122.693405</v>
      </c>
      <c r="I8647">
        <v>8.1094600000000003</v>
      </c>
    </row>
    <row r="8648" spans="1:9" x14ac:dyDescent="0.25">
      <c r="A8648">
        <v>8647</v>
      </c>
      <c r="B8648">
        <v>148.292472</v>
      </c>
      <c r="C8648">
        <v>4.8545280000000002</v>
      </c>
      <c r="H8648">
        <v>122.693405</v>
      </c>
      <c r="I8648">
        <v>8.1094600000000003</v>
      </c>
    </row>
    <row r="8649" spans="1:9" x14ac:dyDescent="0.25">
      <c r="A8649">
        <v>8648</v>
      </c>
      <c r="B8649">
        <v>148.292472</v>
      </c>
      <c r="C8649">
        <v>4.8545280000000002</v>
      </c>
      <c r="H8649">
        <v>122.693405</v>
      </c>
      <c r="I8649">
        <v>8.1094600000000003</v>
      </c>
    </row>
    <row r="8650" spans="1:9" x14ac:dyDescent="0.25">
      <c r="A8650">
        <v>8649</v>
      </c>
      <c r="B8650">
        <v>148.292472</v>
      </c>
      <c r="C8650">
        <v>4.8545280000000002</v>
      </c>
      <c r="H8650">
        <v>122.693405</v>
      </c>
      <c r="I8650">
        <v>8.1094600000000003</v>
      </c>
    </row>
    <row r="8651" spans="1:9" x14ac:dyDescent="0.25">
      <c r="A8651">
        <v>8650</v>
      </c>
      <c r="B8651">
        <v>148.292472</v>
      </c>
      <c r="C8651">
        <v>4.8545280000000002</v>
      </c>
      <c r="H8651">
        <v>122.693405</v>
      </c>
      <c r="I8651">
        <v>8.1094600000000003</v>
      </c>
    </row>
    <row r="8652" spans="1:9" x14ac:dyDescent="0.25">
      <c r="A8652">
        <v>8651</v>
      </c>
      <c r="B8652">
        <v>148.292472</v>
      </c>
      <c r="C8652">
        <v>4.8545280000000002</v>
      </c>
      <c r="H8652">
        <v>122.693405</v>
      </c>
      <c r="I8652">
        <v>8.1094600000000003</v>
      </c>
    </row>
    <row r="8653" spans="1:9" x14ac:dyDescent="0.25">
      <c r="A8653">
        <v>8652</v>
      </c>
      <c r="B8653">
        <v>148.292472</v>
      </c>
      <c r="C8653">
        <v>4.8545280000000002</v>
      </c>
      <c r="H8653">
        <v>122.693405</v>
      </c>
      <c r="I8653">
        <v>8.1094600000000003</v>
      </c>
    </row>
    <row r="8654" spans="1:9" x14ac:dyDescent="0.25">
      <c r="A8654">
        <v>8653</v>
      </c>
      <c r="B8654">
        <v>148.292472</v>
      </c>
      <c r="C8654">
        <v>4.8545280000000002</v>
      </c>
      <c r="H8654">
        <v>122.693405</v>
      </c>
      <c r="I8654">
        <v>8.1094600000000003</v>
      </c>
    </row>
    <row r="8655" spans="1:9" x14ac:dyDescent="0.25">
      <c r="A8655">
        <v>8654</v>
      </c>
      <c r="B8655">
        <v>148.292472</v>
      </c>
      <c r="C8655">
        <v>4.8545280000000002</v>
      </c>
      <c r="H8655">
        <v>122.693405</v>
      </c>
      <c r="I8655">
        <v>8.1094600000000003</v>
      </c>
    </row>
    <row r="8656" spans="1:9" x14ac:dyDescent="0.25">
      <c r="A8656">
        <v>8655</v>
      </c>
      <c r="B8656">
        <v>148.292472</v>
      </c>
      <c r="C8656">
        <v>4.8545280000000002</v>
      </c>
      <c r="H8656">
        <v>122.693405</v>
      </c>
      <c r="I8656">
        <v>8.1094600000000003</v>
      </c>
    </row>
    <row r="8657" spans="1:7" x14ac:dyDescent="0.25">
      <c r="A8657">
        <v>8656</v>
      </c>
      <c r="B8657">
        <v>148.292472</v>
      </c>
      <c r="C8657">
        <v>4.8545280000000002</v>
      </c>
    </row>
    <row r="8658" spans="1:7" x14ac:dyDescent="0.25">
      <c r="A8658">
        <v>8657</v>
      </c>
      <c r="B8658">
        <v>148.292472</v>
      </c>
      <c r="C8658">
        <v>4.8545280000000002</v>
      </c>
    </row>
    <row r="8659" spans="1:7" x14ac:dyDescent="0.25">
      <c r="A8659">
        <v>8658</v>
      </c>
      <c r="B8659">
        <v>148.292472</v>
      </c>
      <c r="C8659">
        <v>4.8545280000000002</v>
      </c>
      <c r="D8659">
        <v>155.825782</v>
      </c>
      <c r="E8659">
        <v>6.7831239999999999</v>
      </c>
    </row>
    <row r="8660" spans="1:7" x14ac:dyDescent="0.25">
      <c r="A8660">
        <v>8659</v>
      </c>
      <c r="B8660">
        <v>148.292472</v>
      </c>
      <c r="C8660">
        <v>4.8545280000000002</v>
      </c>
      <c r="D8660">
        <v>155.825782</v>
      </c>
      <c r="E8660">
        <v>6.7831239999999999</v>
      </c>
      <c r="F8660">
        <v>143.49243899999999</v>
      </c>
      <c r="G8660">
        <v>5.8520810000000001</v>
      </c>
    </row>
    <row r="8661" spans="1:7" x14ac:dyDescent="0.25">
      <c r="A8661">
        <v>8660</v>
      </c>
      <c r="B8661">
        <v>148.292472</v>
      </c>
      <c r="C8661">
        <v>4.8545280000000002</v>
      </c>
      <c r="D8661">
        <v>155.825782</v>
      </c>
      <c r="E8661">
        <v>6.7831239999999999</v>
      </c>
      <c r="F8661">
        <v>143.49243899999999</v>
      </c>
      <c r="G8661">
        <v>5.8520810000000001</v>
      </c>
    </row>
    <row r="8662" spans="1:7" x14ac:dyDescent="0.25">
      <c r="A8662">
        <v>8661</v>
      </c>
      <c r="D8662">
        <v>155.825782</v>
      </c>
      <c r="E8662">
        <v>6.7831239999999999</v>
      </c>
      <c r="F8662">
        <v>143.49243899999999</v>
      </c>
      <c r="G8662">
        <v>5.8520810000000001</v>
      </c>
    </row>
    <row r="8663" spans="1:7" x14ac:dyDescent="0.25">
      <c r="A8663">
        <v>8662</v>
      </c>
      <c r="D8663">
        <v>155.825782</v>
      </c>
      <c r="E8663">
        <v>6.7831239999999999</v>
      </c>
      <c r="F8663">
        <v>143.49243899999999</v>
      </c>
      <c r="G8663">
        <v>5.8520810000000001</v>
      </c>
    </row>
    <row r="8664" spans="1:7" x14ac:dyDescent="0.25">
      <c r="A8664">
        <v>8663</v>
      </c>
      <c r="D8664">
        <v>155.825782</v>
      </c>
      <c r="E8664">
        <v>6.7831239999999999</v>
      </c>
      <c r="F8664">
        <v>143.49243899999999</v>
      </c>
      <c r="G8664">
        <v>5.8520810000000001</v>
      </c>
    </row>
    <row r="8665" spans="1:7" x14ac:dyDescent="0.25">
      <c r="A8665">
        <v>8664</v>
      </c>
      <c r="D8665">
        <v>155.825782</v>
      </c>
      <c r="E8665">
        <v>6.7831239999999999</v>
      </c>
      <c r="F8665">
        <v>143.49243899999999</v>
      </c>
      <c r="G8665">
        <v>5.8520810000000001</v>
      </c>
    </row>
    <row r="8666" spans="1:7" x14ac:dyDescent="0.25">
      <c r="A8666">
        <v>8665</v>
      </c>
      <c r="D8666">
        <v>155.825782</v>
      </c>
      <c r="E8666">
        <v>6.7831239999999999</v>
      </c>
      <c r="F8666">
        <v>143.49243899999999</v>
      </c>
      <c r="G8666">
        <v>5.8520810000000001</v>
      </c>
    </row>
    <row r="8667" spans="1:7" x14ac:dyDescent="0.25">
      <c r="A8667">
        <v>8666</v>
      </c>
      <c r="D8667">
        <v>155.825782</v>
      </c>
      <c r="E8667">
        <v>6.7831239999999999</v>
      </c>
      <c r="F8667">
        <v>143.49243899999999</v>
      </c>
      <c r="G8667">
        <v>5.8520810000000001</v>
      </c>
    </row>
    <row r="8668" spans="1:7" x14ac:dyDescent="0.25">
      <c r="A8668">
        <v>8667</v>
      </c>
      <c r="D8668">
        <v>155.825782</v>
      </c>
      <c r="E8668">
        <v>6.7831239999999999</v>
      </c>
      <c r="F8668">
        <v>143.49243899999999</v>
      </c>
      <c r="G8668">
        <v>5.8520810000000001</v>
      </c>
    </row>
    <row r="8669" spans="1:7" x14ac:dyDescent="0.25">
      <c r="A8669">
        <v>8668</v>
      </c>
      <c r="D8669">
        <v>155.825782</v>
      </c>
      <c r="E8669">
        <v>6.7831239999999999</v>
      </c>
      <c r="F8669">
        <v>143.49243899999999</v>
      </c>
      <c r="G8669">
        <v>5.8520810000000001</v>
      </c>
    </row>
    <row r="8670" spans="1:7" x14ac:dyDescent="0.25">
      <c r="A8670">
        <v>8669</v>
      </c>
      <c r="D8670">
        <v>155.825782</v>
      </c>
      <c r="E8670">
        <v>6.7831239999999999</v>
      </c>
      <c r="F8670">
        <v>143.49243899999999</v>
      </c>
      <c r="G8670">
        <v>5.8520810000000001</v>
      </c>
    </row>
    <row r="8671" spans="1:7" x14ac:dyDescent="0.25">
      <c r="A8671">
        <v>8670</v>
      </c>
      <c r="D8671">
        <v>155.825782</v>
      </c>
      <c r="E8671">
        <v>6.7831239999999999</v>
      </c>
      <c r="F8671">
        <v>143.49243899999999</v>
      </c>
      <c r="G8671">
        <v>5.8520810000000001</v>
      </c>
    </row>
    <row r="8672" spans="1:7" x14ac:dyDescent="0.25">
      <c r="A8672">
        <v>8671</v>
      </c>
      <c r="D8672">
        <v>155.825782</v>
      </c>
      <c r="E8672">
        <v>6.7831239999999999</v>
      </c>
      <c r="F8672">
        <v>143.49243899999999</v>
      </c>
      <c r="G8672">
        <v>5.9851029999999996</v>
      </c>
    </row>
    <row r="8673" spans="1:9" x14ac:dyDescent="0.25">
      <c r="A8673">
        <v>8672</v>
      </c>
      <c r="D8673">
        <v>156.02575300000001</v>
      </c>
      <c r="E8673">
        <v>6.7831239999999999</v>
      </c>
      <c r="F8673">
        <v>143.55917299999999</v>
      </c>
      <c r="G8673">
        <v>5.9851029999999996</v>
      </c>
    </row>
    <row r="8674" spans="1:9" x14ac:dyDescent="0.25">
      <c r="A8674">
        <v>8673</v>
      </c>
      <c r="D8674">
        <v>156.02575300000001</v>
      </c>
      <c r="E8674">
        <v>6.7831239999999999</v>
      </c>
      <c r="F8674">
        <v>143.55917299999999</v>
      </c>
      <c r="G8674">
        <v>5.9851029999999996</v>
      </c>
    </row>
    <row r="8675" spans="1:9" x14ac:dyDescent="0.25">
      <c r="A8675">
        <v>8674</v>
      </c>
      <c r="D8675">
        <v>156.02575300000001</v>
      </c>
      <c r="E8675">
        <v>6.7831239999999999</v>
      </c>
      <c r="F8675">
        <v>143.62579299999999</v>
      </c>
      <c r="G8675">
        <v>5.9851029999999996</v>
      </c>
    </row>
    <row r="8676" spans="1:9" x14ac:dyDescent="0.25">
      <c r="A8676">
        <v>8675</v>
      </c>
      <c r="D8676">
        <v>156.02575300000001</v>
      </c>
      <c r="E8676">
        <v>6.7831239999999999</v>
      </c>
      <c r="F8676">
        <v>143.62579299999999</v>
      </c>
      <c r="G8676">
        <v>5.9851029999999996</v>
      </c>
    </row>
    <row r="8677" spans="1:9" x14ac:dyDescent="0.25">
      <c r="A8677">
        <v>8676</v>
      </c>
      <c r="D8677">
        <v>156.02575300000001</v>
      </c>
      <c r="E8677">
        <v>6.7831239999999999</v>
      </c>
      <c r="F8677">
        <v>143.892494</v>
      </c>
      <c r="G8677">
        <v>6.0516139999999998</v>
      </c>
      <c r="H8677">
        <v>151.89246700000001</v>
      </c>
      <c r="I8677">
        <v>8.3791670000000007</v>
      </c>
    </row>
    <row r="8678" spans="1:9" x14ac:dyDescent="0.25">
      <c r="A8678">
        <v>8677</v>
      </c>
      <c r="D8678">
        <v>156.15910299999999</v>
      </c>
      <c r="E8678">
        <v>6.7831239999999999</v>
      </c>
      <c r="H8678">
        <v>151.89246700000001</v>
      </c>
      <c r="I8678">
        <v>8.3791670000000007</v>
      </c>
    </row>
    <row r="8679" spans="1:9" x14ac:dyDescent="0.25">
      <c r="A8679">
        <v>8678</v>
      </c>
      <c r="D8679">
        <v>156.35917999999998</v>
      </c>
      <c r="E8679">
        <v>6.8496350000000001</v>
      </c>
      <c r="H8679">
        <v>151.89246700000001</v>
      </c>
      <c r="I8679">
        <v>8.3791670000000007</v>
      </c>
    </row>
    <row r="8680" spans="1:9" x14ac:dyDescent="0.25">
      <c r="A8680">
        <v>8679</v>
      </c>
      <c r="H8680">
        <v>151.89246700000001</v>
      </c>
      <c r="I8680">
        <v>8.3791670000000007</v>
      </c>
    </row>
    <row r="8681" spans="1:9" x14ac:dyDescent="0.25">
      <c r="A8681">
        <v>8680</v>
      </c>
      <c r="H8681">
        <v>151.89246700000001</v>
      </c>
      <c r="I8681">
        <v>8.3791670000000007</v>
      </c>
    </row>
    <row r="8682" spans="1:9" x14ac:dyDescent="0.25">
      <c r="A8682">
        <v>8681</v>
      </c>
      <c r="B8682">
        <v>166.69250099999999</v>
      </c>
      <c r="C8682">
        <v>4.9210390000000004</v>
      </c>
      <c r="H8682">
        <v>151.89246700000001</v>
      </c>
      <c r="I8682">
        <v>8.3791670000000007</v>
      </c>
    </row>
    <row r="8683" spans="1:9" x14ac:dyDescent="0.25">
      <c r="A8683">
        <v>8682</v>
      </c>
      <c r="B8683">
        <v>166.69250099999999</v>
      </c>
      <c r="C8683">
        <v>4.9210390000000004</v>
      </c>
      <c r="H8683">
        <v>151.89246700000001</v>
      </c>
      <c r="I8683">
        <v>8.3791670000000007</v>
      </c>
    </row>
    <row r="8684" spans="1:9" x14ac:dyDescent="0.25">
      <c r="A8684">
        <v>8683</v>
      </c>
      <c r="B8684">
        <v>166.69250099999999</v>
      </c>
      <c r="C8684">
        <v>4.9210390000000004</v>
      </c>
      <c r="H8684">
        <v>151.89246700000001</v>
      </c>
      <c r="I8684">
        <v>8.3791670000000007</v>
      </c>
    </row>
    <row r="8685" spans="1:9" x14ac:dyDescent="0.25">
      <c r="A8685">
        <v>8684</v>
      </c>
      <c r="B8685">
        <v>166.69250099999999</v>
      </c>
      <c r="C8685">
        <v>4.9210390000000004</v>
      </c>
      <c r="H8685">
        <v>151.89246700000001</v>
      </c>
      <c r="I8685">
        <v>8.3791670000000007</v>
      </c>
    </row>
    <row r="8686" spans="1:9" x14ac:dyDescent="0.25">
      <c r="A8686">
        <v>8685</v>
      </c>
      <c r="B8686">
        <v>166.69250099999999</v>
      </c>
      <c r="C8686">
        <v>4.9210390000000004</v>
      </c>
      <c r="H8686">
        <v>152.02581699999999</v>
      </c>
      <c r="I8686">
        <v>8.6451010000000004</v>
      </c>
    </row>
    <row r="8687" spans="1:9" x14ac:dyDescent="0.25">
      <c r="A8687">
        <v>8686</v>
      </c>
      <c r="B8687">
        <v>166.69250099999999</v>
      </c>
      <c r="C8687">
        <v>4.9210390000000004</v>
      </c>
      <c r="H8687">
        <v>152.15916799999999</v>
      </c>
      <c r="I8687">
        <v>8.6451010000000004</v>
      </c>
    </row>
    <row r="8688" spans="1:9" x14ac:dyDescent="0.25">
      <c r="A8688">
        <v>8687</v>
      </c>
      <c r="B8688">
        <v>166.69250099999999</v>
      </c>
      <c r="C8688">
        <v>4.9210390000000004</v>
      </c>
      <c r="H8688">
        <v>152.22578799999999</v>
      </c>
      <c r="I8688">
        <v>8.5786990000000003</v>
      </c>
    </row>
    <row r="8689" spans="1:9" x14ac:dyDescent="0.25">
      <c r="A8689">
        <v>8688</v>
      </c>
      <c r="B8689">
        <v>166.69250099999999</v>
      </c>
      <c r="C8689">
        <v>4.9210390000000004</v>
      </c>
      <c r="H8689">
        <v>152.359138</v>
      </c>
      <c r="I8689">
        <v>8.3126549999999995</v>
      </c>
    </row>
    <row r="8690" spans="1:9" x14ac:dyDescent="0.25">
      <c r="A8690">
        <v>8689</v>
      </c>
      <c r="B8690">
        <v>166.69250099999999</v>
      </c>
      <c r="C8690">
        <v>4.9210390000000004</v>
      </c>
      <c r="H8690">
        <v>152.359138</v>
      </c>
      <c r="I8690">
        <v>8.3126549999999995</v>
      </c>
    </row>
    <row r="8691" spans="1:9" x14ac:dyDescent="0.25">
      <c r="A8691">
        <v>8690</v>
      </c>
      <c r="B8691">
        <v>166.69250099999999</v>
      </c>
      <c r="C8691">
        <v>4.9210390000000004</v>
      </c>
      <c r="H8691">
        <v>152.359138</v>
      </c>
      <c r="I8691">
        <v>8.3126549999999995</v>
      </c>
    </row>
    <row r="8692" spans="1:9" x14ac:dyDescent="0.25">
      <c r="A8692">
        <v>8691</v>
      </c>
      <c r="B8692">
        <v>166.69250099999999</v>
      </c>
      <c r="C8692">
        <v>4.9210390000000004</v>
      </c>
      <c r="H8692">
        <v>152.359138</v>
      </c>
      <c r="I8692">
        <v>8.3126549999999995</v>
      </c>
    </row>
    <row r="8693" spans="1:9" x14ac:dyDescent="0.25">
      <c r="A8693">
        <v>8692</v>
      </c>
      <c r="B8693">
        <v>166.69250099999999</v>
      </c>
      <c r="C8693">
        <v>4.9210390000000004</v>
      </c>
      <c r="H8693">
        <v>152.359138</v>
      </c>
      <c r="I8693">
        <v>8.3126549999999995</v>
      </c>
    </row>
    <row r="8694" spans="1:9" x14ac:dyDescent="0.25">
      <c r="A8694">
        <v>8693</v>
      </c>
      <c r="B8694">
        <v>166.69250099999999</v>
      </c>
      <c r="C8694">
        <v>4.9210390000000004</v>
      </c>
      <c r="H8694">
        <v>152.692455</v>
      </c>
      <c r="I8694">
        <v>8.3126549999999995</v>
      </c>
    </row>
    <row r="8695" spans="1:9" x14ac:dyDescent="0.25">
      <c r="A8695">
        <v>8694</v>
      </c>
      <c r="B8695">
        <v>166.69250099999999</v>
      </c>
      <c r="C8695">
        <v>4.9210390000000004</v>
      </c>
      <c r="H8695">
        <v>152.692455</v>
      </c>
      <c r="I8695">
        <v>8.3126549999999995</v>
      </c>
    </row>
    <row r="8696" spans="1:9" x14ac:dyDescent="0.25">
      <c r="A8696">
        <v>8695</v>
      </c>
      <c r="B8696">
        <v>166.69250099999999</v>
      </c>
      <c r="C8696">
        <v>4.9210390000000004</v>
      </c>
      <c r="H8696">
        <v>152.692455</v>
      </c>
      <c r="I8696">
        <v>8.3126549999999995</v>
      </c>
    </row>
    <row r="8697" spans="1:9" x14ac:dyDescent="0.25">
      <c r="A8697">
        <v>8696</v>
      </c>
      <c r="B8697">
        <v>166.69250099999999</v>
      </c>
      <c r="C8697">
        <v>4.9210390000000004</v>
      </c>
      <c r="H8697">
        <v>152.692455</v>
      </c>
      <c r="I8697">
        <v>8.3126549999999995</v>
      </c>
    </row>
    <row r="8698" spans="1:9" x14ac:dyDescent="0.25">
      <c r="A8698">
        <v>8697</v>
      </c>
      <c r="B8698">
        <v>166.69250099999999</v>
      </c>
      <c r="C8698">
        <v>4.9210390000000004</v>
      </c>
      <c r="H8698">
        <v>153.75914</v>
      </c>
      <c r="I8698">
        <v>7.780678</v>
      </c>
    </row>
    <row r="8699" spans="1:9" x14ac:dyDescent="0.25">
      <c r="A8699">
        <v>8698</v>
      </c>
      <c r="B8699">
        <v>166.82584700000001</v>
      </c>
      <c r="C8699">
        <v>5.0540599999999998</v>
      </c>
    </row>
    <row r="8700" spans="1:9" x14ac:dyDescent="0.25">
      <c r="A8700">
        <v>8699</v>
      </c>
      <c r="B8700">
        <v>166.82584700000001</v>
      </c>
      <c r="C8700">
        <v>5.0540599999999998</v>
      </c>
    </row>
    <row r="8701" spans="1:9" x14ac:dyDescent="0.25">
      <c r="A8701">
        <v>8700</v>
      </c>
      <c r="B8701">
        <v>167.09243699999999</v>
      </c>
      <c r="C8701">
        <v>5.0540599999999998</v>
      </c>
      <c r="F8701">
        <v>161.82584700000001</v>
      </c>
      <c r="G8701">
        <v>4.9210390000000004</v>
      </c>
    </row>
    <row r="8702" spans="1:9" x14ac:dyDescent="0.25">
      <c r="A8702">
        <v>8701</v>
      </c>
      <c r="B8702">
        <v>167.359138</v>
      </c>
      <c r="C8702">
        <v>4.8545280000000002</v>
      </c>
      <c r="F8702">
        <v>161.82584700000001</v>
      </c>
      <c r="G8702">
        <v>4.9210390000000004</v>
      </c>
    </row>
    <row r="8703" spans="1:9" x14ac:dyDescent="0.25">
      <c r="A8703">
        <v>8702</v>
      </c>
      <c r="D8703">
        <v>177.892425</v>
      </c>
      <c r="E8703">
        <v>5.2535930000000004</v>
      </c>
      <c r="F8703">
        <v>161.82584700000001</v>
      </c>
      <c r="G8703">
        <v>4.9210390000000004</v>
      </c>
    </row>
    <row r="8704" spans="1:9" x14ac:dyDescent="0.25">
      <c r="A8704">
        <v>8703</v>
      </c>
      <c r="D8704">
        <v>177.892425</v>
      </c>
      <c r="E8704">
        <v>5.2535930000000004</v>
      </c>
      <c r="F8704">
        <v>161.82584700000001</v>
      </c>
      <c r="G8704">
        <v>4.9210390000000004</v>
      </c>
    </row>
    <row r="8705" spans="1:7" x14ac:dyDescent="0.25">
      <c r="A8705">
        <v>8704</v>
      </c>
      <c r="D8705">
        <v>177.892425</v>
      </c>
      <c r="E8705">
        <v>5.2535930000000004</v>
      </c>
      <c r="F8705">
        <v>161.82584700000001</v>
      </c>
      <c r="G8705">
        <v>4.9210390000000004</v>
      </c>
    </row>
    <row r="8706" spans="1:7" x14ac:dyDescent="0.25">
      <c r="A8706">
        <v>8705</v>
      </c>
      <c r="D8706">
        <v>177.892425</v>
      </c>
      <c r="E8706">
        <v>5.2535930000000004</v>
      </c>
      <c r="F8706">
        <v>161.82584700000001</v>
      </c>
      <c r="G8706">
        <v>4.9210390000000004</v>
      </c>
    </row>
    <row r="8707" spans="1:7" x14ac:dyDescent="0.25">
      <c r="A8707">
        <v>8706</v>
      </c>
      <c r="D8707">
        <v>177.892425</v>
      </c>
      <c r="E8707">
        <v>5.2535930000000004</v>
      </c>
      <c r="F8707">
        <v>161.82584700000001</v>
      </c>
      <c r="G8707">
        <v>4.9210390000000004</v>
      </c>
    </row>
    <row r="8708" spans="1:7" x14ac:dyDescent="0.25">
      <c r="A8708">
        <v>8707</v>
      </c>
      <c r="D8708">
        <v>177.892425</v>
      </c>
      <c r="E8708">
        <v>5.2535930000000004</v>
      </c>
      <c r="F8708">
        <v>161.82584700000001</v>
      </c>
      <c r="G8708">
        <v>4.9210390000000004</v>
      </c>
    </row>
    <row r="8709" spans="1:7" x14ac:dyDescent="0.25">
      <c r="A8709">
        <v>8708</v>
      </c>
      <c r="D8709">
        <v>177.892425</v>
      </c>
      <c r="E8709">
        <v>5.2535930000000004</v>
      </c>
      <c r="F8709">
        <v>161.82584700000001</v>
      </c>
      <c r="G8709">
        <v>4.9210390000000004</v>
      </c>
    </row>
    <row r="8710" spans="1:7" x14ac:dyDescent="0.25">
      <c r="A8710">
        <v>8709</v>
      </c>
      <c r="D8710">
        <v>177.892425</v>
      </c>
      <c r="E8710">
        <v>5.2535930000000004</v>
      </c>
      <c r="F8710">
        <v>161.82584700000001</v>
      </c>
      <c r="G8710">
        <v>4.9210390000000004</v>
      </c>
    </row>
    <row r="8711" spans="1:7" x14ac:dyDescent="0.25">
      <c r="A8711">
        <v>8710</v>
      </c>
      <c r="D8711">
        <v>177.892425</v>
      </c>
      <c r="E8711">
        <v>5.2535930000000004</v>
      </c>
      <c r="F8711">
        <v>161.82584700000001</v>
      </c>
      <c r="G8711">
        <v>4.9210390000000004</v>
      </c>
    </row>
    <row r="8712" spans="1:7" x14ac:dyDescent="0.25">
      <c r="A8712">
        <v>8711</v>
      </c>
      <c r="D8712">
        <v>177.892425</v>
      </c>
      <c r="E8712">
        <v>5.2535930000000004</v>
      </c>
      <c r="F8712">
        <v>161.82584700000001</v>
      </c>
      <c r="G8712">
        <v>4.9210390000000004</v>
      </c>
    </row>
    <row r="8713" spans="1:7" x14ac:dyDescent="0.25">
      <c r="A8713">
        <v>8712</v>
      </c>
      <c r="D8713">
        <v>177.892425</v>
      </c>
      <c r="E8713">
        <v>5.2535930000000004</v>
      </c>
      <c r="F8713">
        <v>161.95908700000001</v>
      </c>
      <c r="G8713">
        <v>4.9210390000000004</v>
      </c>
    </row>
    <row r="8714" spans="1:7" x14ac:dyDescent="0.25">
      <c r="A8714">
        <v>8713</v>
      </c>
      <c r="D8714">
        <v>177.892425</v>
      </c>
      <c r="E8714">
        <v>5.2535930000000004</v>
      </c>
      <c r="F8714">
        <v>161.95908700000001</v>
      </c>
      <c r="G8714">
        <v>4.9210390000000004</v>
      </c>
    </row>
    <row r="8715" spans="1:7" x14ac:dyDescent="0.25">
      <c r="A8715">
        <v>8714</v>
      </c>
      <c r="D8715">
        <v>177.892425</v>
      </c>
      <c r="E8715">
        <v>5.2535930000000004</v>
      </c>
      <c r="F8715">
        <v>162.22578799999999</v>
      </c>
      <c r="G8715">
        <v>4.9210390000000004</v>
      </c>
    </row>
    <row r="8716" spans="1:7" x14ac:dyDescent="0.25">
      <c r="A8716">
        <v>8715</v>
      </c>
      <c r="D8716">
        <v>177.892425</v>
      </c>
      <c r="E8716">
        <v>5.2535930000000004</v>
      </c>
      <c r="F8716">
        <v>162.22578799999999</v>
      </c>
      <c r="G8716">
        <v>4.9210390000000004</v>
      </c>
    </row>
    <row r="8717" spans="1:7" x14ac:dyDescent="0.25">
      <c r="A8717">
        <v>8716</v>
      </c>
      <c r="D8717">
        <v>177.892425</v>
      </c>
      <c r="E8717">
        <v>5.2535930000000004</v>
      </c>
      <c r="F8717">
        <v>162.22578799999999</v>
      </c>
      <c r="G8717">
        <v>4.9210390000000004</v>
      </c>
    </row>
    <row r="8718" spans="1:7" x14ac:dyDescent="0.25">
      <c r="A8718">
        <v>8717</v>
      </c>
      <c r="D8718">
        <v>177.892425</v>
      </c>
      <c r="E8718">
        <v>5.2535930000000004</v>
      </c>
      <c r="F8718">
        <v>162.292518</v>
      </c>
      <c r="G8718">
        <v>4.9210390000000004</v>
      </c>
    </row>
    <row r="8719" spans="1:7" x14ac:dyDescent="0.25">
      <c r="A8719">
        <v>8718</v>
      </c>
      <c r="D8719">
        <v>177.892425</v>
      </c>
      <c r="E8719">
        <v>5.2535930000000004</v>
      </c>
      <c r="F8719">
        <v>162.49248499999999</v>
      </c>
      <c r="G8719">
        <v>4.7881260000000001</v>
      </c>
    </row>
    <row r="8720" spans="1:7" x14ac:dyDescent="0.25">
      <c r="A8720">
        <v>8719</v>
      </c>
      <c r="D8720">
        <v>177.892425</v>
      </c>
      <c r="E8720">
        <v>5.2535930000000004</v>
      </c>
      <c r="F8720">
        <v>162.49248499999999</v>
      </c>
      <c r="G8720">
        <v>4.7881260000000001</v>
      </c>
    </row>
    <row r="8721" spans="1:9" x14ac:dyDescent="0.25">
      <c r="A8721">
        <v>8720</v>
      </c>
      <c r="B8721">
        <v>186.75912</v>
      </c>
      <c r="C8721">
        <v>3.5245289999999998</v>
      </c>
      <c r="D8721">
        <v>177.892425</v>
      </c>
      <c r="E8721">
        <v>5.2535930000000004</v>
      </c>
    </row>
    <row r="8722" spans="1:9" x14ac:dyDescent="0.25">
      <c r="A8722">
        <v>8721</v>
      </c>
      <c r="B8722">
        <v>186.75912</v>
      </c>
      <c r="C8722">
        <v>3.5245289999999998</v>
      </c>
    </row>
    <row r="8723" spans="1:9" x14ac:dyDescent="0.25">
      <c r="A8723">
        <v>8722</v>
      </c>
      <c r="B8723">
        <v>186.75912</v>
      </c>
      <c r="C8723">
        <v>3.5245289999999998</v>
      </c>
      <c r="H8723">
        <v>174.35915699999998</v>
      </c>
      <c r="I8723">
        <v>6.5170810000000001</v>
      </c>
    </row>
    <row r="8724" spans="1:9" x14ac:dyDescent="0.25">
      <c r="A8724">
        <v>8723</v>
      </c>
      <c r="B8724">
        <v>186.75912</v>
      </c>
      <c r="C8724">
        <v>3.5245289999999998</v>
      </c>
      <c r="H8724">
        <v>174.35915699999998</v>
      </c>
      <c r="I8724">
        <v>6.5170810000000001</v>
      </c>
    </row>
    <row r="8725" spans="1:9" x14ac:dyDescent="0.25">
      <c r="A8725">
        <v>8724</v>
      </c>
      <c r="B8725">
        <v>186.75912</v>
      </c>
      <c r="C8725">
        <v>3.5245289999999998</v>
      </c>
      <c r="H8725">
        <v>174.35915699999998</v>
      </c>
      <c r="I8725">
        <v>6.5170810000000001</v>
      </c>
    </row>
    <row r="8726" spans="1:9" x14ac:dyDescent="0.25">
      <c r="A8726">
        <v>8725</v>
      </c>
      <c r="B8726">
        <v>186.75912</v>
      </c>
      <c r="C8726">
        <v>3.5245289999999998</v>
      </c>
      <c r="H8726">
        <v>174.35915699999998</v>
      </c>
      <c r="I8726">
        <v>6.5170810000000001</v>
      </c>
    </row>
    <row r="8727" spans="1:9" x14ac:dyDescent="0.25">
      <c r="A8727">
        <v>8726</v>
      </c>
      <c r="B8727">
        <v>186.75912</v>
      </c>
      <c r="C8727">
        <v>3.5245289999999998</v>
      </c>
      <c r="H8727">
        <v>174.35915699999998</v>
      </c>
      <c r="I8727">
        <v>6.5170810000000001</v>
      </c>
    </row>
    <row r="8728" spans="1:9" x14ac:dyDescent="0.25">
      <c r="A8728">
        <v>8727</v>
      </c>
      <c r="B8728">
        <v>186.75912</v>
      </c>
      <c r="C8728">
        <v>3.5245289999999998</v>
      </c>
      <c r="H8728">
        <v>174.35915699999998</v>
      </c>
      <c r="I8728">
        <v>6.5170810000000001</v>
      </c>
    </row>
    <row r="8729" spans="1:9" x14ac:dyDescent="0.25">
      <c r="A8729">
        <v>8728</v>
      </c>
      <c r="B8729">
        <v>186.75912</v>
      </c>
      <c r="C8729">
        <v>3.5245289999999998</v>
      </c>
      <c r="H8729">
        <v>174.35915699999998</v>
      </c>
      <c r="I8729">
        <v>6.5170810000000001</v>
      </c>
    </row>
    <row r="8730" spans="1:9" x14ac:dyDescent="0.25">
      <c r="A8730">
        <v>8729</v>
      </c>
      <c r="B8730">
        <v>186.75912</v>
      </c>
      <c r="C8730">
        <v>3.5245289999999998</v>
      </c>
      <c r="H8730">
        <v>174.35915699999998</v>
      </c>
      <c r="I8730">
        <v>6.5170810000000001</v>
      </c>
    </row>
    <row r="8731" spans="1:9" x14ac:dyDescent="0.25">
      <c r="A8731">
        <v>8730</v>
      </c>
      <c r="B8731">
        <v>186.75912</v>
      </c>
      <c r="C8731">
        <v>3.5245289999999998</v>
      </c>
      <c r="H8731">
        <v>174.35915699999998</v>
      </c>
      <c r="I8731">
        <v>6.5170810000000001</v>
      </c>
    </row>
    <row r="8732" spans="1:9" x14ac:dyDescent="0.25">
      <c r="A8732">
        <v>8731</v>
      </c>
      <c r="B8732">
        <v>186.75912</v>
      </c>
      <c r="C8732">
        <v>3.5245289999999998</v>
      </c>
      <c r="H8732">
        <v>174.35915699999998</v>
      </c>
      <c r="I8732">
        <v>6.5170810000000001</v>
      </c>
    </row>
    <row r="8733" spans="1:9" x14ac:dyDescent="0.25">
      <c r="A8733">
        <v>8732</v>
      </c>
      <c r="B8733">
        <v>186.75912</v>
      </c>
      <c r="C8733">
        <v>3.5245289999999998</v>
      </c>
      <c r="H8733">
        <v>174.49250699999999</v>
      </c>
      <c r="I8733">
        <v>6.4505699999999999</v>
      </c>
    </row>
    <row r="8734" spans="1:9" x14ac:dyDescent="0.25">
      <c r="A8734">
        <v>8733</v>
      </c>
      <c r="B8734">
        <v>186.75912</v>
      </c>
      <c r="C8734">
        <v>3.5245289999999998</v>
      </c>
      <c r="H8734">
        <v>174.49250699999999</v>
      </c>
      <c r="I8734">
        <v>6.4505699999999999</v>
      </c>
    </row>
    <row r="8735" spans="1:9" x14ac:dyDescent="0.25">
      <c r="A8735">
        <v>8734</v>
      </c>
      <c r="B8735">
        <v>186.75912</v>
      </c>
      <c r="C8735">
        <v>3.5245289999999998</v>
      </c>
      <c r="H8735">
        <v>174.69247799999999</v>
      </c>
      <c r="I8735">
        <v>6.2511460000000003</v>
      </c>
    </row>
    <row r="8736" spans="1:9" x14ac:dyDescent="0.25">
      <c r="A8736">
        <v>8735</v>
      </c>
      <c r="B8736">
        <v>186.75912</v>
      </c>
      <c r="C8736">
        <v>3.5245289999999998</v>
      </c>
      <c r="H8736">
        <v>174.69247799999999</v>
      </c>
      <c r="I8736">
        <v>6.2511460000000003</v>
      </c>
    </row>
    <row r="8737" spans="1:9" x14ac:dyDescent="0.25">
      <c r="A8737">
        <v>8736</v>
      </c>
      <c r="B8737">
        <v>186.75912</v>
      </c>
      <c r="C8737">
        <v>3.5245289999999998</v>
      </c>
      <c r="H8737">
        <v>174.69247799999999</v>
      </c>
      <c r="I8737">
        <v>6.2511460000000003</v>
      </c>
    </row>
    <row r="8738" spans="1:9" x14ac:dyDescent="0.25">
      <c r="A8738">
        <v>8737</v>
      </c>
      <c r="B8738">
        <v>186.75912</v>
      </c>
      <c r="C8738">
        <v>3.5245289999999998</v>
      </c>
      <c r="H8738">
        <v>174.69247799999999</v>
      </c>
      <c r="I8738">
        <v>6.2511460000000003</v>
      </c>
    </row>
    <row r="8739" spans="1:9" x14ac:dyDescent="0.25">
      <c r="A8739">
        <v>8738</v>
      </c>
      <c r="B8739">
        <v>186.75912</v>
      </c>
      <c r="C8739">
        <v>3.5245289999999998</v>
      </c>
      <c r="H8739">
        <v>174.75909799999999</v>
      </c>
      <c r="I8739">
        <v>6.2511460000000003</v>
      </c>
    </row>
    <row r="8740" spans="1:9" x14ac:dyDescent="0.25">
      <c r="A8740">
        <v>8739</v>
      </c>
      <c r="B8740">
        <v>186.75912</v>
      </c>
      <c r="C8740">
        <v>3.5245289999999998</v>
      </c>
      <c r="H8740">
        <v>175.02579800000001</v>
      </c>
      <c r="I8740">
        <v>6.118125</v>
      </c>
    </row>
    <row r="8741" spans="1:9" x14ac:dyDescent="0.25">
      <c r="A8741">
        <v>8740</v>
      </c>
      <c r="H8741">
        <v>175.159145</v>
      </c>
      <c r="I8741">
        <v>5.9851029999999996</v>
      </c>
    </row>
    <row r="8742" spans="1:9" x14ac:dyDescent="0.25">
      <c r="A8742">
        <v>8741</v>
      </c>
      <c r="H8742">
        <v>175.159145</v>
      </c>
      <c r="I8742">
        <v>5.9851029999999996</v>
      </c>
    </row>
    <row r="8743" spans="1:9" x14ac:dyDescent="0.25">
      <c r="A8743">
        <v>8742</v>
      </c>
      <c r="H8743">
        <v>175.159145</v>
      </c>
      <c r="I8743">
        <v>5.9851029999999996</v>
      </c>
    </row>
    <row r="8744" spans="1:9" x14ac:dyDescent="0.25">
      <c r="A8744">
        <v>8743</v>
      </c>
      <c r="F8744">
        <v>183.292474</v>
      </c>
      <c r="G8744">
        <v>2.7265079999999999</v>
      </c>
    </row>
    <row r="8745" spans="1:9" x14ac:dyDescent="0.25">
      <c r="A8745">
        <v>8744</v>
      </c>
      <c r="D8745">
        <v>197.95915600000001</v>
      </c>
      <c r="E8745">
        <v>4.2560390000000003</v>
      </c>
      <c r="F8745">
        <v>183.292474</v>
      </c>
      <c r="G8745">
        <v>2.7265079999999999</v>
      </c>
    </row>
    <row r="8746" spans="1:9" x14ac:dyDescent="0.25">
      <c r="A8746">
        <v>8745</v>
      </c>
      <c r="D8746">
        <v>197.95915600000001</v>
      </c>
      <c r="E8746">
        <v>4.2560390000000003</v>
      </c>
      <c r="F8746">
        <v>183.292474</v>
      </c>
      <c r="G8746">
        <v>2.7265079999999999</v>
      </c>
    </row>
    <row r="8747" spans="1:9" x14ac:dyDescent="0.25">
      <c r="A8747">
        <v>8746</v>
      </c>
      <c r="D8747">
        <v>197.95915600000001</v>
      </c>
      <c r="E8747">
        <v>4.2560390000000003</v>
      </c>
      <c r="F8747">
        <v>183.292474</v>
      </c>
      <c r="G8747">
        <v>2.7265079999999999</v>
      </c>
    </row>
    <row r="8748" spans="1:9" x14ac:dyDescent="0.25">
      <c r="A8748">
        <v>8747</v>
      </c>
      <c r="D8748">
        <v>197.95915600000001</v>
      </c>
      <c r="E8748">
        <v>4.2560390000000003</v>
      </c>
      <c r="F8748">
        <v>183.292474</v>
      </c>
      <c r="G8748">
        <v>2.7265079999999999</v>
      </c>
    </row>
    <row r="8749" spans="1:9" x14ac:dyDescent="0.25">
      <c r="A8749">
        <v>8748</v>
      </c>
      <c r="D8749">
        <v>197.95915600000001</v>
      </c>
      <c r="E8749">
        <v>4.2560390000000003</v>
      </c>
      <c r="F8749">
        <v>183.292474</v>
      </c>
      <c r="G8749">
        <v>2.7265079999999999</v>
      </c>
    </row>
    <row r="8750" spans="1:9" x14ac:dyDescent="0.25">
      <c r="A8750">
        <v>8749</v>
      </c>
      <c r="D8750">
        <v>197.95915600000001</v>
      </c>
      <c r="E8750">
        <v>4.2560390000000003</v>
      </c>
      <c r="F8750">
        <v>183.292474</v>
      </c>
      <c r="G8750">
        <v>2.7265079999999999</v>
      </c>
    </row>
    <row r="8751" spans="1:9" x14ac:dyDescent="0.25">
      <c r="A8751">
        <v>8750</v>
      </c>
      <c r="D8751">
        <v>197.95915600000001</v>
      </c>
      <c r="E8751">
        <v>4.2560390000000003</v>
      </c>
      <c r="F8751">
        <v>183.292474</v>
      </c>
      <c r="G8751">
        <v>2.7265079999999999</v>
      </c>
    </row>
    <row r="8752" spans="1:9" x14ac:dyDescent="0.25">
      <c r="A8752">
        <v>8751</v>
      </c>
      <c r="D8752">
        <v>197.95915600000001</v>
      </c>
      <c r="E8752">
        <v>4.2560390000000003</v>
      </c>
      <c r="F8752">
        <v>183.292474</v>
      </c>
      <c r="G8752">
        <v>2.7265079999999999</v>
      </c>
    </row>
    <row r="8753" spans="1:9" x14ac:dyDescent="0.25">
      <c r="A8753">
        <v>8752</v>
      </c>
      <c r="D8753">
        <v>197.95915600000001</v>
      </c>
      <c r="E8753">
        <v>4.2560390000000003</v>
      </c>
      <c r="F8753">
        <v>183.292474</v>
      </c>
      <c r="G8753">
        <v>2.7265079999999999</v>
      </c>
    </row>
    <row r="8754" spans="1:9" x14ac:dyDescent="0.25">
      <c r="A8754">
        <v>8753</v>
      </c>
      <c r="D8754">
        <v>197.95915600000001</v>
      </c>
      <c r="E8754">
        <v>4.2560390000000003</v>
      </c>
      <c r="F8754">
        <v>183.292474</v>
      </c>
      <c r="G8754">
        <v>2.7265079999999999</v>
      </c>
    </row>
    <row r="8755" spans="1:9" x14ac:dyDescent="0.25">
      <c r="A8755">
        <v>8754</v>
      </c>
      <c r="D8755">
        <v>197.95915600000001</v>
      </c>
      <c r="E8755">
        <v>4.2560390000000003</v>
      </c>
      <c r="F8755">
        <v>183.292474</v>
      </c>
      <c r="G8755">
        <v>2.7265079999999999</v>
      </c>
    </row>
    <row r="8756" spans="1:9" x14ac:dyDescent="0.25">
      <c r="A8756">
        <v>8755</v>
      </c>
      <c r="D8756">
        <v>197.95915600000001</v>
      </c>
      <c r="E8756">
        <v>4.2560390000000003</v>
      </c>
      <c r="F8756">
        <v>183.292474</v>
      </c>
      <c r="G8756">
        <v>2.7265079999999999</v>
      </c>
    </row>
    <row r="8757" spans="1:9" x14ac:dyDescent="0.25">
      <c r="A8757">
        <v>8756</v>
      </c>
      <c r="D8757">
        <v>197.95915600000001</v>
      </c>
      <c r="E8757">
        <v>4.2560390000000003</v>
      </c>
      <c r="F8757">
        <v>183.359094</v>
      </c>
      <c r="G8757">
        <v>2.7265079999999999</v>
      </c>
    </row>
    <row r="8758" spans="1:9" x14ac:dyDescent="0.25">
      <c r="A8758">
        <v>8757</v>
      </c>
      <c r="D8758">
        <v>197.95915600000001</v>
      </c>
      <c r="E8758">
        <v>4.2560390000000003</v>
      </c>
      <c r="F8758">
        <v>183.42582299999998</v>
      </c>
      <c r="G8758">
        <v>2.7930190000000001</v>
      </c>
    </row>
    <row r="8759" spans="1:9" x14ac:dyDescent="0.25">
      <c r="A8759">
        <v>8758</v>
      </c>
      <c r="D8759">
        <v>197.95915600000001</v>
      </c>
      <c r="E8759">
        <v>4.2560390000000003</v>
      </c>
      <c r="F8759">
        <v>183.69241299999999</v>
      </c>
      <c r="G8759">
        <v>2.7930190000000001</v>
      </c>
    </row>
    <row r="8760" spans="1:9" x14ac:dyDescent="0.25">
      <c r="A8760">
        <v>8759</v>
      </c>
      <c r="D8760">
        <v>197.95915600000001</v>
      </c>
      <c r="E8760">
        <v>4.2560390000000003</v>
      </c>
      <c r="F8760">
        <v>183.69241299999999</v>
      </c>
      <c r="G8760">
        <v>2.7930190000000001</v>
      </c>
    </row>
    <row r="8761" spans="1:9" x14ac:dyDescent="0.25">
      <c r="A8761">
        <v>8760</v>
      </c>
      <c r="D8761">
        <v>197.95915600000001</v>
      </c>
      <c r="E8761">
        <v>4.2560390000000003</v>
      </c>
      <c r="F8761">
        <v>183.825761</v>
      </c>
      <c r="G8761">
        <v>2.8595299999999999</v>
      </c>
    </row>
    <row r="8762" spans="1:9" x14ac:dyDescent="0.25">
      <c r="A8762">
        <v>8761</v>
      </c>
      <c r="D8762">
        <v>197.95915600000001</v>
      </c>
      <c r="E8762">
        <v>4.2560390000000003</v>
      </c>
      <c r="F8762">
        <v>183.825761</v>
      </c>
      <c r="G8762">
        <v>2.8595299999999999</v>
      </c>
    </row>
    <row r="8763" spans="1:9" x14ac:dyDescent="0.25">
      <c r="A8763">
        <v>8762</v>
      </c>
      <c r="D8763">
        <v>197.95915600000001</v>
      </c>
      <c r="E8763">
        <v>4.2560390000000003</v>
      </c>
      <c r="F8763">
        <v>183.825761</v>
      </c>
      <c r="G8763">
        <v>2.9260410000000001</v>
      </c>
    </row>
    <row r="8764" spans="1:9" x14ac:dyDescent="0.25">
      <c r="A8764">
        <v>8763</v>
      </c>
      <c r="B8764">
        <v>206.26568900000001</v>
      </c>
      <c r="C8764">
        <v>3.8300079999999999</v>
      </c>
      <c r="D8764">
        <v>197.95915600000001</v>
      </c>
      <c r="E8764">
        <v>4.2560390000000003</v>
      </c>
    </row>
    <row r="8765" spans="1:9" x14ac:dyDescent="0.25">
      <c r="A8765">
        <v>8764</v>
      </c>
      <c r="B8765">
        <v>206.26568900000001</v>
      </c>
      <c r="C8765">
        <v>3.8300079999999999</v>
      </c>
      <c r="D8765">
        <v>197.95915600000001</v>
      </c>
      <c r="E8765">
        <v>4.2560390000000003</v>
      </c>
    </row>
    <row r="8766" spans="1:9" x14ac:dyDescent="0.25">
      <c r="A8766">
        <v>8765</v>
      </c>
      <c r="B8766">
        <v>206.26568900000001</v>
      </c>
      <c r="C8766">
        <v>3.8300079999999999</v>
      </c>
      <c r="D8766">
        <v>197.95915600000001</v>
      </c>
      <c r="E8766">
        <v>4.2560390000000003</v>
      </c>
    </row>
    <row r="8767" spans="1:9" x14ac:dyDescent="0.25">
      <c r="A8767">
        <v>8766</v>
      </c>
      <c r="B8767">
        <v>206.26568900000001</v>
      </c>
      <c r="C8767">
        <v>3.8300079999999999</v>
      </c>
      <c r="H8767">
        <v>195.359116</v>
      </c>
      <c r="I8767">
        <v>4.8545280000000002</v>
      </c>
    </row>
    <row r="8768" spans="1:9" x14ac:dyDescent="0.25">
      <c r="A8768">
        <v>8767</v>
      </c>
      <c r="B8768">
        <v>206.26568900000001</v>
      </c>
      <c r="C8768">
        <v>3.8300079999999999</v>
      </c>
      <c r="H8768">
        <v>195.359116</v>
      </c>
      <c r="I8768">
        <v>4.8545280000000002</v>
      </c>
    </row>
    <row r="8769" spans="1:9" x14ac:dyDescent="0.25">
      <c r="A8769">
        <v>8768</v>
      </c>
      <c r="B8769">
        <v>206.26568900000001</v>
      </c>
      <c r="C8769">
        <v>3.8300079999999999</v>
      </c>
      <c r="H8769">
        <v>195.359116</v>
      </c>
      <c r="I8769">
        <v>4.8545280000000002</v>
      </c>
    </row>
    <row r="8770" spans="1:9" x14ac:dyDescent="0.25">
      <c r="A8770">
        <v>8769</v>
      </c>
      <c r="B8770">
        <v>206.26568900000001</v>
      </c>
      <c r="C8770">
        <v>3.8300079999999999</v>
      </c>
      <c r="H8770">
        <v>195.359116</v>
      </c>
      <c r="I8770">
        <v>4.8545280000000002</v>
      </c>
    </row>
    <row r="8771" spans="1:9" x14ac:dyDescent="0.25">
      <c r="A8771">
        <v>8770</v>
      </c>
      <c r="B8771">
        <v>206.26568900000001</v>
      </c>
      <c r="C8771">
        <v>3.8300079999999999</v>
      </c>
      <c r="H8771">
        <v>195.359116</v>
      </c>
      <c r="I8771">
        <v>4.8545280000000002</v>
      </c>
    </row>
    <row r="8772" spans="1:9" x14ac:dyDescent="0.25">
      <c r="A8772">
        <v>8771</v>
      </c>
      <c r="B8772">
        <v>206.26568900000001</v>
      </c>
      <c r="C8772">
        <v>3.8300079999999999</v>
      </c>
      <c r="H8772">
        <v>195.359116</v>
      </c>
      <c r="I8772">
        <v>4.8545280000000002</v>
      </c>
    </row>
    <row r="8773" spans="1:9" x14ac:dyDescent="0.25">
      <c r="A8773">
        <v>8772</v>
      </c>
      <c r="B8773">
        <v>206.26568900000001</v>
      </c>
      <c r="C8773">
        <v>3.8300079999999999</v>
      </c>
      <c r="H8773">
        <v>195.359116</v>
      </c>
      <c r="I8773">
        <v>4.8545280000000002</v>
      </c>
    </row>
    <row r="8774" spans="1:9" x14ac:dyDescent="0.25">
      <c r="A8774">
        <v>8773</v>
      </c>
      <c r="B8774">
        <v>206.26568900000001</v>
      </c>
      <c r="C8774">
        <v>3.8300079999999999</v>
      </c>
      <c r="H8774">
        <v>195.359116</v>
      </c>
      <c r="I8774">
        <v>4.8545280000000002</v>
      </c>
    </row>
    <row r="8775" spans="1:9" x14ac:dyDescent="0.25">
      <c r="A8775">
        <v>8774</v>
      </c>
      <c r="B8775">
        <v>206.26568900000001</v>
      </c>
      <c r="C8775">
        <v>3.8300079999999999</v>
      </c>
      <c r="H8775">
        <v>195.359116</v>
      </c>
      <c r="I8775">
        <v>4.8545280000000002</v>
      </c>
    </row>
    <row r="8776" spans="1:9" x14ac:dyDescent="0.25">
      <c r="A8776">
        <v>8775</v>
      </c>
      <c r="B8776">
        <v>206.26568900000001</v>
      </c>
      <c r="C8776">
        <v>3.8300079999999999</v>
      </c>
      <c r="H8776">
        <v>195.359116</v>
      </c>
      <c r="I8776">
        <v>4.8545280000000002</v>
      </c>
    </row>
    <row r="8777" spans="1:9" x14ac:dyDescent="0.25">
      <c r="A8777">
        <v>8776</v>
      </c>
      <c r="B8777">
        <v>206.26568900000001</v>
      </c>
      <c r="C8777">
        <v>3.8300079999999999</v>
      </c>
      <c r="H8777">
        <v>195.359116</v>
      </c>
      <c r="I8777">
        <v>4.8545280000000002</v>
      </c>
    </row>
    <row r="8778" spans="1:9" x14ac:dyDescent="0.25">
      <c r="A8778">
        <v>8777</v>
      </c>
      <c r="B8778">
        <v>206.26568900000001</v>
      </c>
      <c r="C8778">
        <v>3.8300079999999999</v>
      </c>
      <c r="H8778">
        <v>195.49246600000001</v>
      </c>
      <c r="I8778">
        <v>4.8545280000000002</v>
      </c>
    </row>
    <row r="8779" spans="1:9" x14ac:dyDescent="0.25">
      <c r="A8779">
        <v>8778</v>
      </c>
      <c r="B8779">
        <v>206.26568900000001</v>
      </c>
      <c r="C8779">
        <v>3.8300079999999999</v>
      </c>
      <c r="H8779">
        <v>195.49246600000001</v>
      </c>
      <c r="I8779">
        <v>4.8545280000000002</v>
      </c>
    </row>
    <row r="8780" spans="1:9" x14ac:dyDescent="0.25">
      <c r="A8780">
        <v>8779</v>
      </c>
      <c r="B8780">
        <v>206.26568900000001</v>
      </c>
      <c r="C8780">
        <v>3.8300079999999999</v>
      </c>
      <c r="H8780">
        <v>195.49246600000001</v>
      </c>
      <c r="I8780">
        <v>4.8545280000000002</v>
      </c>
    </row>
    <row r="8781" spans="1:9" x14ac:dyDescent="0.25">
      <c r="A8781">
        <v>8780</v>
      </c>
      <c r="B8781">
        <v>206.26568900000001</v>
      </c>
      <c r="C8781">
        <v>3.8300079999999999</v>
      </c>
      <c r="H8781">
        <v>195.49246600000001</v>
      </c>
      <c r="I8781">
        <v>4.8545280000000002</v>
      </c>
    </row>
    <row r="8782" spans="1:9" x14ac:dyDescent="0.25">
      <c r="A8782">
        <v>8781</v>
      </c>
      <c r="B8782">
        <v>206.26568900000001</v>
      </c>
      <c r="C8782">
        <v>3.8300079999999999</v>
      </c>
      <c r="H8782">
        <v>195.62581499999999</v>
      </c>
      <c r="I8782">
        <v>4.6551049999999998</v>
      </c>
    </row>
    <row r="8783" spans="1:9" x14ac:dyDescent="0.25">
      <c r="A8783">
        <v>8782</v>
      </c>
      <c r="B8783">
        <v>206.26568900000001</v>
      </c>
      <c r="C8783">
        <v>3.8300079999999999</v>
      </c>
      <c r="H8783">
        <v>195.62581499999999</v>
      </c>
      <c r="I8783">
        <v>4.6551049999999998</v>
      </c>
    </row>
    <row r="8784" spans="1:9" x14ac:dyDescent="0.25">
      <c r="A8784">
        <v>8783</v>
      </c>
      <c r="B8784">
        <v>206.26568900000001</v>
      </c>
      <c r="C8784">
        <v>3.8300079999999999</v>
      </c>
      <c r="H8784">
        <v>195.69243499999999</v>
      </c>
      <c r="I8784">
        <v>4.5885930000000004</v>
      </c>
    </row>
    <row r="8785" spans="1:9" x14ac:dyDescent="0.25">
      <c r="A8785">
        <v>8784</v>
      </c>
      <c r="B8785">
        <v>205.42584499999998</v>
      </c>
      <c r="C8785">
        <v>3.3251059999999999</v>
      </c>
      <c r="H8785">
        <v>195.69243499999999</v>
      </c>
      <c r="I8785">
        <v>4.5885930000000004</v>
      </c>
    </row>
    <row r="8786" spans="1:9" x14ac:dyDescent="0.25">
      <c r="A8786">
        <v>8785</v>
      </c>
      <c r="H8786">
        <v>195.69243499999999</v>
      </c>
      <c r="I8786">
        <v>4.5885930000000004</v>
      </c>
    </row>
    <row r="8787" spans="1:9" x14ac:dyDescent="0.25">
      <c r="A8787">
        <v>8786</v>
      </c>
      <c r="H8787">
        <v>195.759163</v>
      </c>
      <c r="I8787">
        <v>4.3890609999999999</v>
      </c>
    </row>
    <row r="8788" spans="1:9" x14ac:dyDescent="0.25">
      <c r="A8788">
        <v>8787</v>
      </c>
    </row>
    <row r="8789" spans="1:9" x14ac:dyDescent="0.25">
      <c r="A8789">
        <v>8788</v>
      </c>
      <c r="D8789">
        <v>215.289424</v>
      </c>
      <c r="E8789">
        <v>4.8027100000000003</v>
      </c>
      <c r="F8789">
        <v>203.55917299999999</v>
      </c>
      <c r="G8789">
        <v>1.862085</v>
      </c>
    </row>
    <row r="8790" spans="1:9" x14ac:dyDescent="0.25">
      <c r="A8790">
        <v>8789</v>
      </c>
      <c r="D8790">
        <v>215.289424</v>
      </c>
      <c r="E8790">
        <v>4.8027100000000003</v>
      </c>
      <c r="F8790">
        <v>204.61944399999999</v>
      </c>
      <c r="G8790">
        <v>2.674906</v>
      </c>
    </row>
    <row r="8791" spans="1:9" x14ac:dyDescent="0.25">
      <c r="A8791">
        <v>8790</v>
      </c>
      <c r="D8791">
        <v>215.289424</v>
      </c>
      <c r="E8791">
        <v>4.8027100000000003</v>
      </c>
      <c r="F8791">
        <v>204.61944399999999</v>
      </c>
      <c r="G8791">
        <v>2.674906</v>
      </c>
    </row>
    <row r="8792" spans="1:9" x14ac:dyDescent="0.25">
      <c r="A8792">
        <v>8791</v>
      </c>
      <c r="D8792">
        <v>215.289424</v>
      </c>
      <c r="E8792">
        <v>4.8027100000000003</v>
      </c>
      <c r="F8792">
        <v>204.61944399999999</v>
      </c>
      <c r="G8792">
        <v>2.674906</v>
      </c>
    </row>
    <row r="8793" spans="1:9" x14ac:dyDescent="0.25">
      <c r="A8793">
        <v>8792</v>
      </c>
      <c r="D8793">
        <v>215.289424</v>
      </c>
      <c r="E8793">
        <v>4.8027100000000003</v>
      </c>
      <c r="F8793">
        <v>204.61944399999999</v>
      </c>
      <c r="G8793">
        <v>2.674906</v>
      </c>
    </row>
    <row r="8794" spans="1:9" x14ac:dyDescent="0.25">
      <c r="A8794">
        <v>8793</v>
      </c>
      <c r="D8794">
        <v>215.289424</v>
      </c>
      <c r="E8794">
        <v>4.8027100000000003</v>
      </c>
      <c r="F8794">
        <v>204.61944399999999</v>
      </c>
      <c r="G8794">
        <v>2.674906</v>
      </c>
    </row>
    <row r="8795" spans="1:9" x14ac:dyDescent="0.25">
      <c r="A8795">
        <v>8794</v>
      </c>
      <c r="D8795">
        <v>215.289424</v>
      </c>
      <c r="E8795">
        <v>4.8027100000000003</v>
      </c>
      <c r="F8795">
        <v>204.61944399999999</v>
      </c>
      <c r="G8795">
        <v>2.674906</v>
      </c>
    </row>
    <row r="8796" spans="1:9" x14ac:dyDescent="0.25">
      <c r="A8796">
        <v>8795</v>
      </c>
      <c r="D8796">
        <v>215.289424</v>
      </c>
      <c r="E8796">
        <v>4.8027100000000003</v>
      </c>
      <c r="F8796">
        <v>204.61944399999999</v>
      </c>
      <c r="G8796">
        <v>2.674906</v>
      </c>
    </row>
    <row r="8797" spans="1:9" x14ac:dyDescent="0.25">
      <c r="A8797">
        <v>8796</v>
      </c>
      <c r="D8797">
        <v>215.289424</v>
      </c>
      <c r="E8797">
        <v>4.8027100000000003</v>
      </c>
      <c r="F8797">
        <v>204.68044499999999</v>
      </c>
      <c r="G8797">
        <v>2.7965059999999999</v>
      </c>
    </row>
    <row r="8798" spans="1:9" x14ac:dyDescent="0.25">
      <c r="A8798">
        <v>8797</v>
      </c>
      <c r="D8798">
        <v>215.289424</v>
      </c>
      <c r="E8798">
        <v>4.8027100000000003</v>
      </c>
      <c r="F8798">
        <v>204.68044499999999</v>
      </c>
      <c r="G8798">
        <v>2.7965059999999999</v>
      </c>
    </row>
    <row r="8799" spans="1:9" x14ac:dyDescent="0.25">
      <c r="A8799">
        <v>8798</v>
      </c>
      <c r="D8799">
        <v>215.289424</v>
      </c>
      <c r="E8799">
        <v>4.8027100000000003</v>
      </c>
      <c r="F8799">
        <v>204.985255</v>
      </c>
      <c r="G8799">
        <v>2.7965059999999999</v>
      </c>
    </row>
    <row r="8800" spans="1:9" x14ac:dyDescent="0.25">
      <c r="A8800">
        <v>8799</v>
      </c>
      <c r="D8800">
        <v>215.289424</v>
      </c>
      <c r="E8800">
        <v>4.8027100000000003</v>
      </c>
      <c r="F8800">
        <v>204.985255</v>
      </c>
      <c r="G8800">
        <v>2.7965059999999999</v>
      </c>
    </row>
    <row r="8801" spans="1:9" x14ac:dyDescent="0.25">
      <c r="A8801">
        <v>8800</v>
      </c>
      <c r="D8801">
        <v>215.289424</v>
      </c>
      <c r="E8801">
        <v>4.8027100000000003</v>
      </c>
      <c r="F8801">
        <v>204.985255</v>
      </c>
      <c r="G8801">
        <v>2.7965059999999999</v>
      </c>
    </row>
    <row r="8802" spans="1:9" x14ac:dyDescent="0.25">
      <c r="A8802">
        <v>8801</v>
      </c>
      <c r="D8802">
        <v>215.289424</v>
      </c>
      <c r="E8802">
        <v>4.8027100000000003</v>
      </c>
      <c r="F8802">
        <v>204.985255</v>
      </c>
      <c r="G8802">
        <v>2.7965059999999999</v>
      </c>
    </row>
    <row r="8803" spans="1:9" x14ac:dyDescent="0.25">
      <c r="A8803">
        <v>8802</v>
      </c>
      <c r="D8803">
        <v>215.289424</v>
      </c>
      <c r="E8803">
        <v>4.8027100000000003</v>
      </c>
      <c r="F8803">
        <v>204.985255</v>
      </c>
      <c r="G8803">
        <v>2.7965059999999999</v>
      </c>
    </row>
    <row r="8804" spans="1:9" x14ac:dyDescent="0.25">
      <c r="A8804">
        <v>8803</v>
      </c>
      <c r="D8804">
        <v>215.289424</v>
      </c>
      <c r="E8804">
        <v>4.8027100000000003</v>
      </c>
      <c r="F8804">
        <v>204.985255</v>
      </c>
      <c r="G8804">
        <v>2.7965059999999999</v>
      </c>
    </row>
    <row r="8805" spans="1:9" x14ac:dyDescent="0.25">
      <c r="A8805">
        <v>8804</v>
      </c>
      <c r="D8805">
        <v>215.289424</v>
      </c>
      <c r="E8805">
        <v>4.8027100000000003</v>
      </c>
      <c r="F8805">
        <v>204.985255</v>
      </c>
      <c r="G8805">
        <v>2.7965059999999999</v>
      </c>
    </row>
    <row r="8806" spans="1:9" x14ac:dyDescent="0.25">
      <c r="A8806">
        <v>8805</v>
      </c>
      <c r="D8806">
        <v>215.289424</v>
      </c>
      <c r="E8806">
        <v>4.8027100000000003</v>
      </c>
      <c r="F8806">
        <v>204.985255</v>
      </c>
      <c r="G8806">
        <v>2.7965059999999999</v>
      </c>
    </row>
    <row r="8807" spans="1:9" x14ac:dyDescent="0.25">
      <c r="A8807">
        <v>8806</v>
      </c>
      <c r="D8807">
        <v>215.289424</v>
      </c>
      <c r="E8807">
        <v>4.8027100000000003</v>
      </c>
      <c r="F8807">
        <v>205.16825699999998</v>
      </c>
      <c r="G8807">
        <v>2.8573059999999999</v>
      </c>
    </row>
    <row r="8808" spans="1:9" x14ac:dyDescent="0.25">
      <c r="A8808">
        <v>8807</v>
      </c>
      <c r="D8808">
        <v>215.47232700000001</v>
      </c>
      <c r="E8808">
        <v>4.7419099999999998</v>
      </c>
      <c r="F8808">
        <v>205.29016000000001</v>
      </c>
      <c r="G8808">
        <v>2.9181059999999999</v>
      </c>
    </row>
    <row r="8809" spans="1:9" x14ac:dyDescent="0.25">
      <c r="A8809">
        <v>8808</v>
      </c>
      <c r="B8809">
        <v>223.825343</v>
      </c>
      <c r="C8809">
        <v>4.3772099999999998</v>
      </c>
      <c r="D8809">
        <v>215.47232700000001</v>
      </c>
      <c r="E8809">
        <v>4.7419099999999998</v>
      </c>
      <c r="F8809">
        <v>205.47306700000001</v>
      </c>
      <c r="G8809">
        <v>2.9789059999999998</v>
      </c>
    </row>
    <row r="8810" spans="1:9" x14ac:dyDescent="0.25">
      <c r="A8810">
        <v>8809</v>
      </c>
      <c r="B8810">
        <v>223.825343</v>
      </c>
      <c r="C8810">
        <v>4.3772099999999998</v>
      </c>
      <c r="F8810">
        <v>205.47306700000001</v>
      </c>
      <c r="G8810">
        <v>2.9789059999999998</v>
      </c>
    </row>
    <row r="8811" spans="1:9" x14ac:dyDescent="0.25">
      <c r="A8811">
        <v>8810</v>
      </c>
      <c r="B8811">
        <v>223.825343</v>
      </c>
      <c r="C8811">
        <v>4.3772099999999998</v>
      </c>
      <c r="F8811">
        <v>204.15908099999999</v>
      </c>
      <c r="G8811">
        <v>2.061509</v>
      </c>
    </row>
    <row r="8812" spans="1:9" x14ac:dyDescent="0.25">
      <c r="A8812">
        <v>8811</v>
      </c>
      <c r="B8812">
        <v>223.825343</v>
      </c>
      <c r="C8812">
        <v>4.3772099999999998</v>
      </c>
      <c r="H8812">
        <v>213.521277</v>
      </c>
      <c r="I8812">
        <v>5.7754120000000002</v>
      </c>
    </row>
    <row r="8813" spans="1:9" x14ac:dyDescent="0.25">
      <c r="A8813">
        <v>8812</v>
      </c>
      <c r="B8813">
        <v>223.825343</v>
      </c>
      <c r="C8813">
        <v>4.3772099999999998</v>
      </c>
      <c r="H8813">
        <v>213.521277</v>
      </c>
      <c r="I8813">
        <v>5.7754120000000002</v>
      </c>
    </row>
    <row r="8814" spans="1:9" x14ac:dyDescent="0.25">
      <c r="A8814">
        <v>8813</v>
      </c>
      <c r="B8814">
        <v>223.825343</v>
      </c>
      <c r="C8814">
        <v>4.3772099999999998</v>
      </c>
      <c r="H8814">
        <v>213.521277</v>
      </c>
      <c r="I8814">
        <v>5.7754120000000002</v>
      </c>
    </row>
    <row r="8815" spans="1:9" x14ac:dyDescent="0.25">
      <c r="A8815">
        <v>8814</v>
      </c>
      <c r="B8815">
        <v>223.825343</v>
      </c>
      <c r="C8815">
        <v>4.3772099999999998</v>
      </c>
      <c r="H8815">
        <v>213.521277</v>
      </c>
      <c r="I8815">
        <v>5.7754120000000002</v>
      </c>
    </row>
    <row r="8816" spans="1:9" x14ac:dyDescent="0.25">
      <c r="A8816">
        <v>8815</v>
      </c>
      <c r="B8816">
        <v>223.825343</v>
      </c>
      <c r="C8816">
        <v>4.3772099999999998</v>
      </c>
      <c r="H8816">
        <v>213.521277</v>
      </c>
      <c r="I8816">
        <v>5.7754120000000002</v>
      </c>
    </row>
    <row r="8817" spans="1:9" x14ac:dyDescent="0.25">
      <c r="A8817">
        <v>8816</v>
      </c>
      <c r="B8817">
        <v>223.825343</v>
      </c>
      <c r="C8817">
        <v>4.3772099999999998</v>
      </c>
      <c r="H8817">
        <v>213.521277</v>
      </c>
      <c r="I8817">
        <v>5.7754120000000002</v>
      </c>
    </row>
    <row r="8818" spans="1:9" x14ac:dyDescent="0.25">
      <c r="A8818">
        <v>8817</v>
      </c>
      <c r="B8818">
        <v>223.825343</v>
      </c>
      <c r="C8818">
        <v>4.3772099999999998</v>
      </c>
      <c r="H8818">
        <v>213.521277</v>
      </c>
      <c r="I8818">
        <v>5.7754120000000002</v>
      </c>
    </row>
    <row r="8819" spans="1:9" x14ac:dyDescent="0.25">
      <c r="A8819">
        <v>8818</v>
      </c>
      <c r="B8819">
        <v>223.825343</v>
      </c>
      <c r="C8819">
        <v>4.3772099999999998</v>
      </c>
      <c r="H8819">
        <v>213.521277</v>
      </c>
      <c r="I8819">
        <v>5.7754120000000002</v>
      </c>
    </row>
    <row r="8820" spans="1:9" x14ac:dyDescent="0.25">
      <c r="A8820">
        <v>8819</v>
      </c>
      <c r="B8820">
        <v>223.825343</v>
      </c>
      <c r="C8820">
        <v>4.3772099999999998</v>
      </c>
      <c r="H8820">
        <v>213.521277</v>
      </c>
      <c r="I8820">
        <v>5.7754120000000002</v>
      </c>
    </row>
    <row r="8821" spans="1:9" x14ac:dyDescent="0.25">
      <c r="A8821">
        <v>8820</v>
      </c>
      <c r="B8821">
        <v>223.825343</v>
      </c>
      <c r="C8821">
        <v>4.3772099999999998</v>
      </c>
      <c r="H8821">
        <v>213.582179</v>
      </c>
      <c r="I8821">
        <v>5.7754120000000002</v>
      </c>
    </row>
    <row r="8822" spans="1:9" x14ac:dyDescent="0.25">
      <c r="A8822">
        <v>8821</v>
      </c>
      <c r="B8822">
        <v>223.825343</v>
      </c>
      <c r="C8822">
        <v>4.3772099999999998</v>
      </c>
      <c r="H8822">
        <v>213.582179</v>
      </c>
      <c r="I8822">
        <v>5.7754120000000002</v>
      </c>
    </row>
    <row r="8823" spans="1:9" x14ac:dyDescent="0.25">
      <c r="A8823">
        <v>8822</v>
      </c>
      <c r="B8823">
        <v>223.825343</v>
      </c>
      <c r="C8823">
        <v>4.3772099999999998</v>
      </c>
      <c r="H8823">
        <v>213.82608299999998</v>
      </c>
      <c r="I8823">
        <v>5.7146119999999998</v>
      </c>
    </row>
    <row r="8824" spans="1:9" x14ac:dyDescent="0.25">
      <c r="A8824">
        <v>8823</v>
      </c>
      <c r="B8824">
        <v>223.825343</v>
      </c>
      <c r="C8824">
        <v>4.3772099999999998</v>
      </c>
      <c r="H8824">
        <v>213.82608299999998</v>
      </c>
      <c r="I8824">
        <v>5.7146119999999998</v>
      </c>
    </row>
    <row r="8825" spans="1:9" x14ac:dyDescent="0.25">
      <c r="A8825">
        <v>8824</v>
      </c>
      <c r="B8825">
        <v>223.825343</v>
      </c>
      <c r="C8825">
        <v>4.3772099999999998</v>
      </c>
      <c r="H8825">
        <v>213.82608299999998</v>
      </c>
      <c r="I8825">
        <v>5.7146119999999998</v>
      </c>
    </row>
    <row r="8826" spans="1:9" x14ac:dyDescent="0.25">
      <c r="A8826">
        <v>8825</v>
      </c>
      <c r="B8826">
        <v>223.825343</v>
      </c>
      <c r="C8826">
        <v>4.3772099999999998</v>
      </c>
      <c r="H8826">
        <v>213.82608299999998</v>
      </c>
      <c r="I8826">
        <v>5.7146119999999998</v>
      </c>
    </row>
    <row r="8827" spans="1:9" x14ac:dyDescent="0.25">
      <c r="A8827">
        <v>8826</v>
      </c>
      <c r="B8827">
        <v>223.825343</v>
      </c>
      <c r="C8827">
        <v>4.3772099999999998</v>
      </c>
      <c r="H8827">
        <v>213.82608299999998</v>
      </c>
      <c r="I8827">
        <v>5.7146119999999998</v>
      </c>
    </row>
    <row r="8828" spans="1:9" x14ac:dyDescent="0.25">
      <c r="A8828">
        <v>8827</v>
      </c>
      <c r="B8828">
        <v>223.825343</v>
      </c>
      <c r="C8828">
        <v>4.3772099999999998</v>
      </c>
      <c r="H8828">
        <v>213.82608299999998</v>
      </c>
      <c r="I8828">
        <v>5.7146119999999998</v>
      </c>
    </row>
    <row r="8829" spans="1:9" x14ac:dyDescent="0.25">
      <c r="A8829">
        <v>8828</v>
      </c>
      <c r="B8829">
        <v>223.825343</v>
      </c>
      <c r="C8829">
        <v>4.3772099999999998</v>
      </c>
      <c r="H8829">
        <v>214.06999099999999</v>
      </c>
      <c r="I8829">
        <v>5.5323120000000001</v>
      </c>
    </row>
    <row r="8830" spans="1:9" x14ac:dyDescent="0.25">
      <c r="A8830">
        <v>8829</v>
      </c>
      <c r="B8830">
        <v>223.825343</v>
      </c>
      <c r="C8830">
        <v>4.3772099999999998</v>
      </c>
      <c r="H8830">
        <v>214.06999099999999</v>
      </c>
      <c r="I8830">
        <v>5.5323120000000001</v>
      </c>
    </row>
    <row r="8831" spans="1:9" x14ac:dyDescent="0.25">
      <c r="A8831">
        <v>8830</v>
      </c>
      <c r="B8831">
        <v>223.825343</v>
      </c>
      <c r="C8831">
        <v>4.3772099999999998</v>
      </c>
      <c r="H8831">
        <v>214.06999099999999</v>
      </c>
      <c r="I8831">
        <v>5.5323120000000001</v>
      </c>
    </row>
    <row r="8832" spans="1:9" x14ac:dyDescent="0.25">
      <c r="A8832">
        <v>8831</v>
      </c>
      <c r="H8832">
        <v>214.06999099999999</v>
      </c>
      <c r="I8832">
        <v>5.5323120000000001</v>
      </c>
    </row>
    <row r="8833" spans="1:9" x14ac:dyDescent="0.25">
      <c r="A8833">
        <v>8832</v>
      </c>
      <c r="D8833">
        <v>234.25141400000001</v>
      </c>
      <c r="E8833">
        <v>4.9851109999999998</v>
      </c>
      <c r="H8833">
        <v>214.252894</v>
      </c>
      <c r="I8833">
        <v>5.5323120000000001</v>
      </c>
    </row>
    <row r="8834" spans="1:9" x14ac:dyDescent="0.25">
      <c r="A8834">
        <v>8833</v>
      </c>
      <c r="D8834">
        <v>234.25141400000001</v>
      </c>
      <c r="E8834">
        <v>4.9851109999999998</v>
      </c>
      <c r="H8834">
        <v>214.252894</v>
      </c>
      <c r="I8834">
        <v>5.5323120000000001</v>
      </c>
    </row>
    <row r="8835" spans="1:9" x14ac:dyDescent="0.25">
      <c r="A8835">
        <v>8834</v>
      </c>
      <c r="D8835">
        <v>234.25141400000001</v>
      </c>
      <c r="E8835">
        <v>4.9851109999999998</v>
      </c>
      <c r="H8835">
        <v>214.252894</v>
      </c>
      <c r="I8835">
        <v>5.5323120000000001</v>
      </c>
    </row>
    <row r="8836" spans="1:9" x14ac:dyDescent="0.25">
      <c r="A8836">
        <v>8835</v>
      </c>
      <c r="D8836">
        <v>234.25141400000001</v>
      </c>
      <c r="E8836">
        <v>4.9851109999999998</v>
      </c>
      <c r="H8836">
        <v>214.374796</v>
      </c>
      <c r="I8836">
        <v>5.5323120000000001</v>
      </c>
    </row>
    <row r="8837" spans="1:9" x14ac:dyDescent="0.25">
      <c r="A8837">
        <v>8836</v>
      </c>
      <c r="D8837">
        <v>234.25141400000001</v>
      </c>
      <c r="E8837">
        <v>4.9851109999999998</v>
      </c>
      <c r="H8837">
        <v>214.374796</v>
      </c>
      <c r="I8837">
        <v>5.5323120000000001</v>
      </c>
    </row>
    <row r="8838" spans="1:9" x14ac:dyDescent="0.25">
      <c r="A8838">
        <v>8837</v>
      </c>
      <c r="D8838">
        <v>234.25141400000001</v>
      </c>
      <c r="E8838">
        <v>4.9851109999999998</v>
      </c>
      <c r="F8838">
        <v>221.935294</v>
      </c>
      <c r="G8838">
        <v>3.0397069999999999</v>
      </c>
      <c r="H8838">
        <v>215.04551599999999</v>
      </c>
      <c r="I8838">
        <v>5.4715119999999997</v>
      </c>
    </row>
    <row r="8839" spans="1:9" x14ac:dyDescent="0.25">
      <c r="A8839">
        <v>8838</v>
      </c>
      <c r="D8839">
        <v>234.25141400000001</v>
      </c>
      <c r="E8839">
        <v>4.9851109999999998</v>
      </c>
      <c r="F8839">
        <v>221.935294</v>
      </c>
      <c r="G8839">
        <v>3.0397069999999999</v>
      </c>
    </row>
    <row r="8840" spans="1:9" x14ac:dyDescent="0.25">
      <c r="A8840">
        <v>8839</v>
      </c>
      <c r="D8840">
        <v>234.25141400000001</v>
      </c>
      <c r="E8840">
        <v>4.9851109999999998</v>
      </c>
      <c r="F8840">
        <v>221.935294</v>
      </c>
      <c r="G8840">
        <v>3.0397069999999999</v>
      </c>
    </row>
    <row r="8841" spans="1:9" x14ac:dyDescent="0.25">
      <c r="A8841">
        <v>8840</v>
      </c>
      <c r="D8841">
        <v>234.25141400000001</v>
      </c>
      <c r="E8841">
        <v>4.9851109999999998</v>
      </c>
      <c r="F8841">
        <v>221.935294</v>
      </c>
      <c r="G8841">
        <v>3.0397069999999999</v>
      </c>
    </row>
    <row r="8842" spans="1:9" x14ac:dyDescent="0.25">
      <c r="A8842">
        <v>8841</v>
      </c>
      <c r="D8842">
        <v>234.25141400000001</v>
      </c>
      <c r="E8842">
        <v>4.9851109999999998</v>
      </c>
      <c r="F8842">
        <v>221.935294</v>
      </c>
      <c r="G8842">
        <v>3.0397069999999999</v>
      </c>
    </row>
    <row r="8843" spans="1:9" x14ac:dyDescent="0.25">
      <c r="A8843">
        <v>8842</v>
      </c>
      <c r="D8843">
        <v>234.25141400000001</v>
      </c>
      <c r="E8843">
        <v>4.9851109999999998</v>
      </c>
      <c r="F8843">
        <v>221.935294</v>
      </c>
      <c r="G8843">
        <v>3.0397069999999999</v>
      </c>
    </row>
    <row r="8844" spans="1:9" x14ac:dyDescent="0.25">
      <c r="A8844">
        <v>8843</v>
      </c>
      <c r="D8844">
        <v>234.25141400000001</v>
      </c>
      <c r="E8844">
        <v>4.9851109999999998</v>
      </c>
      <c r="F8844">
        <v>221.935294</v>
      </c>
      <c r="G8844">
        <v>3.0397069999999999</v>
      </c>
    </row>
    <row r="8845" spans="1:9" x14ac:dyDescent="0.25">
      <c r="A8845">
        <v>8844</v>
      </c>
      <c r="D8845">
        <v>234.25141400000001</v>
      </c>
      <c r="E8845">
        <v>4.9851109999999998</v>
      </c>
      <c r="F8845">
        <v>221.935294</v>
      </c>
      <c r="G8845">
        <v>3.0397069999999999</v>
      </c>
    </row>
    <row r="8846" spans="1:9" x14ac:dyDescent="0.25">
      <c r="A8846">
        <v>8845</v>
      </c>
      <c r="D8846">
        <v>234.25141400000001</v>
      </c>
      <c r="E8846">
        <v>4.9851109999999998</v>
      </c>
      <c r="F8846">
        <v>221.935294</v>
      </c>
      <c r="G8846">
        <v>3.0397069999999999</v>
      </c>
    </row>
    <row r="8847" spans="1:9" x14ac:dyDescent="0.25">
      <c r="A8847">
        <v>8846</v>
      </c>
      <c r="D8847">
        <v>234.25141400000001</v>
      </c>
      <c r="E8847">
        <v>4.9851109999999998</v>
      </c>
      <c r="F8847">
        <v>221.935294</v>
      </c>
      <c r="G8847">
        <v>3.0397069999999999</v>
      </c>
    </row>
    <row r="8848" spans="1:9" x14ac:dyDescent="0.25">
      <c r="A8848">
        <v>8847</v>
      </c>
      <c r="D8848">
        <v>234.25141400000001</v>
      </c>
      <c r="E8848">
        <v>4.9851109999999998</v>
      </c>
      <c r="F8848">
        <v>221.935294</v>
      </c>
      <c r="G8848">
        <v>3.0397069999999999</v>
      </c>
    </row>
    <row r="8849" spans="1:9" x14ac:dyDescent="0.25">
      <c r="A8849">
        <v>8848</v>
      </c>
      <c r="D8849">
        <v>234.25141400000001</v>
      </c>
      <c r="E8849">
        <v>4.9851109999999998</v>
      </c>
      <c r="F8849">
        <v>221.935294</v>
      </c>
      <c r="G8849">
        <v>3.0397069999999999</v>
      </c>
    </row>
    <row r="8850" spans="1:9" x14ac:dyDescent="0.25">
      <c r="A8850">
        <v>8849</v>
      </c>
      <c r="D8850">
        <v>234.25141400000001</v>
      </c>
      <c r="E8850">
        <v>4.9851109999999998</v>
      </c>
      <c r="F8850">
        <v>221.935294</v>
      </c>
      <c r="G8850">
        <v>3.0397069999999999</v>
      </c>
    </row>
    <row r="8851" spans="1:9" x14ac:dyDescent="0.25">
      <c r="A8851">
        <v>8850</v>
      </c>
      <c r="D8851">
        <v>234.25141400000001</v>
      </c>
      <c r="E8851">
        <v>4.9851109999999998</v>
      </c>
      <c r="F8851">
        <v>221.935294</v>
      </c>
      <c r="G8851">
        <v>3.0397069999999999</v>
      </c>
    </row>
    <row r="8852" spans="1:9" x14ac:dyDescent="0.25">
      <c r="A8852">
        <v>8851</v>
      </c>
      <c r="D8852">
        <v>234.25141400000001</v>
      </c>
      <c r="E8852">
        <v>4.9851109999999998</v>
      </c>
      <c r="F8852">
        <v>222.057196</v>
      </c>
      <c r="G8852">
        <v>3.1613069999999999</v>
      </c>
    </row>
    <row r="8853" spans="1:9" x14ac:dyDescent="0.25">
      <c r="A8853">
        <v>8852</v>
      </c>
      <c r="D8853">
        <v>234.25141400000001</v>
      </c>
      <c r="E8853">
        <v>4.9851109999999998</v>
      </c>
      <c r="F8853">
        <v>222.057196</v>
      </c>
      <c r="G8853">
        <v>3.1613069999999999</v>
      </c>
    </row>
    <row r="8854" spans="1:9" x14ac:dyDescent="0.25">
      <c r="A8854">
        <v>8853</v>
      </c>
      <c r="D8854">
        <v>234.25141400000001</v>
      </c>
      <c r="E8854">
        <v>4.9851109999999998</v>
      </c>
      <c r="F8854">
        <v>222.240103</v>
      </c>
      <c r="G8854">
        <v>3.0397069999999999</v>
      </c>
    </row>
    <row r="8855" spans="1:9" x14ac:dyDescent="0.25">
      <c r="A8855">
        <v>8854</v>
      </c>
      <c r="D8855">
        <v>234.25141400000001</v>
      </c>
      <c r="E8855">
        <v>4.9851109999999998</v>
      </c>
      <c r="F8855">
        <v>222.240103</v>
      </c>
      <c r="G8855">
        <v>3.0397069999999999</v>
      </c>
    </row>
    <row r="8856" spans="1:9" x14ac:dyDescent="0.25">
      <c r="A8856">
        <v>8855</v>
      </c>
      <c r="D8856">
        <v>234.25141400000001</v>
      </c>
      <c r="E8856">
        <v>4.9851109999999998</v>
      </c>
      <c r="F8856">
        <v>222.240103</v>
      </c>
      <c r="G8856">
        <v>3.0397069999999999</v>
      </c>
    </row>
    <row r="8857" spans="1:9" x14ac:dyDescent="0.25">
      <c r="A8857">
        <v>8856</v>
      </c>
      <c r="F8857">
        <v>222.60590999999999</v>
      </c>
      <c r="G8857">
        <v>3.1005069999999999</v>
      </c>
    </row>
    <row r="8858" spans="1:9" x14ac:dyDescent="0.25">
      <c r="A8858">
        <v>8857</v>
      </c>
      <c r="B8858">
        <v>244.250676</v>
      </c>
      <c r="C8858">
        <v>4.2556099999999999</v>
      </c>
      <c r="H8858">
        <v>231.56864400000001</v>
      </c>
      <c r="I8858">
        <v>6.3226139999999997</v>
      </c>
    </row>
    <row r="8859" spans="1:9" x14ac:dyDescent="0.25">
      <c r="A8859">
        <v>8858</v>
      </c>
      <c r="B8859">
        <v>244.250676</v>
      </c>
      <c r="C8859">
        <v>4.2556099999999999</v>
      </c>
      <c r="H8859">
        <v>231.56864400000001</v>
      </c>
      <c r="I8859">
        <v>6.3226139999999997</v>
      </c>
    </row>
    <row r="8860" spans="1:9" x14ac:dyDescent="0.25">
      <c r="A8860">
        <v>8859</v>
      </c>
      <c r="B8860">
        <v>244.250676</v>
      </c>
      <c r="C8860">
        <v>4.2556099999999999</v>
      </c>
      <c r="H8860">
        <v>231.56864400000001</v>
      </c>
      <c r="I8860">
        <v>6.3226139999999997</v>
      </c>
    </row>
    <row r="8861" spans="1:9" x14ac:dyDescent="0.25">
      <c r="A8861">
        <v>8860</v>
      </c>
      <c r="B8861">
        <v>244.250676</v>
      </c>
      <c r="C8861">
        <v>4.2556099999999999</v>
      </c>
      <c r="H8861">
        <v>231.56864400000001</v>
      </c>
      <c r="I8861">
        <v>6.3226139999999997</v>
      </c>
    </row>
    <row r="8862" spans="1:9" x14ac:dyDescent="0.25">
      <c r="A8862">
        <v>8861</v>
      </c>
      <c r="B8862">
        <v>244.250676</v>
      </c>
      <c r="C8862">
        <v>4.2556099999999999</v>
      </c>
      <c r="H8862">
        <v>231.56864400000001</v>
      </c>
      <c r="I8862">
        <v>6.3226139999999997</v>
      </c>
    </row>
    <row r="8863" spans="1:9" x14ac:dyDescent="0.25">
      <c r="A8863">
        <v>8862</v>
      </c>
      <c r="B8863">
        <v>244.250676</v>
      </c>
      <c r="C8863">
        <v>4.2556099999999999</v>
      </c>
      <c r="H8863">
        <v>231.56864400000001</v>
      </c>
      <c r="I8863">
        <v>6.3226139999999997</v>
      </c>
    </row>
    <row r="8864" spans="1:9" x14ac:dyDescent="0.25">
      <c r="A8864">
        <v>8863</v>
      </c>
      <c r="B8864">
        <v>244.250676</v>
      </c>
      <c r="C8864">
        <v>4.2556099999999999</v>
      </c>
      <c r="H8864">
        <v>231.56864400000001</v>
      </c>
      <c r="I8864">
        <v>6.3226139999999997</v>
      </c>
    </row>
    <row r="8865" spans="1:9" x14ac:dyDescent="0.25">
      <c r="A8865">
        <v>8864</v>
      </c>
      <c r="B8865">
        <v>244.250676</v>
      </c>
      <c r="C8865">
        <v>4.2556099999999999</v>
      </c>
      <c r="H8865">
        <v>231.56864400000001</v>
      </c>
      <c r="I8865">
        <v>6.3226139999999997</v>
      </c>
    </row>
    <row r="8866" spans="1:9" x14ac:dyDescent="0.25">
      <c r="A8866">
        <v>8865</v>
      </c>
      <c r="B8866">
        <v>244.250676</v>
      </c>
      <c r="C8866">
        <v>4.2556099999999999</v>
      </c>
      <c r="H8866">
        <v>231.56864400000001</v>
      </c>
      <c r="I8866">
        <v>6.3226139999999997</v>
      </c>
    </row>
    <row r="8867" spans="1:9" x14ac:dyDescent="0.25">
      <c r="A8867">
        <v>8866</v>
      </c>
      <c r="B8867">
        <v>244.250676</v>
      </c>
      <c r="C8867">
        <v>4.2556099999999999</v>
      </c>
      <c r="H8867">
        <v>231.56864400000001</v>
      </c>
      <c r="I8867">
        <v>6.3226139999999997</v>
      </c>
    </row>
    <row r="8868" spans="1:9" x14ac:dyDescent="0.25">
      <c r="A8868">
        <v>8867</v>
      </c>
      <c r="B8868">
        <v>244.250676</v>
      </c>
      <c r="C8868">
        <v>4.2556099999999999</v>
      </c>
      <c r="H8868">
        <v>231.56864400000001</v>
      </c>
      <c r="I8868">
        <v>6.3226139999999997</v>
      </c>
    </row>
    <row r="8869" spans="1:9" x14ac:dyDescent="0.25">
      <c r="A8869">
        <v>8868</v>
      </c>
      <c r="B8869">
        <v>244.250676</v>
      </c>
      <c r="C8869">
        <v>4.2556099999999999</v>
      </c>
      <c r="H8869">
        <v>231.56864400000001</v>
      </c>
      <c r="I8869">
        <v>6.3226139999999997</v>
      </c>
    </row>
    <row r="8870" spans="1:9" x14ac:dyDescent="0.25">
      <c r="A8870">
        <v>8869</v>
      </c>
      <c r="B8870">
        <v>244.250676</v>
      </c>
      <c r="C8870">
        <v>4.2556099999999999</v>
      </c>
      <c r="H8870">
        <v>231.56864400000001</v>
      </c>
      <c r="I8870">
        <v>6.3226139999999997</v>
      </c>
    </row>
    <row r="8871" spans="1:9" x14ac:dyDescent="0.25">
      <c r="A8871">
        <v>8870</v>
      </c>
      <c r="B8871">
        <v>244.250676</v>
      </c>
      <c r="C8871">
        <v>4.2556099999999999</v>
      </c>
      <c r="H8871">
        <v>231.56864400000001</v>
      </c>
      <c r="I8871">
        <v>6.3226139999999997</v>
      </c>
    </row>
    <row r="8872" spans="1:9" x14ac:dyDescent="0.25">
      <c r="A8872">
        <v>8871</v>
      </c>
      <c r="B8872">
        <v>244.250676</v>
      </c>
      <c r="C8872">
        <v>4.2556099999999999</v>
      </c>
      <c r="H8872">
        <v>231.56864400000001</v>
      </c>
      <c r="I8872">
        <v>6.3226139999999997</v>
      </c>
    </row>
    <row r="8873" spans="1:9" x14ac:dyDescent="0.25">
      <c r="A8873">
        <v>8872</v>
      </c>
      <c r="B8873">
        <v>244.250676</v>
      </c>
      <c r="C8873">
        <v>4.2556099999999999</v>
      </c>
      <c r="H8873">
        <v>231.93455399999999</v>
      </c>
      <c r="I8873">
        <v>6.2618140000000002</v>
      </c>
    </row>
    <row r="8874" spans="1:9" x14ac:dyDescent="0.25">
      <c r="A8874">
        <v>8873</v>
      </c>
      <c r="B8874">
        <v>244.250676</v>
      </c>
      <c r="C8874">
        <v>4.2556099999999999</v>
      </c>
      <c r="H8874">
        <v>231.93455399999999</v>
      </c>
      <c r="I8874">
        <v>6.2618140000000002</v>
      </c>
    </row>
    <row r="8875" spans="1:9" x14ac:dyDescent="0.25">
      <c r="A8875">
        <v>8874</v>
      </c>
      <c r="B8875">
        <v>244.250676</v>
      </c>
      <c r="C8875">
        <v>4.2556099999999999</v>
      </c>
      <c r="H8875">
        <v>231.93455399999999</v>
      </c>
      <c r="I8875">
        <v>6.2618140000000002</v>
      </c>
    </row>
    <row r="8876" spans="1:9" x14ac:dyDescent="0.25">
      <c r="A8876">
        <v>8875</v>
      </c>
      <c r="B8876">
        <v>244.250676</v>
      </c>
      <c r="C8876">
        <v>4.2556099999999999</v>
      </c>
      <c r="H8876">
        <v>231.93455399999999</v>
      </c>
      <c r="I8876">
        <v>6.2618140000000002</v>
      </c>
    </row>
    <row r="8877" spans="1:9" x14ac:dyDescent="0.25">
      <c r="A8877">
        <v>8876</v>
      </c>
      <c r="B8877">
        <v>244.250676</v>
      </c>
      <c r="C8877">
        <v>4.2556099999999999</v>
      </c>
      <c r="H8877">
        <v>231.93455399999999</v>
      </c>
      <c r="I8877">
        <v>6.2618140000000002</v>
      </c>
    </row>
    <row r="8878" spans="1:9" x14ac:dyDescent="0.25">
      <c r="A8878">
        <v>8877</v>
      </c>
      <c r="B8878">
        <v>244.250676</v>
      </c>
      <c r="C8878">
        <v>4.2556099999999999</v>
      </c>
      <c r="H8878">
        <v>232.11746099999999</v>
      </c>
      <c r="I8878">
        <v>6.3226139999999997</v>
      </c>
    </row>
    <row r="8879" spans="1:9" x14ac:dyDescent="0.25">
      <c r="A8879">
        <v>8878</v>
      </c>
      <c r="B8879">
        <v>244.250676</v>
      </c>
      <c r="C8879">
        <v>4.2556099999999999</v>
      </c>
      <c r="H8879">
        <v>232.11746099999999</v>
      </c>
      <c r="I8879">
        <v>6.3226139999999997</v>
      </c>
    </row>
    <row r="8880" spans="1:9" x14ac:dyDescent="0.25">
      <c r="A8880">
        <v>8879</v>
      </c>
      <c r="B8880">
        <v>244.250676</v>
      </c>
      <c r="C8880">
        <v>4.2556099999999999</v>
      </c>
      <c r="H8880">
        <v>232.11746099999999</v>
      </c>
      <c r="I8880">
        <v>6.3226139999999997</v>
      </c>
    </row>
    <row r="8881" spans="1:9" x14ac:dyDescent="0.25">
      <c r="A8881">
        <v>8880</v>
      </c>
      <c r="B8881">
        <v>244.250676</v>
      </c>
      <c r="C8881">
        <v>4.2556099999999999</v>
      </c>
      <c r="D8881">
        <v>252.29888399999999</v>
      </c>
      <c r="E8881">
        <v>5.1675110000000002</v>
      </c>
      <c r="H8881">
        <v>232.11746099999999</v>
      </c>
      <c r="I8881">
        <v>6.3226139999999997</v>
      </c>
    </row>
    <row r="8882" spans="1:9" x14ac:dyDescent="0.25">
      <c r="A8882">
        <v>8881</v>
      </c>
      <c r="B8882">
        <v>244.250676</v>
      </c>
      <c r="C8882">
        <v>4.2556099999999999</v>
      </c>
      <c r="D8882">
        <v>252.29888399999999</v>
      </c>
      <c r="E8882">
        <v>5.1675110000000002</v>
      </c>
      <c r="H8882">
        <v>232.11746099999999</v>
      </c>
      <c r="I8882">
        <v>6.3226139999999997</v>
      </c>
    </row>
    <row r="8883" spans="1:9" x14ac:dyDescent="0.25">
      <c r="A8883">
        <v>8882</v>
      </c>
      <c r="B8883">
        <v>244.250676</v>
      </c>
      <c r="C8883">
        <v>4.2556099999999999</v>
      </c>
      <c r="D8883">
        <v>252.29888399999999</v>
      </c>
      <c r="E8883">
        <v>5.1675110000000002</v>
      </c>
      <c r="H8883">
        <v>232.361266</v>
      </c>
      <c r="I8883">
        <v>6.4442139999999997</v>
      </c>
    </row>
    <row r="8884" spans="1:9" x14ac:dyDescent="0.25">
      <c r="A8884">
        <v>8883</v>
      </c>
      <c r="D8884">
        <v>252.29888399999999</v>
      </c>
      <c r="E8884">
        <v>5.1675110000000002</v>
      </c>
      <c r="H8884">
        <v>232.361266</v>
      </c>
      <c r="I8884">
        <v>6.4442139999999997</v>
      </c>
    </row>
    <row r="8885" spans="1:9" x14ac:dyDescent="0.25">
      <c r="A8885">
        <v>8884</v>
      </c>
      <c r="D8885">
        <v>252.29888399999999</v>
      </c>
      <c r="E8885">
        <v>5.1675110000000002</v>
      </c>
      <c r="H8885">
        <v>232.361266</v>
      </c>
      <c r="I8885">
        <v>6.4442139999999997</v>
      </c>
    </row>
    <row r="8886" spans="1:9" x14ac:dyDescent="0.25">
      <c r="A8886">
        <v>8885</v>
      </c>
      <c r="D8886">
        <v>252.29888399999999</v>
      </c>
      <c r="E8886">
        <v>5.1675110000000002</v>
      </c>
    </row>
    <row r="8887" spans="1:9" x14ac:dyDescent="0.25">
      <c r="A8887">
        <v>8886</v>
      </c>
      <c r="D8887">
        <v>252.29888399999999</v>
      </c>
      <c r="E8887">
        <v>5.1675110000000002</v>
      </c>
    </row>
    <row r="8888" spans="1:9" x14ac:dyDescent="0.25">
      <c r="A8888">
        <v>8887</v>
      </c>
      <c r="D8888">
        <v>252.29888399999999</v>
      </c>
      <c r="E8888">
        <v>5.1675110000000002</v>
      </c>
    </row>
    <row r="8889" spans="1:9" x14ac:dyDescent="0.25">
      <c r="A8889">
        <v>8888</v>
      </c>
      <c r="D8889">
        <v>252.29888399999999</v>
      </c>
      <c r="E8889">
        <v>5.1675110000000002</v>
      </c>
      <c r="F8889">
        <v>240.16556800000001</v>
      </c>
      <c r="G8889">
        <v>4.6204099999999997</v>
      </c>
    </row>
    <row r="8890" spans="1:9" x14ac:dyDescent="0.25">
      <c r="A8890">
        <v>8889</v>
      </c>
      <c r="D8890">
        <v>252.29888399999999</v>
      </c>
      <c r="E8890">
        <v>5.1675110000000002</v>
      </c>
      <c r="F8890">
        <v>240.16556800000001</v>
      </c>
      <c r="G8890">
        <v>4.6204099999999997</v>
      </c>
    </row>
    <row r="8891" spans="1:9" x14ac:dyDescent="0.25">
      <c r="A8891">
        <v>8890</v>
      </c>
      <c r="D8891">
        <v>252.29888399999999</v>
      </c>
      <c r="E8891">
        <v>5.1675110000000002</v>
      </c>
      <c r="F8891">
        <v>240.16556800000001</v>
      </c>
      <c r="G8891">
        <v>4.6204099999999997</v>
      </c>
    </row>
    <row r="8892" spans="1:9" x14ac:dyDescent="0.25">
      <c r="A8892">
        <v>8891</v>
      </c>
      <c r="D8892">
        <v>252.29888399999999</v>
      </c>
      <c r="E8892">
        <v>5.1675110000000002</v>
      </c>
      <c r="F8892">
        <v>240.16556800000001</v>
      </c>
      <c r="G8892">
        <v>4.6204099999999997</v>
      </c>
    </row>
    <row r="8893" spans="1:9" x14ac:dyDescent="0.25">
      <c r="A8893">
        <v>8892</v>
      </c>
      <c r="D8893">
        <v>252.29888399999999</v>
      </c>
      <c r="E8893">
        <v>5.1675110000000002</v>
      </c>
      <c r="F8893">
        <v>240.16556800000001</v>
      </c>
      <c r="G8893">
        <v>4.6204099999999997</v>
      </c>
    </row>
    <row r="8894" spans="1:9" x14ac:dyDescent="0.25">
      <c r="A8894">
        <v>8893</v>
      </c>
      <c r="D8894">
        <v>252.29888399999999</v>
      </c>
      <c r="E8894">
        <v>5.1675110000000002</v>
      </c>
      <c r="F8894">
        <v>240.16556800000001</v>
      </c>
      <c r="G8894">
        <v>4.6204099999999997</v>
      </c>
    </row>
    <row r="8895" spans="1:9" x14ac:dyDescent="0.25">
      <c r="A8895">
        <v>8894</v>
      </c>
      <c r="D8895">
        <v>252.29888399999999</v>
      </c>
      <c r="E8895">
        <v>5.1675110000000002</v>
      </c>
      <c r="F8895">
        <v>240.16556800000001</v>
      </c>
      <c r="G8895">
        <v>4.6204099999999997</v>
      </c>
    </row>
    <row r="8896" spans="1:9" x14ac:dyDescent="0.25">
      <c r="A8896">
        <v>8895</v>
      </c>
      <c r="D8896">
        <v>252.29888399999999</v>
      </c>
      <c r="E8896">
        <v>5.1675110000000002</v>
      </c>
      <c r="F8896">
        <v>240.16556800000001</v>
      </c>
      <c r="G8896">
        <v>4.6204099999999997</v>
      </c>
    </row>
    <row r="8897" spans="1:11" x14ac:dyDescent="0.25">
      <c r="A8897">
        <v>8896</v>
      </c>
      <c r="D8897">
        <v>252.29888399999999</v>
      </c>
      <c r="E8897">
        <v>5.1675110000000002</v>
      </c>
      <c r="F8897">
        <v>240.16556800000001</v>
      </c>
      <c r="G8897">
        <v>4.6204099999999997</v>
      </c>
    </row>
    <row r="8898" spans="1:11" x14ac:dyDescent="0.25">
      <c r="A8898">
        <v>8897</v>
      </c>
      <c r="D8898">
        <v>252.29888399999999</v>
      </c>
      <c r="E8898">
        <v>5.1675110000000002</v>
      </c>
      <c r="F8898">
        <v>240.16556800000001</v>
      </c>
      <c r="G8898">
        <v>4.6204099999999997</v>
      </c>
    </row>
    <row r="8899" spans="1:11" x14ac:dyDescent="0.25">
      <c r="A8899">
        <v>8898</v>
      </c>
      <c r="D8899">
        <v>252.29888399999999</v>
      </c>
      <c r="E8899">
        <v>5.1675110000000002</v>
      </c>
      <c r="F8899">
        <v>240.16556800000001</v>
      </c>
      <c r="G8899">
        <v>4.6204099999999997</v>
      </c>
    </row>
    <row r="8900" spans="1:11" x14ac:dyDescent="0.25">
      <c r="A8900">
        <v>8899</v>
      </c>
      <c r="D8900">
        <v>252.29888399999999</v>
      </c>
      <c r="E8900">
        <v>5.1675110000000002</v>
      </c>
      <c r="F8900">
        <v>240.16556800000001</v>
      </c>
      <c r="G8900">
        <v>4.6204099999999997</v>
      </c>
    </row>
    <row r="8901" spans="1:11" x14ac:dyDescent="0.25">
      <c r="A8901">
        <v>8900</v>
      </c>
      <c r="D8901">
        <v>252.29888399999999</v>
      </c>
      <c r="E8901">
        <v>5.1675110000000002</v>
      </c>
      <c r="F8901">
        <v>240.16556800000001</v>
      </c>
      <c r="G8901">
        <v>4.6204099999999997</v>
      </c>
    </row>
    <row r="8902" spans="1:11" x14ac:dyDescent="0.25">
      <c r="A8902">
        <v>8901</v>
      </c>
      <c r="J8902">
        <v>210.045886</v>
      </c>
      <c r="K8902">
        <v>11.794127</v>
      </c>
    </row>
    <row r="8903" spans="1:11" x14ac:dyDescent="0.25">
      <c r="A8903">
        <v>8902</v>
      </c>
    </row>
    <row r="8904" spans="1:11" x14ac:dyDescent="0.25">
      <c r="A8904">
        <v>8903</v>
      </c>
    </row>
    <row r="8905" spans="1:11" x14ac:dyDescent="0.25">
      <c r="A8905">
        <v>8904</v>
      </c>
    </row>
    <row r="8906" spans="1:11" x14ac:dyDescent="0.25">
      <c r="A8906">
        <v>8905</v>
      </c>
    </row>
    <row r="8907" spans="1:11" x14ac:dyDescent="0.25">
      <c r="A8907">
        <v>8906</v>
      </c>
    </row>
    <row r="8908" spans="1:11" x14ac:dyDescent="0.25">
      <c r="A8908">
        <v>8907</v>
      </c>
    </row>
    <row r="8909" spans="1:11" x14ac:dyDescent="0.25">
      <c r="A8909">
        <v>8908</v>
      </c>
    </row>
    <row r="8910" spans="1:11" x14ac:dyDescent="0.25">
      <c r="A8910">
        <v>8909</v>
      </c>
    </row>
    <row r="8911" spans="1:11" x14ac:dyDescent="0.25">
      <c r="A8911">
        <v>8910</v>
      </c>
    </row>
    <row r="8912" spans="1:1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1" x14ac:dyDescent="0.25">
      <c r="A9713">
        <v>9712</v>
      </c>
    </row>
    <row r="9714" spans="1:11" x14ac:dyDescent="0.25">
      <c r="A9714">
        <v>9713</v>
      </c>
    </row>
    <row r="9715" spans="1:11" x14ac:dyDescent="0.25">
      <c r="A9715">
        <v>9714</v>
      </c>
    </row>
    <row r="9716" spans="1:11" x14ac:dyDescent="0.25">
      <c r="A9716">
        <v>9715</v>
      </c>
      <c r="J9716">
        <v>7.5527489999999915</v>
      </c>
      <c r="K9716">
        <v>12.9831</v>
      </c>
    </row>
    <row r="9717" spans="1:11" x14ac:dyDescent="0.25">
      <c r="A9717">
        <v>9716</v>
      </c>
    </row>
    <row r="9718" spans="1:11" x14ac:dyDescent="0.25">
      <c r="A9718">
        <v>9717</v>
      </c>
    </row>
    <row r="9719" spans="1:11" x14ac:dyDescent="0.25">
      <c r="A9719">
        <v>9718</v>
      </c>
    </row>
    <row r="9720" spans="1:11" x14ac:dyDescent="0.25">
      <c r="A9720">
        <v>9719</v>
      </c>
    </row>
    <row r="9721" spans="1:11" x14ac:dyDescent="0.25">
      <c r="A9721">
        <v>9720</v>
      </c>
    </row>
    <row r="9722" spans="1:11" x14ac:dyDescent="0.25">
      <c r="A9722">
        <v>9721</v>
      </c>
    </row>
    <row r="9723" spans="1:11" x14ac:dyDescent="0.25">
      <c r="A9723">
        <v>9722</v>
      </c>
    </row>
    <row r="9724" spans="1:11" x14ac:dyDescent="0.25">
      <c r="A9724">
        <v>9723</v>
      </c>
    </row>
    <row r="9725" spans="1:11" x14ac:dyDescent="0.25">
      <c r="A9725">
        <v>9724</v>
      </c>
    </row>
    <row r="9726" spans="1:11" x14ac:dyDescent="0.25">
      <c r="A9726">
        <v>9725</v>
      </c>
    </row>
    <row r="9727" spans="1:11" x14ac:dyDescent="0.25">
      <c r="A9727">
        <v>9726</v>
      </c>
    </row>
    <row r="9728" spans="1:11" x14ac:dyDescent="0.25">
      <c r="A9728">
        <v>9727</v>
      </c>
    </row>
    <row r="9729" spans="1:9" x14ac:dyDescent="0.25">
      <c r="A9729">
        <v>9728</v>
      </c>
    </row>
    <row r="9730" spans="1:9" x14ac:dyDescent="0.25">
      <c r="A9730">
        <v>9729</v>
      </c>
    </row>
    <row r="9731" spans="1:9" x14ac:dyDescent="0.25">
      <c r="A9731">
        <v>9730</v>
      </c>
    </row>
    <row r="9732" spans="1:9" x14ac:dyDescent="0.25">
      <c r="A9732">
        <v>9731</v>
      </c>
    </row>
    <row r="9733" spans="1:9" x14ac:dyDescent="0.25">
      <c r="A9733">
        <v>9732</v>
      </c>
    </row>
    <row r="9734" spans="1:9" x14ac:dyDescent="0.25">
      <c r="A9734">
        <v>9733</v>
      </c>
      <c r="H9734">
        <v>34.495009999999994</v>
      </c>
      <c r="I9734">
        <v>7.4982610000000003</v>
      </c>
    </row>
    <row r="9735" spans="1:9" x14ac:dyDescent="0.25">
      <c r="A9735">
        <v>9734</v>
      </c>
      <c r="H9735">
        <v>34.495009999999994</v>
      </c>
      <c r="I9735">
        <v>7.4982610000000003</v>
      </c>
    </row>
    <row r="9736" spans="1:9" x14ac:dyDescent="0.25">
      <c r="A9736">
        <v>9735</v>
      </c>
      <c r="H9736">
        <v>34.495009999999994</v>
      </c>
      <c r="I9736">
        <v>7.4982610000000003</v>
      </c>
    </row>
    <row r="9737" spans="1:9" x14ac:dyDescent="0.25">
      <c r="A9737">
        <v>9736</v>
      </c>
      <c r="H9737">
        <v>34.495009999999994</v>
      </c>
      <c r="I9737">
        <v>7.4982610000000003</v>
      </c>
    </row>
    <row r="9738" spans="1:9" x14ac:dyDescent="0.25">
      <c r="A9738">
        <v>9737</v>
      </c>
      <c r="H9738">
        <v>34.495009999999994</v>
      </c>
      <c r="I9738">
        <v>7.4982610000000003</v>
      </c>
    </row>
    <row r="9739" spans="1:9" x14ac:dyDescent="0.25">
      <c r="A9739">
        <v>9738</v>
      </c>
      <c r="H9739">
        <v>34.495009999999994</v>
      </c>
      <c r="I9739">
        <v>7.4982610000000003</v>
      </c>
    </row>
    <row r="9740" spans="1:9" x14ac:dyDescent="0.25">
      <c r="A9740">
        <v>9739</v>
      </c>
      <c r="H9740">
        <v>34.495009999999994</v>
      </c>
      <c r="I9740">
        <v>7.4982610000000003</v>
      </c>
    </row>
    <row r="9741" spans="1:9" x14ac:dyDescent="0.25">
      <c r="A9741">
        <v>9740</v>
      </c>
      <c r="H9741">
        <v>34.495009999999994</v>
      </c>
      <c r="I9741">
        <v>7.4982610000000003</v>
      </c>
    </row>
    <row r="9742" spans="1:9" x14ac:dyDescent="0.25">
      <c r="A9742">
        <v>9741</v>
      </c>
      <c r="D9742">
        <v>51.090754999999994</v>
      </c>
      <c r="E9742">
        <v>6.456836</v>
      </c>
      <c r="H9742">
        <v>34.495009999999994</v>
      </c>
      <c r="I9742">
        <v>7.4982610000000003</v>
      </c>
    </row>
    <row r="9743" spans="1:9" x14ac:dyDescent="0.25">
      <c r="A9743">
        <v>9742</v>
      </c>
      <c r="D9743">
        <v>51.090754999999994</v>
      </c>
      <c r="E9743">
        <v>6.456836</v>
      </c>
      <c r="H9743">
        <v>34.495009999999994</v>
      </c>
      <c r="I9743">
        <v>7.4982610000000003</v>
      </c>
    </row>
    <row r="9744" spans="1:9" x14ac:dyDescent="0.25">
      <c r="A9744">
        <v>9743</v>
      </c>
      <c r="D9744">
        <v>51.090754999999994</v>
      </c>
      <c r="E9744">
        <v>6.456836</v>
      </c>
      <c r="H9744">
        <v>34.495009999999994</v>
      </c>
      <c r="I9744">
        <v>7.4982610000000003</v>
      </c>
    </row>
    <row r="9745" spans="1:9" x14ac:dyDescent="0.25">
      <c r="A9745">
        <v>9744</v>
      </c>
      <c r="D9745">
        <v>51.090754999999994</v>
      </c>
      <c r="E9745">
        <v>6.456836</v>
      </c>
      <c r="H9745">
        <v>34.495009999999994</v>
      </c>
      <c r="I9745">
        <v>7.4982610000000003</v>
      </c>
    </row>
    <row r="9746" spans="1:9" x14ac:dyDescent="0.25">
      <c r="A9746">
        <v>9745</v>
      </c>
      <c r="D9746">
        <v>51.090754999999994</v>
      </c>
      <c r="E9746">
        <v>6.456836</v>
      </c>
      <c r="H9746">
        <v>34.495009999999994</v>
      </c>
      <c r="I9746">
        <v>7.4982610000000003</v>
      </c>
    </row>
    <row r="9747" spans="1:9" x14ac:dyDescent="0.25">
      <c r="A9747">
        <v>9746</v>
      </c>
      <c r="D9747">
        <v>51.090754999999994</v>
      </c>
      <c r="E9747">
        <v>6.456836</v>
      </c>
      <c r="H9747">
        <v>34.495009999999994</v>
      </c>
      <c r="I9747">
        <v>7.4982610000000003</v>
      </c>
    </row>
    <row r="9748" spans="1:9" x14ac:dyDescent="0.25">
      <c r="A9748">
        <v>9747</v>
      </c>
      <c r="D9748">
        <v>51.090754999999994</v>
      </c>
      <c r="E9748">
        <v>6.456836</v>
      </c>
      <c r="H9748">
        <v>34.495009999999994</v>
      </c>
      <c r="I9748">
        <v>7.4982610000000003</v>
      </c>
    </row>
    <row r="9749" spans="1:9" x14ac:dyDescent="0.25">
      <c r="A9749">
        <v>9748</v>
      </c>
      <c r="D9749">
        <v>51.090754999999994</v>
      </c>
      <c r="E9749">
        <v>6.456836</v>
      </c>
      <c r="H9749">
        <v>34.495009999999994</v>
      </c>
      <c r="I9749">
        <v>7.4982610000000003</v>
      </c>
    </row>
    <row r="9750" spans="1:9" x14ac:dyDescent="0.25">
      <c r="A9750">
        <v>9749</v>
      </c>
      <c r="D9750">
        <v>51.090754999999994</v>
      </c>
      <c r="E9750">
        <v>6.456836</v>
      </c>
      <c r="H9750">
        <v>34.495009999999994</v>
      </c>
      <c r="I9750">
        <v>7.4982610000000003</v>
      </c>
    </row>
    <row r="9751" spans="1:9" x14ac:dyDescent="0.25">
      <c r="A9751">
        <v>9750</v>
      </c>
      <c r="D9751">
        <v>51.090754999999994</v>
      </c>
      <c r="E9751">
        <v>6.456836</v>
      </c>
      <c r="H9751">
        <v>34.495009999999994</v>
      </c>
      <c r="I9751">
        <v>7.4982610000000003</v>
      </c>
    </row>
    <row r="9752" spans="1:9" x14ac:dyDescent="0.25">
      <c r="A9752">
        <v>9751</v>
      </c>
      <c r="D9752">
        <v>51.090754999999994</v>
      </c>
      <c r="E9752">
        <v>6.456836</v>
      </c>
      <c r="H9752">
        <v>34.495009999999994</v>
      </c>
      <c r="I9752">
        <v>7.4982610000000003</v>
      </c>
    </row>
    <row r="9753" spans="1:9" x14ac:dyDescent="0.25">
      <c r="A9753">
        <v>9752</v>
      </c>
      <c r="D9753">
        <v>51.090754999999994</v>
      </c>
      <c r="E9753">
        <v>6.456836</v>
      </c>
      <c r="H9753">
        <v>34.495009999999994</v>
      </c>
      <c r="I9753">
        <v>7.4982610000000003</v>
      </c>
    </row>
    <row r="9754" spans="1:9" x14ac:dyDescent="0.25">
      <c r="A9754">
        <v>9753</v>
      </c>
      <c r="D9754">
        <v>51.090754999999994</v>
      </c>
      <c r="E9754">
        <v>6.456836</v>
      </c>
      <c r="H9754">
        <v>34.495009999999994</v>
      </c>
      <c r="I9754">
        <v>7.4982610000000003</v>
      </c>
    </row>
    <row r="9755" spans="1:9" x14ac:dyDescent="0.25">
      <c r="A9755">
        <v>9754</v>
      </c>
      <c r="D9755">
        <v>51.090754999999994</v>
      </c>
      <c r="E9755">
        <v>6.456836</v>
      </c>
      <c r="H9755">
        <v>34.495009999999994</v>
      </c>
      <c r="I9755">
        <v>7.4982610000000003</v>
      </c>
    </row>
    <row r="9756" spans="1:9" x14ac:dyDescent="0.25">
      <c r="A9756">
        <v>9755</v>
      </c>
      <c r="D9756">
        <v>51.090754999999994</v>
      </c>
      <c r="E9756">
        <v>6.456836</v>
      </c>
      <c r="H9756">
        <v>34.495009999999994</v>
      </c>
      <c r="I9756">
        <v>7.4982610000000003</v>
      </c>
    </row>
    <row r="9757" spans="1:9" x14ac:dyDescent="0.25">
      <c r="A9757">
        <v>9756</v>
      </c>
      <c r="D9757">
        <v>51.090754999999994</v>
      </c>
      <c r="E9757">
        <v>6.456836</v>
      </c>
      <c r="H9757">
        <v>34.495009999999994</v>
      </c>
      <c r="I9757">
        <v>7.4982610000000003</v>
      </c>
    </row>
    <row r="9758" spans="1:9" x14ac:dyDescent="0.25">
      <c r="A9758">
        <v>9757</v>
      </c>
      <c r="D9758">
        <v>51.090754999999994</v>
      </c>
      <c r="E9758">
        <v>6.456836</v>
      </c>
      <c r="H9758">
        <v>34.495009999999994</v>
      </c>
      <c r="I9758">
        <v>7.4982610000000003</v>
      </c>
    </row>
    <row r="9759" spans="1:9" x14ac:dyDescent="0.25">
      <c r="A9759">
        <v>9758</v>
      </c>
      <c r="D9759">
        <v>51.090754999999994</v>
      </c>
      <c r="E9759">
        <v>6.456836</v>
      </c>
      <c r="H9759">
        <v>34.495009999999994</v>
      </c>
      <c r="I9759">
        <v>7.4982610000000003</v>
      </c>
    </row>
    <row r="9760" spans="1:9" x14ac:dyDescent="0.25">
      <c r="A9760">
        <v>9759</v>
      </c>
      <c r="D9760">
        <v>51.090754999999994</v>
      </c>
      <c r="E9760">
        <v>6.456836</v>
      </c>
      <c r="H9760">
        <v>34.495009999999994</v>
      </c>
      <c r="I9760">
        <v>7.4982610000000003</v>
      </c>
    </row>
    <row r="9761" spans="1:9" x14ac:dyDescent="0.25">
      <c r="A9761">
        <v>9760</v>
      </c>
      <c r="D9761">
        <v>51.090754999999994</v>
      </c>
      <c r="E9761">
        <v>6.456836</v>
      </c>
      <c r="H9761">
        <v>34.495009999999994</v>
      </c>
      <c r="I9761">
        <v>7.4982610000000003</v>
      </c>
    </row>
    <row r="9762" spans="1:9" x14ac:dyDescent="0.25">
      <c r="A9762">
        <v>9761</v>
      </c>
      <c r="D9762">
        <v>51.090754999999994</v>
      </c>
      <c r="E9762">
        <v>6.456836</v>
      </c>
      <c r="H9762">
        <v>34.495009999999994</v>
      </c>
      <c r="I9762">
        <v>7.4982610000000003</v>
      </c>
    </row>
    <row r="9763" spans="1:9" x14ac:dyDescent="0.25">
      <c r="A9763">
        <v>9762</v>
      </c>
      <c r="D9763">
        <v>51.090754999999994</v>
      </c>
      <c r="E9763">
        <v>6.456836</v>
      </c>
      <c r="F9763">
        <v>42.688683999999995</v>
      </c>
      <c r="G9763">
        <v>5.0682689999999999</v>
      </c>
      <c r="H9763">
        <v>34.564436999999991</v>
      </c>
      <c r="I9763">
        <v>7.4982610000000003</v>
      </c>
    </row>
    <row r="9764" spans="1:9" x14ac:dyDescent="0.25">
      <c r="A9764">
        <v>9763</v>
      </c>
      <c r="B9764">
        <v>58.520716999999991</v>
      </c>
      <c r="C9764">
        <v>3.6797019999999998</v>
      </c>
      <c r="D9764">
        <v>51.090754999999994</v>
      </c>
      <c r="E9764">
        <v>6.456836</v>
      </c>
      <c r="F9764">
        <v>42.688683999999995</v>
      </c>
      <c r="G9764">
        <v>5.0682689999999999</v>
      </c>
    </row>
    <row r="9765" spans="1:9" x14ac:dyDescent="0.25">
      <c r="A9765">
        <v>9764</v>
      </c>
      <c r="B9765">
        <v>58.520716999999991</v>
      </c>
      <c r="C9765">
        <v>3.6797019999999998</v>
      </c>
      <c r="D9765">
        <v>51.090754999999994</v>
      </c>
      <c r="E9765">
        <v>6.456836</v>
      </c>
      <c r="F9765">
        <v>42.688683999999995</v>
      </c>
      <c r="G9765">
        <v>5.0682689999999999</v>
      </c>
    </row>
    <row r="9766" spans="1:9" x14ac:dyDescent="0.25">
      <c r="A9766">
        <v>9765</v>
      </c>
      <c r="B9766">
        <v>58.520716999999991</v>
      </c>
      <c r="C9766">
        <v>3.6797019999999998</v>
      </c>
      <c r="D9766">
        <v>51.090754999999994</v>
      </c>
      <c r="E9766">
        <v>6.456836</v>
      </c>
      <c r="F9766">
        <v>42.688683999999995</v>
      </c>
      <c r="G9766">
        <v>5.0682689999999999</v>
      </c>
    </row>
    <row r="9767" spans="1:9" x14ac:dyDescent="0.25">
      <c r="A9767">
        <v>9766</v>
      </c>
      <c r="B9767">
        <v>58.520716999999991</v>
      </c>
      <c r="C9767">
        <v>3.6797019999999998</v>
      </c>
      <c r="D9767">
        <v>51.438009999999991</v>
      </c>
      <c r="E9767">
        <v>6.456836</v>
      </c>
      <c r="F9767">
        <v>42.688683999999995</v>
      </c>
      <c r="G9767">
        <v>5.0682689999999999</v>
      </c>
    </row>
    <row r="9768" spans="1:9" x14ac:dyDescent="0.25">
      <c r="A9768">
        <v>9767</v>
      </c>
      <c r="B9768">
        <v>58.520716999999991</v>
      </c>
      <c r="C9768">
        <v>3.6797019999999998</v>
      </c>
      <c r="D9768">
        <v>51.438009999999991</v>
      </c>
      <c r="E9768">
        <v>6.456836</v>
      </c>
      <c r="F9768">
        <v>42.688683999999995</v>
      </c>
      <c r="G9768">
        <v>5.0682689999999999</v>
      </c>
    </row>
    <row r="9769" spans="1:9" x14ac:dyDescent="0.25">
      <c r="A9769">
        <v>9768</v>
      </c>
      <c r="B9769">
        <v>58.520716999999991</v>
      </c>
      <c r="C9769">
        <v>3.6797019999999998</v>
      </c>
      <c r="D9769">
        <v>51.854578999999994</v>
      </c>
      <c r="E9769">
        <v>6.3874079999999998</v>
      </c>
      <c r="F9769">
        <v>42.688683999999995</v>
      </c>
      <c r="G9769">
        <v>5.0682689999999999</v>
      </c>
    </row>
    <row r="9770" spans="1:9" x14ac:dyDescent="0.25">
      <c r="A9770">
        <v>9769</v>
      </c>
      <c r="B9770">
        <v>58.520716999999991</v>
      </c>
      <c r="C9770">
        <v>3.6797019999999998</v>
      </c>
      <c r="F9770">
        <v>42.688683999999995</v>
      </c>
      <c r="G9770">
        <v>5.0682689999999999</v>
      </c>
    </row>
    <row r="9771" spans="1:9" x14ac:dyDescent="0.25">
      <c r="A9771">
        <v>9770</v>
      </c>
      <c r="B9771">
        <v>58.520716999999991</v>
      </c>
      <c r="C9771">
        <v>3.6797019999999998</v>
      </c>
      <c r="F9771">
        <v>42.688683999999995</v>
      </c>
      <c r="G9771">
        <v>5.0682689999999999</v>
      </c>
    </row>
    <row r="9772" spans="1:9" x14ac:dyDescent="0.25">
      <c r="A9772">
        <v>9771</v>
      </c>
      <c r="B9772">
        <v>58.520716999999991</v>
      </c>
      <c r="C9772">
        <v>3.6797019999999998</v>
      </c>
      <c r="F9772">
        <v>42.688683999999995</v>
      </c>
      <c r="G9772">
        <v>5.0682689999999999</v>
      </c>
    </row>
    <row r="9773" spans="1:9" x14ac:dyDescent="0.25">
      <c r="A9773">
        <v>9772</v>
      </c>
      <c r="B9773">
        <v>58.520716999999991</v>
      </c>
      <c r="C9773">
        <v>3.6797019999999998</v>
      </c>
      <c r="F9773">
        <v>42.688683999999995</v>
      </c>
      <c r="G9773">
        <v>5.0682689999999999</v>
      </c>
    </row>
    <row r="9774" spans="1:9" x14ac:dyDescent="0.25">
      <c r="A9774">
        <v>9773</v>
      </c>
      <c r="B9774">
        <v>58.520716999999991</v>
      </c>
      <c r="C9774">
        <v>3.6797019999999998</v>
      </c>
      <c r="F9774">
        <v>42.688683999999995</v>
      </c>
      <c r="G9774">
        <v>5.0682689999999999</v>
      </c>
    </row>
    <row r="9775" spans="1:9" x14ac:dyDescent="0.25">
      <c r="A9775">
        <v>9774</v>
      </c>
      <c r="B9775">
        <v>58.520716999999991</v>
      </c>
      <c r="C9775">
        <v>3.6797019999999998</v>
      </c>
      <c r="F9775">
        <v>42.688683999999995</v>
      </c>
      <c r="G9775">
        <v>5.0682689999999999</v>
      </c>
    </row>
    <row r="9776" spans="1:9" x14ac:dyDescent="0.25">
      <c r="A9776">
        <v>9775</v>
      </c>
      <c r="B9776">
        <v>58.520716999999991</v>
      </c>
      <c r="C9776">
        <v>3.6797019999999998</v>
      </c>
      <c r="F9776">
        <v>42.688683999999995</v>
      </c>
      <c r="G9776">
        <v>5.0682689999999999</v>
      </c>
    </row>
    <row r="9777" spans="1:9" x14ac:dyDescent="0.25">
      <c r="A9777">
        <v>9776</v>
      </c>
      <c r="B9777">
        <v>58.520716999999991</v>
      </c>
      <c r="C9777">
        <v>3.6797019999999998</v>
      </c>
      <c r="F9777">
        <v>42.688683999999995</v>
      </c>
      <c r="G9777">
        <v>5.0682689999999999</v>
      </c>
    </row>
    <row r="9778" spans="1:9" x14ac:dyDescent="0.25">
      <c r="A9778">
        <v>9777</v>
      </c>
      <c r="B9778">
        <v>58.520716999999991</v>
      </c>
      <c r="C9778">
        <v>3.6797019999999998</v>
      </c>
      <c r="F9778">
        <v>42.688683999999995</v>
      </c>
      <c r="G9778">
        <v>5.0682689999999999</v>
      </c>
    </row>
    <row r="9779" spans="1:9" x14ac:dyDescent="0.25">
      <c r="A9779">
        <v>9778</v>
      </c>
      <c r="B9779">
        <v>58.520716999999991</v>
      </c>
      <c r="C9779">
        <v>3.6797019999999998</v>
      </c>
      <c r="F9779">
        <v>42.688683999999995</v>
      </c>
      <c r="G9779">
        <v>5.0682689999999999</v>
      </c>
    </row>
    <row r="9780" spans="1:9" x14ac:dyDescent="0.25">
      <c r="A9780">
        <v>9779</v>
      </c>
      <c r="B9780">
        <v>58.520716999999991</v>
      </c>
      <c r="C9780">
        <v>3.6797019999999998</v>
      </c>
      <c r="F9780">
        <v>42.688683999999995</v>
      </c>
      <c r="G9780">
        <v>5.0682689999999999</v>
      </c>
    </row>
    <row r="9781" spans="1:9" x14ac:dyDescent="0.25">
      <c r="A9781">
        <v>9780</v>
      </c>
      <c r="B9781">
        <v>58.520716999999991</v>
      </c>
      <c r="C9781">
        <v>3.6797019999999998</v>
      </c>
      <c r="F9781">
        <v>42.688683999999995</v>
      </c>
      <c r="G9781">
        <v>5.0682689999999999</v>
      </c>
    </row>
    <row r="9782" spans="1:9" x14ac:dyDescent="0.25">
      <c r="A9782">
        <v>9781</v>
      </c>
      <c r="B9782">
        <v>58.520716999999991</v>
      </c>
      <c r="C9782">
        <v>3.6797019999999998</v>
      </c>
      <c r="F9782">
        <v>42.688683999999995</v>
      </c>
      <c r="G9782">
        <v>5.0682689999999999</v>
      </c>
    </row>
    <row r="9783" spans="1:9" x14ac:dyDescent="0.25">
      <c r="A9783">
        <v>9782</v>
      </c>
      <c r="B9783">
        <v>58.520716999999991</v>
      </c>
      <c r="C9783">
        <v>3.6797019999999998</v>
      </c>
      <c r="F9783">
        <v>42.688683999999995</v>
      </c>
      <c r="G9783">
        <v>5.0682689999999999</v>
      </c>
    </row>
    <row r="9784" spans="1:9" x14ac:dyDescent="0.25">
      <c r="A9784">
        <v>9783</v>
      </c>
      <c r="B9784">
        <v>58.520716999999991</v>
      </c>
      <c r="C9784">
        <v>3.6797019999999998</v>
      </c>
      <c r="F9784">
        <v>42.688683999999995</v>
      </c>
      <c r="G9784">
        <v>5.0682689999999999</v>
      </c>
    </row>
    <row r="9785" spans="1:9" x14ac:dyDescent="0.25">
      <c r="A9785">
        <v>9784</v>
      </c>
      <c r="B9785">
        <v>58.520716999999991</v>
      </c>
      <c r="C9785">
        <v>3.6797019999999998</v>
      </c>
    </row>
    <row r="9786" spans="1:9" x14ac:dyDescent="0.25">
      <c r="A9786">
        <v>9785</v>
      </c>
      <c r="B9786">
        <v>58.520716999999991</v>
      </c>
      <c r="C9786">
        <v>3.6797019999999998</v>
      </c>
    </row>
    <row r="9787" spans="1:9" x14ac:dyDescent="0.25">
      <c r="A9787">
        <v>9786</v>
      </c>
      <c r="B9787">
        <v>58.520716999999991</v>
      </c>
      <c r="C9787">
        <v>3.6797019999999998</v>
      </c>
    </row>
    <row r="9788" spans="1:9" x14ac:dyDescent="0.25">
      <c r="A9788">
        <v>9787</v>
      </c>
      <c r="B9788">
        <v>58.520716999999991</v>
      </c>
      <c r="C9788">
        <v>3.6797019999999998</v>
      </c>
    </row>
    <row r="9789" spans="1:9" x14ac:dyDescent="0.25">
      <c r="A9789">
        <v>9788</v>
      </c>
      <c r="B9789">
        <v>58.520716999999991</v>
      </c>
      <c r="C9789">
        <v>3.6797019999999998</v>
      </c>
      <c r="H9789">
        <v>54.84044999999999</v>
      </c>
      <c r="I9789">
        <v>5.2071259999999997</v>
      </c>
    </row>
    <row r="9790" spans="1:9" x14ac:dyDescent="0.25">
      <c r="A9790">
        <v>9789</v>
      </c>
      <c r="B9790">
        <v>58.520716999999991</v>
      </c>
      <c r="C9790">
        <v>3.6797019999999998</v>
      </c>
      <c r="H9790">
        <v>54.84044999999999</v>
      </c>
      <c r="I9790">
        <v>5.2071259999999997</v>
      </c>
    </row>
    <row r="9791" spans="1:9" x14ac:dyDescent="0.25">
      <c r="A9791">
        <v>9790</v>
      </c>
      <c r="H9791">
        <v>54.84044999999999</v>
      </c>
      <c r="I9791">
        <v>5.2071259999999997</v>
      </c>
    </row>
    <row r="9792" spans="1:9" x14ac:dyDescent="0.25">
      <c r="A9792">
        <v>9791</v>
      </c>
      <c r="D9792">
        <v>68.932884999999999</v>
      </c>
      <c r="E9792">
        <v>4.8656329999999999</v>
      </c>
      <c r="H9792">
        <v>54.84044999999999</v>
      </c>
      <c r="I9792">
        <v>5.2071259999999997</v>
      </c>
    </row>
    <row r="9793" spans="1:9" x14ac:dyDescent="0.25">
      <c r="A9793">
        <v>9792</v>
      </c>
      <c r="D9793">
        <v>68.932884999999999</v>
      </c>
      <c r="E9793">
        <v>4.8656329999999999</v>
      </c>
      <c r="H9793">
        <v>54.84044999999999</v>
      </c>
      <c r="I9793">
        <v>5.2071259999999997</v>
      </c>
    </row>
    <row r="9794" spans="1:9" x14ac:dyDescent="0.25">
      <c r="A9794">
        <v>9793</v>
      </c>
      <c r="D9794">
        <v>68.932884999999999</v>
      </c>
      <c r="E9794">
        <v>4.8656329999999999</v>
      </c>
      <c r="H9794">
        <v>54.84044999999999</v>
      </c>
      <c r="I9794">
        <v>5.2071259999999997</v>
      </c>
    </row>
    <row r="9795" spans="1:9" x14ac:dyDescent="0.25">
      <c r="A9795">
        <v>9794</v>
      </c>
      <c r="D9795">
        <v>68.932884999999999</v>
      </c>
      <c r="E9795">
        <v>4.8656329999999999</v>
      </c>
      <c r="H9795">
        <v>54.84044999999999</v>
      </c>
      <c r="I9795">
        <v>5.2071259999999997</v>
      </c>
    </row>
    <row r="9796" spans="1:9" x14ac:dyDescent="0.25">
      <c r="A9796">
        <v>9795</v>
      </c>
      <c r="D9796">
        <v>68.932884999999999</v>
      </c>
      <c r="E9796">
        <v>4.8656329999999999</v>
      </c>
      <c r="H9796">
        <v>54.771021999999995</v>
      </c>
      <c r="I9796">
        <v>5.2071259999999997</v>
      </c>
    </row>
    <row r="9797" spans="1:9" x14ac:dyDescent="0.25">
      <c r="A9797">
        <v>9796</v>
      </c>
      <c r="D9797">
        <v>68.932884999999999</v>
      </c>
      <c r="E9797">
        <v>4.8656329999999999</v>
      </c>
      <c r="H9797">
        <v>54.771021999999995</v>
      </c>
      <c r="I9797">
        <v>5.2071259999999997</v>
      </c>
    </row>
    <row r="9798" spans="1:9" x14ac:dyDescent="0.25">
      <c r="A9798">
        <v>9797</v>
      </c>
      <c r="D9798">
        <v>68.932884999999999</v>
      </c>
      <c r="E9798">
        <v>4.8656329999999999</v>
      </c>
      <c r="H9798">
        <v>54.771021999999995</v>
      </c>
      <c r="I9798">
        <v>5.2071259999999997</v>
      </c>
    </row>
    <row r="9799" spans="1:9" x14ac:dyDescent="0.25">
      <c r="A9799">
        <v>9798</v>
      </c>
      <c r="D9799">
        <v>68.932884999999999</v>
      </c>
      <c r="E9799">
        <v>4.8656329999999999</v>
      </c>
      <c r="H9799">
        <v>54.771021999999995</v>
      </c>
      <c r="I9799">
        <v>5.2071259999999997</v>
      </c>
    </row>
    <row r="9800" spans="1:9" x14ac:dyDescent="0.25">
      <c r="A9800">
        <v>9799</v>
      </c>
      <c r="D9800">
        <v>68.932884999999999</v>
      </c>
      <c r="E9800">
        <v>4.8656329999999999</v>
      </c>
      <c r="H9800">
        <v>54.771021999999995</v>
      </c>
      <c r="I9800">
        <v>5.2071259999999997</v>
      </c>
    </row>
    <row r="9801" spans="1:9" x14ac:dyDescent="0.25">
      <c r="A9801">
        <v>9800</v>
      </c>
      <c r="D9801">
        <v>68.932884999999999</v>
      </c>
      <c r="E9801">
        <v>4.8656329999999999</v>
      </c>
      <c r="H9801">
        <v>54.771021999999995</v>
      </c>
      <c r="I9801">
        <v>5.2071259999999997</v>
      </c>
    </row>
    <row r="9802" spans="1:9" x14ac:dyDescent="0.25">
      <c r="A9802">
        <v>9801</v>
      </c>
      <c r="D9802">
        <v>68.932884999999999</v>
      </c>
      <c r="E9802">
        <v>4.8656329999999999</v>
      </c>
      <c r="H9802">
        <v>54.771021999999995</v>
      </c>
      <c r="I9802">
        <v>5.2071259999999997</v>
      </c>
    </row>
    <row r="9803" spans="1:9" x14ac:dyDescent="0.25">
      <c r="A9803">
        <v>9802</v>
      </c>
      <c r="D9803">
        <v>68.932884999999999</v>
      </c>
      <c r="E9803">
        <v>4.8656329999999999</v>
      </c>
      <c r="H9803">
        <v>54.771021999999995</v>
      </c>
      <c r="I9803">
        <v>5.2071259999999997</v>
      </c>
    </row>
    <row r="9804" spans="1:9" x14ac:dyDescent="0.25">
      <c r="A9804">
        <v>9803</v>
      </c>
      <c r="D9804">
        <v>68.932884999999999</v>
      </c>
      <c r="E9804">
        <v>4.8656329999999999</v>
      </c>
      <c r="H9804">
        <v>54.771021999999995</v>
      </c>
      <c r="I9804">
        <v>5.2071259999999997</v>
      </c>
    </row>
    <row r="9805" spans="1:9" x14ac:dyDescent="0.25">
      <c r="A9805">
        <v>9804</v>
      </c>
      <c r="D9805">
        <v>68.932884999999999</v>
      </c>
      <c r="E9805">
        <v>4.8656329999999999</v>
      </c>
      <c r="H9805">
        <v>54.771021999999995</v>
      </c>
      <c r="I9805">
        <v>5.2071259999999997</v>
      </c>
    </row>
    <row r="9806" spans="1:9" x14ac:dyDescent="0.25">
      <c r="A9806">
        <v>9805</v>
      </c>
      <c r="D9806">
        <v>68.932884999999999</v>
      </c>
      <c r="E9806">
        <v>4.8656329999999999</v>
      </c>
      <c r="H9806">
        <v>54.771021999999995</v>
      </c>
      <c r="I9806">
        <v>5.2071259999999997</v>
      </c>
    </row>
    <row r="9807" spans="1:9" x14ac:dyDescent="0.25">
      <c r="A9807">
        <v>9806</v>
      </c>
      <c r="D9807">
        <v>68.932884999999999</v>
      </c>
      <c r="E9807">
        <v>4.8656329999999999</v>
      </c>
      <c r="H9807">
        <v>54.771021999999995</v>
      </c>
      <c r="I9807">
        <v>5.2071259999999997</v>
      </c>
    </row>
    <row r="9808" spans="1:9" x14ac:dyDescent="0.25">
      <c r="A9808">
        <v>9807</v>
      </c>
      <c r="D9808">
        <v>68.932884999999999</v>
      </c>
      <c r="E9808">
        <v>4.8656329999999999</v>
      </c>
      <c r="F9808">
        <v>61.020475999999995</v>
      </c>
      <c r="G9808">
        <v>2.4299919999999999</v>
      </c>
      <c r="H9808">
        <v>54.771021999999995</v>
      </c>
      <c r="I9808">
        <v>5.2071259999999997</v>
      </c>
    </row>
    <row r="9809" spans="1:9" x14ac:dyDescent="0.25">
      <c r="A9809">
        <v>9808</v>
      </c>
      <c r="D9809">
        <v>68.932884999999999</v>
      </c>
      <c r="E9809">
        <v>4.8656329999999999</v>
      </c>
      <c r="F9809">
        <v>61.020475999999995</v>
      </c>
      <c r="G9809">
        <v>2.4299919999999999</v>
      </c>
      <c r="H9809">
        <v>54.909878999999997</v>
      </c>
      <c r="I9809">
        <v>5.2071259999999997</v>
      </c>
    </row>
    <row r="9810" spans="1:9" x14ac:dyDescent="0.25">
      <c r="A9810">
        <v>9809</v>
      </c>
      <c r="D9810">
        <v>68.932884999999999</v>
      </c>
      <c r="E9810">
        <v>4.8656329999999999</v>
      </c>
      <c r="F9810">
        <v>61.020475999999995</v>
      </c>
      <c r="G9810">
        <v>2.4299919999999999</v>
      </c>
      <c r="H9810">
        <v>54.909878999999997</v>
      </c>
      <c r="I9810">
        <v>5.2071259999999997</v>
      </c>
    </row>
    <row r="9811" spans="1:9" x14ac:dyDescent="0.25">
      <c r="A9811">
        <v>9810</v>
      </c>
      <c r="D9811">
        <v>68.932884999999999</v>
      </c>
      <c r="E9811">
        <v>4.8656329999999999</v>
      </c>
      <c r="F9811">
        <v>61.020475999999995</v>
      </c>
      <c r="G9811">
        <v>2.4299919999999999</v>
      </c>
      <c r="H9811">
        <v>55.604274999999994</v>
      </c>
      <c r="I9811">
        <v>5.2071259999999997</v>
      </c>
    </row>
    <row r="9812" spans="1:9" x14ac:dyDescent="0.25">
      <c r="A9812">
        <v>9811</v>
      </c>
      <c r="D9812">
        <v>68.932884999999999</v>
      </c>
      <c r="E9812">
        <v>4.8656329999999999</v>
      </c>
      <c r="F9812">
        <v>61.020475999999995</v>
      </c>
      <c r="G9812">
        <v>2.4299919999999999</v>
      </c>
      <c r="H9812">
        <v>55.604274999999994</v>
      </c>
      <c r="I9812">
        <v>5.2071259999999997</v>
      </c>
    </row>
    <row r="9813" spans="1:9" x14ac:dyDescent="0.25">
      <c r="A9813">
        <v>9812</v>
      </c>
      <c r="B9813">
        <v>75.620442999999995</v>
      </c>
      <c r="C9813">
        <v>3.6330300000000002</v>
      </c>
      <c r="D9813">
        <v>68.932884999999999</v>
      </c>
      <c r="E9813">
        <v>4.8656329999999999</v>
      </c>
      <c r="F9813">
        <v>61.020475999999995</v>
      </c>
      <c r="G9813">
        <v>2.4299919999999999</v>
      </c>
    </row>
    <row r="9814" spans="1:9" x14ac:dyDescent="0.25">
      <c r="A9814">
        <v>9813</v>
      </c>
      <c r="B9814">
        <v>75.620442999999995</v>
      </c>
      <c r="C9814">
        <v>3.6330300000000002</v>
      </c>
      <c r="F9814">
        <v>61.020475999999995</v>
      </c>
      <c r="G9814">
        <v>2.4299919999999999</v>
      </c>
    </row>
    <row r="9815" spans="1:9" x14ac:dyDescent="0.25">
      <c r="A9815">
        <v>9814</v>
      </c>
      <c r="B9815">
        <v>75.620442999999995</v>
      </c>
      <c r="C9815">
        <v>3.6330300000000002</v>
      </c>
      <c r="F9815">
        <v>61.020475999999995</v>
      </c>
      <c r="G9815">
        <v>2.4299919999999999</v>
      </c>
    </row>
    <row r="9816" spans="1:9" x14ac:dyDescent="0.25">
      <c r="A9816">
        <v>9815</v>
      </c>
      <c r="B9816">
        <v>75.620442999999995</v>
      </c>
      <c r="C9816">
        <v>3.6330300000000002</v>
      </c>
      <c r="F9816">
        <v>61.020475999999995</v>
      </c>
      <c r="G9816">
        <v>2.4299919999999999</v>
      </c>
    </row>
    <row r="9817" spans="1:9" x14ac:dyDescent="0.25">
      <c r="A9817">
        <v>9816</v>
      </c>
      <c r="B9817">
        <v>75.620442999999995</v>
      </c>
      <c r="C9817">
        <v>3.6330300000000002</v>
      </c>
      <c r="F9817">
        <v>61.020475999999995</v>
      </c>
      <c r="G9817">
        <v>2.4299919999999999</v>
      </c>
    </row>
    <row r="9818" spans="1:9" x14ac:dyDescent="0.25">
      <c r="A9818">
        <v>9817</v>
      </c>
      <c r="B9818">
        <v>75.620442999999995</v>
      </c>
      <c r="C9818">
        <v>3.6330300000000002</v>
      </c>
      <c r="F9818">
        <v>61.020475999999995</v>
      </c>
      <c r="G9818">
        <v>2.4299919999999999</v>
      </c>
    </row>
    <row r="9819" spans="1:9" x14ac:dyDescent="0.25">
      <c r="A9819">
        <v>9818</v>
      </c>
      <c r="B9819">
        <v>75.620442999999995</v>
      </c>
      <c r="C9819">
        <v>3.6330300000000002</v>
      </c>
      <c r="F9819">
        <v>61.020475999999995</v>
      </c>
      <c r="G9819">
        <v>2.4299919999999999</v>
      </c>
    </row>
    <row r="9820" spans="1:9" x14ac:dyDescent="0.25">
      <c r="A9820">
        <v>9819</v>
      </c>
      <c r="B9820">
        <v>75.620442999999995</v>
      </c>
      <c r="C9820">
        <v>3.6330300000000002</v>
      </c>
      <c r="F9820">
        <v>61.020475999999995</v>
      </c>
      <c r="G9820">
        <v>2.4299919999999999</v>
      </c>
    </row>
    <row r="9821" spans="1:9" x14ac:dyDescent="0.25">
      <c r="A9821">
        <v>9820</v>
      </c>
      <c r="B9821">
        <v>75.620442999999995</v>
      </c>
      <c r="C9821">
        <v>3.6330300000000002</v>
      </c>
      <c r="F9821">
        <v>61.020475999999995</v>
      </c>
      <c r="G9821">
        <v>2.4299919999999999</v>
      </c>
    </row>
    <row r="9822" spans="1:9" x14ac:dyDescent="0.25">
      <c r="A9822">
        <v>9821</v>
      </c>
      <c r="B9822">
        <v>75.620442999999995</v>
      </c>
      <c r="C9822">
        <v>3.6330300000000002</v>
      </c>
      <c r="F9822">
        <v>61.020475999999995</v>
      </c>
      <c r="G9822">
        <v>2.4299919999999999</v>
      </c>
    </row>
    <row r="9823" spans="1:9" x14ac:dyDescent="0.25">
      <c r="A9823">
        <v>9822</v>
      </c>
      <c r="B9823">
        <v>75.620442999999995</v>
      </c>
      <c r="C9823">
        <v>3.6330300000000002</v>
      </c>
      <c r="F9823">
        <v>61.020475999999995</v>
      </c>
      <c r="G9823">
        <v>2.4299919999999999</v>
      </c>
    </row>
    <row r="9824" spans="1:9" x14ac:dyDescent="0.25">
      <c r="A9824">
        <v>9823</v>
      </c>
      <c r="B9824">
        <v>75.620442999999995</v>
      </c>
      <c r="C9824">
        <v>3.6330300000000002</v>
      </c>
      <c r="F9824">
        <v>61.020475999999995</v>
      </c>
      <c r="G9824">
        <v>2.4299919999999999</v>
      </c>
    </row>
    <row r="9825" spans="1:7" x14ac:dyDescent="0.25">
      <c r="A9825">
        <v>9824</v>
      </c>
      <c r="B9825">
        <v>75.620442999999995</v>
      </c>
      <c r="C9825">
        <v>3.6330300000000002</v>
      </c>
      <c r="F9825">
        <v>61.22887399999999</v>
      </c>
      <c r="G9825">
        <v>2.4299919999999999</v>
      </c>
    </row>
    <row r="9826" spans="1:7" x14ac:dyDescent="0.25">
      <c r="A9826">
        <v>9825</v>
      </c>
      <c r="B9826">
        <v>75.620442999999995</v>
      </c>
      <c r="C9826">
        <v>3.6330300000000002</v>
      </c>
      <c r="F9826">
        <v>61.22887399999999</v>
      </c>
      <c r="G9826">
        <v>2.4299919999999999</v>
      </c>
    </row>
    <row r="9827" spans="1:7" x14ac:dyDescent="0.25">
      <c r="A9827">
        <v>9826</v>
      </c>
      <c r="B9827">
        <v>75.620442999999995</v>
      </c>
      <c r="C9827">
        <v>3.6330300000000002</v>
      </c>
      <c r="F9827">
        <v>61.22887399999999</v>
      </c>
      <c r="G9827">
        <v>2.4299919999999999</v>
      </c>
    </row>
    <row r="9828" spans="1:7" x14ac:dyDescent="0.25">
      <c r="A9828">
        <v>9827</v>
      </c>
      <c r="B9828">
        <v>75.620442999999995</v>
      </c>
      <c r="C9828">
        <v>3.6330300000000002</v>
      </c>
      <c r="F9828">
        <v>61.437158999999994</v>
      </c>
      <c r="G9828">
        <v>2.4299919999999999</v>
      </c>
    </row>
    <row r="9829" spans="1:7" x14ac:dyDescent="0.25">
      <c r="A9829">
        <v>9828</v>
      </c>
      <c r="B9829">
        <v>75.620442999999995</v>
      </c>
      <c r="C9829">
        <v>3.6330300000000002</v>
      </c>
    </row>
    <row r="9830" spans="1:7" x14ac:dyDescent="0.25">
      <c r="A9830">
        <v>9829</v>
      </c>
      <c r="B9830">
        <v>75.620442999999995</v>
      </c>
      <c r="C9830">
        <v>3.6330300000000002</v>
      </c>
    </row>
    <row r="9831" spans="1:7" x14ac:dyDescent="0.25">
      <c r="A9831">
        <v>9830</v>
      </c>
      <c r="B9831">
        <v>75.620442999999995</v>
      </c>
      <c r="C9831">
        <v>3.6330300000000002</v>
      </c>
    </row>
    <row r="9832" spans="1:7" x14ac:dyDescent="0.25">
      <c r="A9832">
        <v>9831</v>
      </c>
      <c r="B9832">
        <v>75.620442999999995</v>
      </c>
      <c r="C9832">
        <v>3.6330300000000002</v>
      </c>
    </row>
    <row r="9833" spans="1:7" x14ac:dyDescent="0.25">
      <c r="A9833">
        <v>9832</v>
      </c>
      <c r="B9833">
        <v>75.620442999999995</v>
      </c>
      <c r="C9833">
        <v>3.6330300000000002</v>
      </c>
    </row>
    <row r="9834" spans="1:7" x14ac:dyDescent="0.25">
      <c r="A9834">
        <v>9833</v>
      </c>
    </row>
    <row r="9835" spans="1:7" x14ac:dyDescent="0.25">
      <c r="A9835">
        <v>9834</v>
      </c>
      <c r="D9835">
        <v>84.385819999999995</v>
      </c>
      <c r="E9835">
        <v>5.2549440000000001</v>
      </c>
    </row>
    <row r="9836" spans="1:7" x14ac:dyDescent="0.25">
      <c r="A9836">
        <v>9835</v>
      </c>
      <c r="D9836">
        <v>84.385819999999995</v>
      </c>
      <c r="E9836">
        <v>5.2549440000000001</v>
      </c>
    </row>
    <row r="9837" spans="1:7" x14ac:dyDescent="0.25">
      <c r="A9837">
        <v>9836</v>
      </c>
      <c r="D9837">
        <v>84.385819999999995</v>
      </c>
      <c r="E9837">
        <v>5.2549440000000001</v>
      </c>
    </row>
    <row r="9838" spans="1:7" x14ac:dyDescent="0.25">
      <c r="A9838">
        <v>9837</v>
      </c>
      <c r="D9838">
        <v>84.385819999999995</v>
      </c>
      <c r="E9838">
        <v>5.2549440000000001</v>
      </c>
    </row>
    <row r="9839" spans="1:7" x14ac:dyDescent="0.25">
      <c r="A9839">
        <v>9838</v>
      </c>
      <c r="D9839">
        <v>84.385819999999995</v>
      </c>
      <c r="E9839">
        <v>5.2549440000000001</v>
      </c>
    </row>
    <row r="9840" spans="1:7" x14ac:dyDescent="0.25">
      <c r="A9840">
        <v>9839</v>
      </c>
      <c r="D9840">
        <v>84.385819999999995</v>
      </c>
      <c r="E9840">
        <v>5.2549440000000001</v>
      </c>
    </row>
    <row r="9841" spans="1:5" x14ac:dyDescent="0.25">
      <c r="A9841">
        <v>9840</v>
      </c>
      <c r="D9841">
        <v>84.450704000000002</v>
      </c>
      <c r="E9841">
        <v>5.2549440000000001</v>
      </c>
    </row>
    <row r="9842" spans="1:5" x14ac:dyDescent="0.25">
      <c r="A9842">
        <v>9841</v>
      </c>
      <c r="D9842">
        <v>84.450704000000002</v>
      </c>
      <c r="E9842">
        <v>5.2549440000000001</v>
      </c>
    </row>
    <row r="9843" spans="1:5" x14ac:dyDescent="0.25">
      <c r="A9843">
        <v>9842</v>
      </c>
      <c r="D9843">
        <v>84.450704000000002</v>
      </c>
      <c r="E9843">
        <v>5.2549440000000001</v>
      </c>
    </row>
    <row r="9844" spans="1:5" x14ac:dyDescent="0.25">
      <c r="A9844">
        <v>9843</v>
      </c>
      <c r="D9844">
        <v>84.450704000000002</v>
      </c>
      <c r="E9844">
        <v>5.2549440000000001</v>
      </c>
    </row>
    <row r="9845" spans="1:5" x14ac:dyDescent="0.25">
      <c r="A9845">
        <v>9844</v>
      </c>
      <c r="D9845">
        <v>84.450704000000002</v>
      </c>
      <c r="E9845">
        <v>5.2549440000000001</v>
      </c>
    </row>
    <row r="9846" spans="1:5" x14ac:dyDescent="0.25">
      <c r="A9846">
        <v>9845</v>
      </c>
      <c r="D9846">
        <v>84.450704000000002</v>
      </c>
      <c r="E9846">
        <v>5.2549440000000001</v>
      </c>
    </row>
    <row r="9847" spans="1:5" x14ac:dyDescent="0.25">
      <c r="A9847">
        <v>9846</v>
      </c>
      <c r="D9847">
        <v>84.450704000000002</v>
      </c>
      <c r="E9847">
        <v>5.2549440000000001</v>
      </c>
    </row>
    <row r="9848" spans="1:5" x14ac:dyDescent="0.25">
      <c r="A9848">
        <v>9847</v>
      </c>
      <c r="D9848">
        <v>84.450704000000002</v>
      </c>
      <c r="E9848">
        <v>5.2549440000000001</v>
      </c>
    </row>
    <row r="9849" spans="1:5" x14ac:dyDescent="0.25">
      <c r="A9849">
        <v>9848</v>
      </c>
      <c r="D9849">
        <v>84.450704000000002</v>
      </c>
      <c r="E9849">
        <v>5.2549440000000001</v>
      </c>
    </row>
    <row r="9850" spans="1:5" x14ac:dyDescent="0.25">
      <c r="A9850">
        <v>9849</v>
      </c>
      <c r="D9850">
        <v>84.450704000000002</v>
      </c>
      <c r="E9850">
        <v>5.2549440000000001</v>
      </c>
    </row>
    <row r="9851" spans="1:5" x14ac:dyDescent="0.25">
      <c r="A9851">
        <v>9850</v>
      </c>
      <c r="D9851">
        <v>84.450704000000002</v>
      </c>
      <c r="E9851">
        <v>5.2549440000000001</v>
      </c>
    </row>
    <row r="9852" spans="1:5" x14ac:dyDescent="0.25">
      <c r="A9852">
        <v>9851</v>
      </c>
      <c r="D9852">
        <v>84.450704000000002</v>
      </c>
      <c r="E9852">
        <v>5.2549440000000001</v>
      </c>
    </row>
    <row r="9853" spans="1:5" x14ac:dyDescent="0.25">
      <c r="A9853">
        <v>9852</v>
      </c>
      <c r="D9853">
        <v>84.450704000000002</v>
      </c>
      <c r="E9853">
        <v>5.2549440000000001</v>
      </c>
    </row>
    <row r="9854" spans="1:5" x14ac:dyDescent="0.25">
      <c r="A9854">
        <v>9853</v>
      </c>
      <c r="D9854">
        <v>84.450704000000002</v>
      </c>
      <c r="E9854">
        <v>5.2549440000000001</v>
      </c>
    </row>
    <row r="9855" spans="1:5" x14ac:dyDescent="0.25">
      <c r="A9855">
        <v>9854</v>
      </c>
      <c r="D9855">
        <v>84.450704000000002</v>
      </c>
      <c r="E9855">
        <v>5.2549440000000001</v>
      </c>
    </row>
    <row r="9856" spans="1:5" x14ac:dyDescent="0.25">
      <c r="A9856">
        <v>9855</v>
      </c>
      <c r="D9856">
        <v>84.450704000000002</v>
      </c>
      <c r="E9856">
        <v>5.2549440000000001</v>
      </c>
    </row>
    <row r="9857" spans="1:5" x14ac:dyDescent="0.25">
      <c r="A9857">
        <v>9856</v>
      </c>
      <c r="B9857">
        <v>93.865254999999991</v>
      </c>
      <c r="C9857">
        <v>4.0871190000000004</v>
      </c>
      <c r="D9857">
        <v>84.450704000000002</v>
      </c>
      <c r="E9857">
        <v>5.2549440000000001</v>
      </c>
    </row>
    <row r="9858" spans="1:5" x14ac:dyDescent="0.25">
      <c r="A9858">
        <v>9857</v>
      </c>
      <c r="B9858">
        <v>93.865254999999991</v>
      </c>
      <c r="C9858">
        <v>4.0871190000000004</v>
      </c>
    </row>
    <row r="9859" spans="1:5" x14ac:dyDescent="0.25">
      <c r="A9859">
        <v>9858</v>
      </c>
      <c r="B9859">
        <v>93.865254999999991</v>
      </c>
      <c r="C9859">
        <v>4.0871190000000004</v>
      </c>
    </row>
    <row r="9860" spans="1:5" x14ac:dyDescent="0.25">
      <c r="A9860">
        <v>9859</v>
      </c>
      <c r="B9860">
        <v>93.865254999999991</v>
      </c>
      <c r="C9860">
        <v>4.0871190000000004</v>
      </c>
    </row>
    <row r="9861" spans="1:5" x14ac:dyDescent="0.25">
      <c r="A9861">
        <v>9860</v>
      </c>
      <c r="B9861">
        <v>93.865254999999991</v>
      </c>
      <c r="C9861">
        <v>4.0871190000000004</v>
      </c>
    </row>
    <row r="9862" spans="1:5" x14ac:dyDescent="0.25">
      <c r="A9862">
        <v>9861</v>
      </c>
      <c r="B9862">
        <v>93.865254999999991</v>
      </c>
      <c r="C9862">
        <v>4.0871190000000004</v>
      </c>
    </row>
    <row r="9863" spans="1:5" x14ac:dyDescent="0.25">
      <c r="A9863">
        <v>9862</v>
      </c>
      <c r="B9863">
        <v>93.865254999999991</v>
      </c>
      <c r="C9863">
        <v>4.0871190000000004</v>
      </c>
    </row>
    <row r="9864" spans="1:5" x14ac:dyDescent="0.25">
      <c r="A9864">
        <v>9863</v>
      </c>
      <c r="B9864">
        <v>93.865254999999991</v>
      </c>
      <c r="C9864">
        <v>4.0871190000000004</v>
      </c>
    </row>
    <row r="9865" spans="1:5" x14ac:dyDescent="0.25">
      <c r="A9865">
        <v>9864</v>
      </c>
      <c r="B9865">
        <v>93.865254999999991</v>
      </c>
      <c r="C9865">
        <v>4.0871190000000004</v>
      </c>
    </row>
    <row r="9866" spans="1:5" x14ac:dyDescent="0.25">
      <c r="A9866">
        <v>9865</v>
      </c>
      <c r="B9866">
        <v>93.865254999999991</v>
      </c>
      <c r="C9866">
        <v>4.0871190000000004</v>
      </c>
    </row>
    <row r="9867" spans="1:5" x14ac:dyDescent="0.25">
      <c r="A9867">
        <v>9866</v>
      </c>
      <c r="B9867">
        <v>93.865254999999991</v>
      </c>
      <c r="C9867">
        <v>4.0871190000000004</v>
      </c>
    </row>
    <row r="9868" spans="1:5" x14ac:dyDescent="0.25">
      <c r="A9868">
        <v>9867</v>
      </c>
      <c r="B9868">
        <v>93.865254999999991</v>
      </c>
      <c r="C9868">
        <v>4.0871190000000004</v>
      </c>
    </row>
    <row r="9869" spans="1:5" x14ac:dyDescent="0.25">
      <c r="A9869">
        <v>9868</v>
      </c>
      <c r="B9869">
        <v>93.865254999999991</v>
      </c>
      <c r="C9869">
        <v>4.0871190000000004</v>
      </c>
    </row>
    <row r="9870" spans="1:5" x14ac:dyDescent="0.25">
      <c r="A9870">
        <v>9869</v>
      </c>
      <c r="B9870">
        <v>93.865254999999991</v>
      </c>
      <c r="C9870">
        <v>4.0871190000000004</v>
      </c>
    </row>
    <row r="9871" spans="1:5" x14ac:dyDescent="0.25">
      <c r="A9871">
        <v>9870</v>
      </c>
      <c r="B9871">
        <v>93.865254999999991</v>
      </c>
      <c r="C9871">
        <v>4.0871190000000004</v>
      </c>
    </row>
    <row r="9872" spans="1:5" x14ac:dyDescent="0.25">
      <c r="A9872">
        <v>9871</v>
      </c>
      <c r="B9872">
        <v>93.865254999999991</v>
      </c>
      <c r="C9872">
        <v>4.0871190000000004</v>
      </c>
    </row>
    <row r="9873" spans="1:5" x14ac:dyDescent="0.25">
      <c r="A9873">
        <v>9872</v>
      </c>
      <c r="B9873">
        <v>93.865254999999991</v>
      </c>
      <c r="C9873">
        <v>4.0871190000000004</v>
      </c>
    </row>
    <row r="9874" spans="1:5" x14ac:dyDescent="0.25">
      <c r="A9874">
        <v>9873</v>
      </c>
      <c r="B9874">
        <v>93.865254999999991</v>
      </c>
      <c r="C9874">
        <v>4.0871190000000004</v>
      </c>
    </row>
    <row r="9875" spans="1:5" x14ac:dyDescent="0.25">
      <c r="A9875">
        <v>9874</v>
      </c>
      <c r="B9875">
        <v>93.865254999999991</v>
      </c>
      <c r="C9875">
        <v>4.0871190000000004</v>
      </c>
    </row>
    <row r="9876" spans="1:5" x14ac:dyDescent="0.25">
      <c r="A9876">
        <v>9875</v>
      </c>
      <c r="B9876">
        <v>93.865254999999991</v>
      </c>
      <c r="C9876">
        <v>4.0871190000000004</v>
      </c>
    </row>
    <row r="9877" spans="1:5" x14ac:dyDescent="0.25">
      <c r="A9877">
        <v>9876</v>
      </c>
    </row>
    <row r="9878" spans="1:5" x14ac:dyDescent="0.25">
      <c r="A9878">
        <v>9877</v>
      </c>
    </row>
    <row r="9879" spans="1:5" x14ac:dyDescent="0.25">
      <c r="A9879">
        <v>9878</v>
      </c>
      <c r="D9879">
        <v>103.409789</v>
      </c>
      <c r="E9879">
        <v>5.5143769999999996</v>
      </c>
    </row>
    <row r="9880" spans="1:5" x14ac:dyDescent="0.25">
      <c r="A9880">
        <v>9879</v>
      </c>
      <c r="D9880">
        <v>103.409789</v>
      </c>
      <c r="E9880">
        <v>5.5143769999999996</v>
      </c>
    </row>
    <row r="9881" spans="1:5" x14ac:dyDescent="0.25">
      <c r="A9881">
        <v>9880</v>
      </c>
      <c r="D9881">
        <v>103.409789</v>
      </c>
      <c r="E9881">
        <v>5.5143769999999996</v>
      </c>
    </row>
    <row r="9882" spans="1:5" x14ac:dyDescent="0.25">
      <c r="A9882">
        <v>9881</v>
      </c>
      <c r="D9882">
        <v>103.409789</v>
      </c>
      <c r="E9882">
        <v>5.5143769999999996</v>
      </c>
    </row>
    <row r="9883" spans="1:5" x14ac:dyDescent="0.25">
      <c r="A9883">
        <v>9882</v>
      </c>
      <c r="D9883">
        <v>103.409789</v>
      </c>
      <c r="E9883">
        <v>5.5143769999999996</v>
      </c>
    </row>
    <row r="9884" spans="1:5" x14ac:dyDescent="0.25">
      <c r="A9884">
        <v>9883</v>
      </c>
      <c r="D9884">
        <v>103.409789</v>
      </c>
      <c r="E9884">
        <v>5.5143769999999996</v>
      </c>
    </row>
    <row r="9885" spans="1:5" x14ac:dyDescent="0.25">
      <c r="A9885">
        <v>9884</v>
      </c>
      <c r="D9885">
        <v>103.409789</v>
      </c>
      <c r="E9885">
        <v>5.5143769999999996</v>
      </c>
    </row>
    <row r="9886" spans="1:5" x14ac:dyDescent="0.25">
      <c r="A9886">
        <v>9885</v>
      </c>
      <c r="D9886">
        <v>103.409789</v>
      </c>
      <c r="E9886">
        <v>5.5143769999999996</v>
      </c>
    </row>
    <row r="9887" spans="1:5" x14ac:dyDescent="0.25">
      <c r="A9887">
        <v>9886</v>
      </c>
      <c r="D9887">
        <v>103.409789</v>
      </c>
      <c r="E9887">
        <v>5.5143769999999996</v>
      </c>
    </row>
    <row r="9888" spans="1:5" x14ac:dyDescent="0.25">
      <c r="A9888">
        <v>9887</v>
      </c>
      <c r="D9888">
        <v>103.409789</v>
      </c>
      <c r="E9888">
        <v>5.5143769999999996</v>
      </c>
    </row>
    <row r="9889" spans="1:5" x14ac:dyDescent="0.25">
      <c r="A9889">
        <v>9888</v>
      </c>
      <c r="D9889">
        <v>103.409789</v>
      </c>
      <c r="E9889">
        <v>5.5143769999999996</v>
      </c>
    </row>
    <row r="9890" spans="1:5" x14ac:dyDescent="0.25">
      <c r="A9890">
        <v>9889</v>
      </c>
      <c r="D9890">
        <v>103.409789</v>
      </c>
      <c r="E9890">
        <v>5.5143769999999996</v>
      </c>
    </row>
    <row r="9891" spans="1:5" x14ac:dyDescent="0.25">
      <c r="A9891">
        <v>9890</v>
      </c>
      <c r="D9891">
        <v>103.409789</v>
      </c>
      <c r="E9891">
        <v>5.5143769999999996</v>
      </c>
    </row>
    <row r="9892" spans="1:5" x14ac:dyDescent="0.25">
      <c r="A9892">
        <v>9891</v>
      </c>
      <c r="D9892">
        <v>103.409789</v>
      </c>
      <c r="E9892">
        <v>5.5143769999999996</v>
      </c>
    </row>
    <row r="9893" spans="1:5" x14ac:dyDescent="0.25">
      <c r="A9893">
        <v>9892</v>
      </c>
      <c r="D9893">
        <v>103.409789</v>
      </c>
      <c r="E9893">
        <v>5.5143769999999996</v>
      </c>
    </row>
    <row r="9894" spans="1:5" x14ac:dyDescent="0.25">
      <c r="A9894">
        <v>9893</v>
      </c>
      <c r="D9894">
        <v>103.409789</v>
      </c>
      <c r="E9894">
        <v>5.5143769999999996</v>
      </c>
    </row>
    <row r="9895" spans="1:5" x14ac:dyDescent="0.25">
      <c r="A9895">
        <v>9894</v>
      </c>
      <c r="D9895">
        <v>103.409789</v>
      </c>
      <c r="E9895">
        <v>5.5143769999999996</v>
      </c>
    </row>
    <row r="9896" spans="1:5" x14ac:dyDescent="0.25">
      <c r="A9896">
        <v>9895</v>
      </c>
      <c r="D9896">
        <v>103.409789</v>
      </c>
      <c r="E9896">
        <v>5.5143769999999996</v>
      </c>
    </row>
    <row r="9897" spans="1:5" x14ac:dyDescent="0.25">
      <c r="A9897">
        <v>9896</v>
      </c>
      <c r="D9897">
        <v>103.409789</v>
      </c>
      <c r="E9897">
        <v>5.5143769999999996</v>
      </c>
    </row>
    <row r="9898" spans="1:5" x14ac:dyDescent="0.25">
      <c r="A9898">
        <v>9897</v>
      </c>
      <c r="B9898">
        <v>110.811616</v>
      </c>
      <c r="C9898">
        <v>3.1140569999999999</v>
      </c>
      <c r="D9898">
        <v>103.409789</v>
      </c>
      <c r="E9898">
        <v>5.5143769999999996</v>
      </c>
    </row>
    <row r="9899" spans="1:5" x14ac:dyDescent="0.25">
      <c r="A9899">
        <v>9898</v>
      </c>
      <c r="B9899">
        <v>110.811616</v>
      </c>
      <c r="C9899">
        <v>3.1140569999999999</v>
      </c>
      <c r="D9899">
        <v>103.409789</v>
      </c>
      <c r="E9899">
        <v>5.5143769999999996</v>
      </c>
    </row>
    <row r="9900" spans="1:5" x14ac:dyDescent="0.25">
      <c r="A9900">
        <v>9899</v>
      </c>
      <c r="B9900">
        <v>110.811616</v>
      </c>
      <c r="C9900">
        <v>3.1140569999999999</v>
      </c>
      <c r="D9900">
        <v>103.409789</v>
      </c>
      <c r="E9900">
        <v>5.5143769999999996</v>
      </c>
    </row>
    <row r="9901" spans="1:5" x14ac:dyDescent="0.25">
      <c r="A9901">
        <v>9900</v>
      </c>
      <c r="B9901">
        <v>110.811616</v>
      </c>
      <c r="C9901">
        <v>3.1140569999999999</v>
      </c>
    </row>
    <row r="9902" spans="1:5" x14ac:dyDescent="0.25">
      <c r="A9902">
        <v>9901</v>
      </c>
      <c r="B9902">
        <v>110.811616</v>
      </c>
      <c r="C9902">
        <v>3.1140569999999999</v>
      </c>
    </row>
    <row r="9903" spans="1:5" x14ac:dyDescent="0.25">
      <c r="A9903">
        <v>9902</v>
      </c>
      <c r="B9903">
        <v>110.811616</v>
      </c>
      <c r="C9903">
        <v>3.1140569999999999</v>
      </c>
    </row>
    <row r="9904" spans="1:5" x14ac:dyDescent="0.25">
      <c r="A9904">
        <v>9903</v>
      </c>
      <c r="B9904">
        <v>110.811616</v>
      </c>
      <c r="C9904">
        <v>3.1140569999999999</v>
      </c>
    </row>
    <row r="9905" spans="1:3" x14ac:dyDescent="0.25">
      <c r="A9905">
        <v>9904</v>
      </c>
      <c r="B9905">
        <v>110.811616</v>
      </c>
      <c r="C9905">
        <v>3.1140569999999999</v>
      </c>
    </row>
    <row r="9906" spans="1:3" x14ac:dyDescent="0.25">
      <c r="A9906">
        <v>9905</v>
      </c>
      <c r="B9906">
        <v>110.811616</v>
      </c>
      <c r="C9906">
        <v>3.1140569999999999</v>
      </c>
    </row>
    <row r="9907" spans="1:3" x14ac:dyDescent="0.25">
      <c r="A9907">
        <v>9906</v>
      </c>
      <c r="B9907">
        <v>110.811616</v>
      </c>
      <c r="C9907">
        <v>3.1140569999999999</v>
      </c>
    </row>
    <row r="9908" spans="1:3" x14ac:dyDescent="0.25">
      <c r="A9908">
        <v>9907</v>
      </c>
      <c r="B9908">
        <v>110.811616</v>
      </c>
      <c r="C9908">
        <v>3.1140569999999999</v>
      </c>
    </row>
    <row r="9909" spans="1:3" x14ac:dyDescent="0.25">
      <c r="A9909">
        <v>9908</v>
      </c>
      <c r="B9909">
        <v>110.811616</v>
      </c>
      <c r="C9909">
        <v>3.1140569999999999</v>
      </c>
    </row>
    <row r="9910" spans="1:3" x14ac:dyDescent="0.25">
      <c r="A9910">
        <v>9909</v>
      </c>
      <c r="B9910">
        <v>110.811616</v>
      </c>
      <c r="C9910">
        <v>3.1140569999999999</v>
      </c>
    </row>
    <row r="9911" spans="1:3" x14ac:dyDescent="0.25">
      <c r="A9911">
        <v>9910</v>
      </c>
      <c r="B9911">
        <v>110.811616</v>
      </c>
      <c r="C9911">
        <v>3.1140569999999999</v>
      </c>
    </row>
    <row r="9912" spans="1:3" x14ac:dyDescent="0.25">
      <c r="A9912">
        <v>9911</v>
      </c>
      <c r="B9912">
        <v>110.811616</v>
      </c>
      <c r="C9912">
        <v>3.1140569999999999</v>
      </c>
    </row>
    <row r="9913" spans="1:3" x14ac:dyDescent="0.25">
      <c r="A9913">
        <v>9912</v>
      </c>
      <c r="B9913">
        <v>110.811616</v>
      </c>
      <c r="C9913">
        <v>3.1140569999999999</v>
      </c>
    </row>
    <row r="9914" spans="1:3" x14ac:dyDescent="0.25">
      <c r="A9914">
        <v>9913</v>
      </c>
      <c r="B9914">
        <v>110.811616</v>
      </c>
      <c r="C9914">
        <v>3.1140569999999999</v>
      </c>
    </row>
    <row r="9915" spans="1:3" x14ac:dyDescent="0.25">
      <c r="A9915">
        <v>9914</v>
      </c>
      <c r="B9915">
        <v>110.811616</v>
      </c>
      <c r="C9915">
        <v>3.1140569999999999</v>
      </c>
    </row>
    <row r="9916" spans="1:3" x14ac:dyDescent="0.25">
      <c r="A9916">
        <v>9915</v>
      </c>
      <c r="B9916">
        <v>110.811616</v>
      </c>
      <c r="C9916">
        <v>3.1140569999999999</v>
      </c>
    </row>
    <row r="9917" spans="1:3" x14ac:dyDescent="0.25">
      <c r="A9917">
        <v>9916</v>
      </c>
      <c r="B9917">
        <v>110.811616</v>
      </c>
      <c r="C9917">
        <v>3.1140569999999999</v>
      </c>
    </row>
    <row r="9918" spans="1:3" x14ac:dyDescent="0.25">
      <c r="A9918">
        <v>9917</v>
      </c>
      <c r="B9918">
        <v>110.811616</v>
      </c>
      <c r="C9918">
        <v>3.1140569999999999</v>
      </c>
    </row>
    <row r="9919" spans="1:3" x14ac:dyDescent="0.25">
      <c r="A9919">
        <v>9918</v>
      </c>
      <c r="B9919">
        <v>111.39590200000001</v>
      </c>
      <c r="C9919">
        <v>2.984286</v>
      </c>
    </row>
    <row r="9920" spans="1:3" x14ac:dyDescent="0.25">
      <c r="A9920">
        <v>9919</v>
      </c>
      <c r="B9920">
        <v>111.850419</v>
      </c>
      <c r="C9920">
        <v>3.1140569999999999</v>
      </c>
    </row>
    <row r="9921" spans="1:5" x14ac:dyDescent="0.25">
      <c r="A9921">
        <v>9920</v>
      </c>
      <c r="D9921">
        <v>119.512001</v>
      </c>
      <c r="E9921">
        <v>5.4495990000000001</v>
      </c>
    </row>
    <row r="9922" spans="1:5" x14ac:dyDescent="0.25">
      <c r="A9922">
        <v>9921</v>
      </c>
      <c r="D9922">
        <v>119.512001</v>
      </c>
      <c r="E9922">
        <v>5.4495990000000001</v>
      </c>
    </row>
    <row r="9923" spans="1:5" x14ac:dyDescent="0.25">
      <c r="A9923">
        <v>9922</v>
      </c>
      <c r="D9923">
        <v>119.512001</v>
      </c>
      <c r="E9923">
        <v>5.4495990000000001</v>
      </c>
    </row>
    <row r="9924" spans="1:5" x14ac:dyDescent="0.25">
      <c r="A9924">
        <v>9923</v>
      </c>
      <c r="D9924">
        <v>119.512001</v>
      </c>
      <c r="E9924">
        <v>5.4495990000000001</v>
      </c>
    </row>
    <row r="9925" spans="1:5" x14ac:dyDescent="0.25">
      <c r="A9925">
        <v>9924</v>
      </c>
      <c r="D9925">
        <v>119.512001</v>
      </c>
      <c r="E9925">
        <v>5.4495990000000001</v>
      </c>
    </row>
    <row r="9926" spans="1:5" x14ac:dyDescent="0.25">
      <c r="A9926">
        <v>9925</v>
      </c>
      <c r="D9926">
        <v>119.512001</v>
      </c>
      <c r="E9926">
        <v>5.4495990000000001</v>
      </c>
    </row>
    <row r="9927" spans="1:5" x14ac:dyDescent="0.25">
      <c r="A9927">
        <v>9926</v>
      </c>
      <c r="D9927">
        <v>119.512001</v>
      </c>
      <c r="E9927">
        <v>5.4495990000000001</v>
      </c>
    </row>
    <row r="9928" spans="1:5" x14ac:dyDescent="0.25">
      <c r="A9928">
        <v>9927</v>
      </c>
      <c r="D9928">
        <v>119.512001</v>
      </c>
      <c r="E9928">
        <v>5.4495990000000001</v>
      </c>
    </row>
    <row r="9929" spans="1:5" x14ac:dyDescent="0.25">
      <c r="A9929">
        <v>9928</v>
      </c>
      <c r="D9929">
        <v>119.512001</v>
      </c>
      <c r="E9929">
        <v>5.4495990000000001</v>
      </c>
    </row>
    <row r="9930" spans="1:5" x14ac:dyDescent="0.25">
      <c r="A9930">
        <v>9929</v>
      </c>
      <c r="D9930">
        <v>119.512001</v>
      </c>
      <c r="E9930">
        <v>5.4495990000000001</v>
      </c>
    </row>
    <row r="9931" spans="1:5" x14ac:dyDescent="0.25">
      <c r="A9931">
        <v>9930</v>
      </c>
      <c r="D9931">
        <v>119.512001</v>
      </c>
      <c r="E9931">
        <v>5.4495990000000001</v>
      </c>
    </row>
    <row r="9932" spans="1:5" x14ac:dyDescent="0.25">
      <c r="A9932">
        <v>9931</v>
      </c>
      <c r="D9932">
        <v>119.512001</v>
      </c>
      <c r="E9932">
        <v>5.4495990000000001</v>
      </c>
    </row>
    <row r="9933" spans="1:5" x14ac:dyDescent="0.25">
      <c r="A9933">
        <v>9932</v>
      </c>
      <c r="D9933">
        <v>119.512001</v>
      </c>
      <c r="E9933">
        <v>5.4495990000000001</v>
      </c>
    </row>
    <row r="9934" spans="1:5" x14ac:dyDescent="0.25">
      <c r="A9934">
        <v>9933</v>
      </c>
      <c r="D9934">
        <v>119.512001</v>
      </c>
      <c r="E9934">
        <v>5.4495990000000001</v>
      </c>
    </row>
    <row r="9935" spans="1:5" x14ac:dyDescent="0.25">
      <c r="A9935">
        <v>9934</v>
      </c>
      <c r="D9935">
        <v>119.512001</v>
      </c>
      <c r="E9935">
        <v>5.4495990000000001</v>
      </c>
    </row>
    <row r="9936" spans="1:5" x14ac:dyDescent="0.25">
      <c r="A9936">
        <v>9935</v>
      </c>
      <c r="D9936">
        <v>119.512001</v>
      </c>
      <c r="E9936">
        <v>5.4495990000000001</v>
      </c>
    </row>
    <row r="9937" spans="1:5" x14ac:dyDescent="0.25">
      <c r="A9937">
        <v>9936</v>
      </c>
      <c r="D9937">
        <v>119.512001</v>
      </c>
      <c r="E9937">
        <v>5.4495990000000001</v>
      </c>
    </row>
    <row r="9938" spans="1:5" x14ac:dyDescent="0.25">
      <c r="A9938">
        <v>9937</v>
      </c>
      <c r="D9938">
        <v>119.512001</v>
      </c>
      <c r="E9938">
        <v>5.4495990000000001</v>
      </c>
    </row>
    <row r="9939" spans="1:5" x14ac:dyDescent="0.25">
      <c r="A9939">
        <v>9938</v>
      </c>
      <c r="D9939">
        <v>119.512001</v>
      </c>
      <c r="E9939">
        <v>5.4495990000000001</v>
      </c>
    </row>
    <row r="9940" spans="1:5" x14ac:dyDescent="0.25">
      <c r="A9940">
        <v>9939</v>
      </c>
      <c r="D9940">
        <v>119.512001</v>
      </c>
      <c r="E9940">
        <v>5.4495990000000001</v>
      </c>
    </row>
    <row r="9941" spans="1:5" x14ac:dyDescent="0.25">
      <c r="A9941">
        <v>9940</v>
      </c>
      <c r="D9941">
        <v>119.512001</v>
      </c>
      <c r="E9941">
        <v>5.4495990000000001</v>
      </c>
    </row>
    <row r="9942" spans="1:5" x14ac:dyDescent="0.25">
      <c r="A9942">
        <v>9941</v>
      </c>
      <c r="B9942">
        <v>126.199557</v>
      </c>
      <c r="C9942">
        <v>3.6330300000000002</v>
      </c>
      <c r="D9942">
        <v>119.512001</v>
      </c>
      <c r="E9942">
        <v>5.4495990000000001</v>
      </c>
    </row>
    <row r="9943" spans="1:5" x14ac:dyDescent="0.25">
      <c r="A9943">
        <v>9942</v>
      </c>
      <c r="B9943">
        <v>126.199557</v>
      </c>
      <c r="C9943">
        <v>3.6330300000000002</v>
      </c>
      <c r="D9943">
        <v>119.512001</v>
      </c>
      <c r="E9943">
        <v>5.4495990000000001</v>
      </c>
    </row>
    <row r="9944" spans="1:5" x14ac:dyDescent="0.25">
      <c r="A9944">
        <v>9943</v>
      </c>
      <c r="B9944">
        <v>126.199557</v>
      </c>
      <c r="C9944">
        <v>3.6330300000000002</v>
      </c>
      <c r="D9944">
        <v>119.512001</v>
      </c>
      <c r="E9944">
        <v>5.4495990000000001</v>
      </c>
    </row>
    <row r="9945" spans="1:5" x14ac:dyDescent="0.25">
      <c r="A9945">
        <v>9944</v>
      </c>
      <c r="B9945">
        <v>126.199557</v>
      </c>
      <c r="C9945">
        <v>3.6330300000000002</v>
      </c>
      <c r="D9945">
        <v>119.512001</v>
      </c>
      <c r="E9945">
        <v>5.4495990000000001</v>
      </c>
    </row>
    <row r="9946" spans="1:5" x14ac:dyDescent="0.25">
      <c r="A9946">
        <v>9945</v>
      </c>
      <c r="B9946">
        <v>126.199557</v>
      </c>
      <c r="C9946">
        <v>3.6330300000000002</v>
      </c>
    </row>
    <row r="9947" spans="1:5" x14ac:dyDescent="0.25">
      <c r="A9947">
        <v>9946</v>
      </c>
      <c r="B9947">
        <v>126.199557</v>
      </c>
      <c r="C9947">
        <v>3.6330300000000002</v>
      </c>
    </row>
    <row r="9948" spans="1:5" x14ac:dyDescent="0.25">
      <c r="A9948">
        <v>9947</v>
      </c>
      <c r="B9948">
        <v>126.199557</v>
      </c>
      <c r="C9948">
        <v>3.6330300000000002</v>
      </c>
    </row>
    <row r="9949" spans="1:5" x14ac:dyDescent="0.25">
      <c r="A9949">
        <v>9948</v>
      </c>
      <c r="B9949">
        <v>126.199557</v>
      </c>
      <c r="C9949">
        <v>3.6330300000000002</v>
      </c>
    </row>
    <row r="9950" spans="1:5" x14ac:dyDescent="0.25">
      <c r="A9950">
        <v>9949</v>
      </c>
      <c r="B9950">
        <v>126.199557</v>
      </c>
      <c r="C9950">
        <v>3.6330300000000002</v>
      </c>
    </row>
    <row r="9951" spans="1:5" x14ac:dyDescent="0.25">
      <c r="A9951">
        <v>9950</v>
      </c>
      <c r="B9951">
        <v>126.199557</v>
      </c>
      <c r="C9951">
        <v>3.6330300000000002</v>
      </c>
    </row>
    <row r="9952" spans="1:5" x14ac:dyDescent="0.25">
      <c r="A9952">
        <v>9951</v>
      </c>
      <c r="B9952">
        <v>126.199557</v>
      </c>
      <c r="C9952">
        <v>3.6330300000000002</v>
      </c>
    </row>
    <row r="9953" spans="1:5" x14ac:dyDescent="0.25">
      <c r="A9953">
        <v>9952</v>
      </c>
      <c r="B9953">
        <v>126.199557</v>
      </c>
      <c r="C9953">
        <v>3.6330300000000002</v>
      </c>
    </row>
    <row r="9954" spans="1:5" x14ac:dyDescent="0.25">
      <c r="A9954">
        <v>9953</v>
      </c>
      <c r="B9954">
        <v>126.199557</v>
      </c>
      <c r="C9954">
        <v>3.6330300000000002</v>
      </c>
    </row>
    <row r="9955" spans="1:5" x14ac:dyDescent="0.25">
      <c r="A9955">
        <v>9954</v>
      </c>
      <c r="B9955">
        <v>126.199557</v>
      </c>
      <c r="C9955">
        <v>3.6330300000000002</v>
      </c>
    </row>
    <row r="9956" spans="1:5" x14ac:dyDescent="0.25">
      <c r="A9956">
        <v>9955</v>
      </c>
      <c r="B9956">
        <v>126.199557</v>
      </c>
      <c r="C9956">
        <v>3.6330300000000002</v>
      </c>
    </row>
    <row r="9957" spans="1:5" x14ac:dyDescent="0.25">
      <c r="A9957">
        <v>9956</v>
      </c>
      <c r="B9957">
        <v>126.199557</v>
      </c>
      <c r="C9957">
        <v>3.6330300000000002</v>
      </c>
    </row>
    <row r="9958" spans="1:5" x14ac:dyDescent="0.25">
      <c r="A9958">
        <v>9957</v>
      </c>
      <c r="B9958">
        <v>126.199557</v>
      </c>
      <c r="C9958">
        <v>3.6330300000000002</v>
      </c>
    </row>
    <row r="9959" spans="1:5" x14ac:dyDescent="0.25">
      <c r="A9959">
        <v>9958</v>
      </c>
      <c r="B9959">
        <v>126.199557</v>
      </c>
      <c r="C9959">
        <v>3.6330300000000002</v>
      </c>
    </row>
    <row r="9960" spans="1:5" x14ac:dyDescent="0.25">
      <c r="A9960">
        <v>9959</v>
      </c>
      <c r="B9960">
        <v>126.199557</v>
      </c>
      <c r="C9960">
        <v>3.6330300000000002</v>
      </c>
    </row>
    <row r="9961" spans="1:5" x14ac:dyDescent="0.25">
      <c r="A9961">
        <v>9960</v>
      </c>
      <c r="B9961">
        <v>126.199557</v>
      </c>
      <c r="C9961">
        <v>3.6330300000000002</v>
      </c>
    </row>
    <row r="9962" spans="1:5" x14ac:dyDescent="0.25">
      <c r="A9962">
        <v>9961</v>
      </c>
      <c r="B9962">
        <v>126.199557</v>
      </c>
      <c r="C9962">
        <v>3.6330300000000002</v>
      </c>
    </row>
    <row r="9963" spans="1:5" x14ac:dyDescent="0.25">
      <c r="A9963">
        <v>9962</v>
      </c>
    </row>
    <row r="9964" spans="1:5" x14ac:dyDescent="0.25">
      <c r="A9964">
        <v>9963</v>
      </c>
    </row>
    <row r="9965" spans="1:5" x14ac:dyDescent="0.25">
      <c r="A9965">
        <v>9964</v>
      </c>
    </row>
    <row r="9966" spans="1:5" x14ac:dyDescent="0.25">
      <c r="A9966">
        <v>9965</v>
      </c>
      <c r="D9966">
        <v>146.292449</v>
      </c>
      <c r="E9966">
        <v>5.6525489999999996</v>
      </c>
    </row>
    <row r="9967" spans="1:5" x14ac:dyDescent="0.25">
      <c r="A9967">
        <v>9966</v>
      </c>
      <c r="D9967">
        <v>146.292449</v>
      </c>
      <c r="E9967">
        <v>5.6525489999999996</v>
      </c>
    </row>
    <row r="9968" spans="1:5" x14ac:dyDescent="0.25">
      <c r="A9968">
        <v>9967</v>
      </c>
      <c r="D9968">
        <v>146.292449</v>
      </c>
      <c r="E9968">
        <v>5.6525489999999996</v>
      </c>
    </row>
    <row r="9969" spans="1:5" x14ac:dyDescent="0.25">
      <c r="A9969">
        <v>9968</v>
      </c>
      <c r="D9969">
        <v>146.292449</v>
      </c>
      <c r="E9969">
        <v>5.6525489999999996</v>
      </c>
    </row>
    <row r="9970" spans="1:5" x14ac:dyDescent="0.25">
      <c r="A9970">
        <v>9969</v>
      </c>
      <c r="D9970">
        <v>146.292449</v>
      </c>
      <c r="E9970">
        <v>5.6525489999999996</v>
      </c>
    </row>
    <row r="9971" spans="1:5" x14ac:dyDescent="0.25">
      <c r="A9971">
        <v>9970</v>
      </c>
      <c r="D9971">
        <v>146.292449</v>
      </c>
      <c r="E9971">
        <v>5.6525489999999996</v>
      </c>
    </row>
    <row r="9972" spans="1:5" x14ac:dyDescent="0.25">
      <c r="A9972">
        <v>9971</v>
      </c>
      <c r="D9972">
        <v>146.292449</v>
      </c>
      <c r="E9972">
        <v>5.6525489999999996</v>
      </c>
    </row>
    <row r="9973" spans="1:5" x14ac:dyDescent="0.25">
      <c r="A9973">
        <v>9972</v>
      </c>
      <c r="D9973">
        <v>146.292449</v>
      </c>
      <c r="E9973">
        <v>5.6525489999999996</v>
      </c>
    </row>
    <row r="9974" spans="1:5" x14ac:dyDescent="0.25">
      <c r="A9974">
        <v>9973</v>
      </c>
      <c r="D9974">
        <v>146.292449</v>
      </c>
      <c r="E9974">
        <v>5.6525489999999996</v>
      </c>
    </row>
    <row r="9975" spans="1:5" x14ac:dyDescent="0.25">
      <c r="A9975">
        <v>9974</v>
      </c>
      <c r="D9975">
        <v>146.292449</v>
      </c>
      <c r="E9975">
        <v>5.6525489999999996</v>
      </c>
    </row>
    <row r="9976" spans="1:5" x14ac:dyDescent="0.25">
      <c r="A9976">
        <v>9975</v>
      </c>
      <c r="D9976">
        <v>146.292449</v>
      </c>
      <c r="E9976">
        <v>5.6525489999999996</v>
      </c>
    </row>
    <row r="9977" spans="1:5" x14ac:dyDescent="0.25">
      <c r="A9977">
        <v>9976</v>
      </c>
      <c r="D9977">
        <v>146.292449</v>
      </c>
      <c r="E9977">
        <v>5.6525489999999996</v>
      </c>
    </row>
    <row r="9978" spans="1:5" x14ac:dyDescent="0.25">
      <c r="A9978">
        <v>9977</v>
      </c>
      <c r="D9978">
        <v>146.292449</v>
      </c>
      <c r="E9978">
        <v>5.6525489999999996</v>
      </c>
    </row>
    <row r="9979" spans="1:5" x14ac:dyDescent="0.25">
      <c r="A9979">
        <v>9978</v>
      </c>
      <c r="D9979">
        <v>146.292449</v>
      </c>
      <c r="E9979">
        <v>5.6525489999999996</v>
      </c>
    </row>
    <row r="9980" spans="1:5" x14ac:dyDescent="0.25">
      <c r="A9980">
        <v>9979</v>
      </c>
      <c r="D9980">
        <v>146.292449</v>
      </c>
      <c r="E9980">
        <v>5.6525489999999996</v>
      </c>
    </row>
    <row r="9981" spans="1:5" x14ac:dyDescent="0.25">
      <c r="A9981">
        <v>9980</v>
      </c>
      <c r="D9981">
        <v>146.292449</v>
      </c>
      <c r="E9981">
        <v>5.6525489999999996</v>
      </c>
    </row>
    <row r="9982" spans="1:5" x14ac:dyDescent="0.25">
      <c r="A9982">
        <v>9981</v>
      </c>
      <c r="D9982">
        <v>146.292449</v>
      </c>
      <c r="E9982">
        <v>5.6525489999999996</v>
      </c>
    </row>
    <row r="9983" spans="1:5" x14ac:dyDescent="0.25">
      <c r="A9983">
        <v>9982</v>
      </c>
      <c r="D9983">
        <v>146.292449</v>
      </c>
      <c r="E9983">
        <v>5.6525489999999996</v>
      </c>
    </row>
    <row r="9984" spans="1:5" x14ac:dyDescent="0.25">
      <c r="A9984">
        <v>9983</v>
      </c>
      <c r="D9984">
        <v>146.292449</v>
      </c>
      <c r="E9984">
        <v>5.6525489999999996</v>
      </c>
    </row>
    <row r="9985" spans="1:9" x14ac:dyDescent="0.25">
      <c r="A9985">
        <v>9984</v>
      </c>
      <c r="D9985">
        <v>146.292449</v>
      </c>
      <c r="E9985">
        <v>5.6525489999999996</v>
      </c>
    </row>
    <row r="9986" spans="1:9" x14ac:dyDescent="0.25">
      <c r="A9986">
        <v>9985</v>
      </c>
      <c r="D9986">
        <v>146.292449</v>
      </c>
      <c r="E9986">
        <v>5.6525489999999996</v>
      </c>
    </row>
    <row r="9987" spans="1:9" x14ac:dyDescent="0.25">
      <c r="A9987">
        <v>9986</v>
      </c>
      <c r="D9987">
        <v>146.292449</v>
      </c>
      <c r="E9987">
        <v>5.6525489999999996</v>
      </c>
    </row>
    <row r="9988" spans="1:9" x14ac:dyDescent="0.25">
      <c r="A9988">
        <v>9987</v>
      </c>
      <c r="D9988">
        <v>146.292449</v>
      </c>
      <c r="E9988">
        <v>5.6525489999999996</v>
      </c>
    </row>
    <row r="9989" spans="1:9" x14ac:dyDescent="0.25">
      <c r="A9989">
        <v>9988</v>
      </c>
      <c r="D9989">
        <v>146.292449</v>
      </c>
      <c r="E9989">
        <v>5.6525489999999996</v>
      </c>
    </row>
    <row r="9990" spans="1:9" x14ac:dyDescent="0.25">
      <c r="A9990">
        <v>9989</v>
      </c>
      <c r="D9990">
        <v>146.292449</v>
      </c>
      <c r="E9990">
        <v>5.6525489999999996</v>
      </c>
    </row>
    <row r="9991" spans="1:9" x14ac:dyDescent="0.25">
      <c r="A9991">
        <v>9990</v>
      </c>
      <c r="D9991">
        <v>146.292449</v>
      </c>
      <c r="E9991">
        <v>5.6525489999999996</v>
      </c>
    </row>
    <row r="9992" spans="1:9" x14ac:dyDescent="0.25">
      <c r="A9992">
        <v>9991</v>
      </c>
      <c r="B9992">
        <v>155.09241399999999</v>
      </c>
      <c r="C9992">
        <v>5.5861470000000004</v>
      </c>
    </row>
    <row r="9993" spans="1:9" x14ac:dyDescent="0.25">
      <c r="A9993">
        <v>9992</v>
      </c>
      <c r="B9993">
        <v>155.09241399999999</v>
      </c>
      <c r="C9993">
        <v>5.5861470000000004</v>
      </c>
    </row>
    <row r="9994" spans="1:9" x14ac:dyDescent="0.25">
      <c r="A9994">
        <v>9993</v>
      </c>
      <c r="B9994">
        <v>155.09241399999999</v>
      </c>
      <c r="C9994">
        <v>5.5861470000000004</v>
      </c>
    </row>
    <row r="9995" spans="1:9" x14ac:dyDescent="0.25">
      <c r="A9995">
        <v>9994</v>
      </c>
      <c r="B9995">
        <v>155.09241399999999</v>
      </c>
      <c r="C9995">
        <v>5.5861470000000004</v>
      </c>
      <c r="F9995">
        <v>143.75914</v>
      </c>
      <c r="G9995">
        <v>5.120571</v>
      </c>
    </row>
    <row r="9996" spans="1:9" x14ac:dyDescent="0.25">
      <c r="A9996">
        <v>9995</v>
      </c>
      <c r="B9996">
        <v>155.09241399999999</v>
      </c>
      <c r="C9996">
        <v>5.5861470000000004</v>
      </c>
      <c r="F9996">
        <v>143.75914</v>
      </c>
      <c r="G9996">
        <v>5.120571</v>
      </c>
    </row>
    <row r="9997" spans="1:9" x14ac:dyDescent="0.25">
      <c r="A9997">
        <v>9996</v>
      </c>
      <c r="B9997">
        <v>155.09241399999999</v>
      </c>
      <c r="C9997">
        <v>5.5861470000000004</v>
      </c>
      <c r="F9997">
        <v>143.75914</v>
      </c>
      <c r="G9997">
        <v>5.120571</v>
      </c>
    </row>
    <row r="9998" spans="1:9" x14ac:dyDescent="0.25">
      <c r="A9998">
        <v>9997</v>
      </c>
      <c r="B9998">
        <v>155.09241399999999</v>
      </c>
      <c r="C9998">
        <v>5.5861470000000004</v>
      </c>
      <c r="F9998">
        <v>143.75914</v>
      </c>
      <c r="G9998">
        <v>5.120571</v>
      </c>
      <c r="H9998">
        <v>146.62576999999999</v>
      </c>
      <c r="I9998">
        <v>8.6451010000000004</v>
      </c>
    </row>
    <row r="9999" spans="1:9" x14ac:dyDescent="0.25">
      <c r="A9999">
        <v>9998</v>
      </c>
      <c r="B9999">
        <v>155.09241399999999</v>
      </c>
      <c r="C9999">
        <v>5.5861470000000004</v>
      </c>
      <c r="F9999">
        <v>143.75914</v>
      </c>
      <c r="G9999">
        <v>5.120571</v>
      </c>
      <c r="H9999">
        <v>146.62576999999999</v>
      </c>
      <c r="I9999">
        <v>8.6451010000000004</v>
      </c>
    </row>
    <row r="10000" spans="1:9" x14ac:dyDescent="0.25">
      <c r="A10000">
        <v>9999</v>
      </c>
      <c r="B10000">
        <v>155.09241399999999</v>
      </c>
      <c r="C10000">
        <v>5.5861470000000004</v>
      </c>
      <c r="F10000">
        <v>143.75914</v>
      </c>
      <c r="G10000">
        <v>5.120571</v>
      </c>
      <c r="H10000">
        <v>146.62576999999999</v>
      </c>
      <c r="I10000">
        <v>8.6451010000000004</v>
      </c>
    </row>
    <row r="10001" spans="1:9" x14ac:dyDescent="0.25">
      <c r="A10001">
        <v>10000</v>
      </c>
      <c r="B10001">
        <v>155.09241399999999</v>
      </c>
      <c r="C10001">
        <v>5.5861470000000004</v>
      </c>
      <c r="F10001">
        <v>143.75914</v>
      </c>
      <c r="G10001">
        <v>5.120571</v>
      </c>
      <c r="H10001">
        <v>146.62576999999999</v>
      </c>
      <c r="I10001">
        <v>8.6451010000000004</v>
      </c>
    </row>
    <row r="10002" spans="1:9" x14ac:dyDescent="0.25">
      <c r="A10002">
        <v>10001</v>
      </c>
      <c r="B10002">
        <v>155.09241399999999</v>
      </c>
      <c r="C10002">
        <v>5.5861470000000004</v>
      </c>
      <c r="F10002">
        <v>143.75914</v>
      </c>
      <c r="G10002">
        <v>5.120571</v>
      </c>
      <c r="H10002">
        <v>146.62576999999999</v>
      </c>
      <c r="I10002">
        <v>8.6451010000000004</v>
      </c>
    </row>
    <row r="10003" spans="1:9" x14ac:dyDescent="0.25">
      <c r="A10003">
        <v>10002</v>
      </c>
      <c r="B10003">
        <v>155.09241399999999</v>
      </c>
      <c r="C10003">
        <v>5.5861470000000004</v>
      </c>
      <c r="F10003">
        <v>143.75914</v>
      </c>
      <c r="G10003">
        <v>5.120571</v>
      </c>
      <c r="H10003">
        <v>146.62576999999999</v>
      </c>
      <c r="I10003">
        <v>8.6451010000000004</v>
      </c>
    </row>
    <row r="10004" spans="1:9" x14ac:dyDescent="0.25">
      <c r="A10004">
        <v>10003</v>
      </c>
      <c r="B10004">
        <v>155.09241399999999</v>
      </c>
      <c r="C10004">
        <v>5.5861470000000004</v>
      </c>
      <c r="F10004">
        <v>143.75914</v>
      </c>
      <c r="G10004">
        <v>5.120571</v>
      </c>
      <c r="H10004">
        <v>146.62576999999999</v>
      </c>
      <c r="I10004">
        <v>8.6451010000000004</v>
      </c>
    </row>
    <row r="10005" spans="1:9" x14ac:dyDescent="0.25">
      <c r="A10005">
        <v>10004</v>
      </c>
      <c r="B10005">
        <v>155.09241399999999</v>
      </c>
      <c r="C10005">
        <v>5.5861470000000004</v>
      </c>
      <c r="F10005">
        <v>143.75914</v>
      </c>
      <c r="G10005">
        <v>5.120571</v>
      </c>
      <c r="H10005">
        <v>146.62576999999999</v>
      </c>
      <c r="I10005">
        <v>8.6451010000000004</v>
      </c>
    </row>
    <row r="10006" spans="1:9" x14ac:dyDescent="0.25">
      <c r="A10006">
        <v>10005</v>
      </c>
      <c r="B10006">
        <v>155.09241399999999</v>
      </c>
      <c r="C10006">
        <v>5.5861470000000004</v>
      </c>
      <c r="F10006">
        <v>143.75914</v>
      </c>
      <c r="G10006">
        <v>5.120571</v>
      </c>
      <c r="H10006">
        <v>146.62576999999999</v>
      </c>
      <c r="I10006">
        <v>8.6451010000000004</v>
      </c>
    </row>
    <row r="10007" spans="1:9" x14ac:dyDescent="0.25">
      <c r="A10007">
        <v>10006</v>
      </c>
      <c r="B10007">
        <v>155.09241399999999</v>
      </c>
      <c r="C10007">
        <v>5.5861470000000004</v>
      </c>
      <c r="F10007">
        <v>143.75914</v>
      </c>
      <c r="G10007">
        <v>5.120571</v>
      </c>
      <c r="H10007">
        <v>146.62576999999999</v>
      </c>
      <c r="I10007">
        <v>8.6451010000000004</v>
      </c>
    </row>
    <row r="10008" spans="1:9" x14ac:dyDescent="0.25">
      <c r="A10008">
        <v>10007</v>
      </c>
      <c r="B10008">
        <v>155.09241399999999</v>
      </c>
      <c r="C10008">
        <v>5.5861470000000004</v>
      </c>
      <c r="F10008">
        <v>143.75914</v>
      </c>
      <c r="G10008">
        <v>5.120571</v>
      </c>
      <c r="H10008">
        <v>146.62576999999999</v>
      </c>
      <c r="I10008">
        <v>8.6451010000000004</v>
      </c>
    </row>
    <row r="10009" spans="1:9" x14ac:dyDescent="0.25">
      <c r="A10009">
        <v>10008</v>
      </c>
      <c r="B10009">
        <v>155.09241399999999</v>
      </c>
      <c r="C10009">
        <v>5.5861470000000004</v>
      </c>
      <c r="F10009">
        <v>143.75914</v>
      </c>
      <c r="G10009">
        <v>5.120571</v>
      </c>
      <c r="H10009">
        <v>146.62576999999999</v>
      </c>
      <c r="I10009">
        <v>8.6451010000000004</v>
      </c>
    </row>
    <row r="10010" spans="1:9" x14ac:dyDescent="0.25">
      <c r="A10010">
        <v>10009</v>
      </c>
      <c r="B10010">
        <v>155.09241399999999</v>
      </c>
      <c r="C10010">
        <v>5.5861470000000004</v>
      </c>
      <c r="F10010">
        <v>143.75914</v>
      </c>
      <c r="G10010">
        <v>5.120571</v>
      </c>
      <c r="H10010">
        <v>146.62576999999999</v>
      </c>
      <c r="I10010">
        <v>8.6451010000000004</v>
      </c>
    </row>
    <row r="10011" spans="1:9" x14ac:dyDescent="0.25">
      <c r="A10011">
        <v>10010</v>
      </c>
      <c r="B10011">
        <v>155.09241399999999</v>
      </c>
      <c r="C10011">
        <v>5.5861470000000004</v>
      </c>
      <c r="F10011">
        <v>143.75914</v>
      </c>
      <c r="G10011">
        <v>5.120571</v>
      </c>
      <c r="H10011">
        <v>146.95908700000001</v>
      </c>
      <c r="I10011">
        <v>8.7781219999999998</v>
      </c>
    </row>
    <row r="10012" spans="1:9" x14ac:dyDescent="0.25">
      <c r="A10012">
        <v>10011</v>
      </c>
      <c r="B10012">
        <v>155.09241399999999</v>
      </c>
      <c r="C10012">
        <v>5.5861470000000004</v>
      </c>
      <c r="D10012">
        <v>162.292518</v>
      </c>
      <c r="E10012">
        <v>7.1155689999999998</v>
      </c>
      <c r="F10012">
        <v>143.75914</v>
      </c>
      <c r="G10012">
        <v>5.120571</v>
      </c>
      <c r="H10012">
        <v>146.95908700000001</v>
      </c>
      <c r="I10012">
        <v>8.7781219999999998</v>
      </c>
    </row>
    <row r="10013" spans="1:9" x14ac:dyDescent="0.25">
      <c r="A10013">
        <v>10012</v>
      </c>
      <c r="B10013">
        <v>155.09241399999999</v>
      </c>
      <c r="C10013">
        <v>5.5861470000000004</v>
      </c>
      <c r="D10013">
        <v>162.292518</v>
      </c>
      <c r="E10013">
        <v>7.1155689999999998</v>
      </c>
      <c r="F10013">
        <v>143.959114</v>
      </c>
      <c r="G10013">
        <v>5.0540599999999998</v>
      </c>
      <c r="H10013">
        <v>146.95908700000001</v>
      </c>
      <c r="I10013">
        <v>8.7781219999999998</v>
      </c>
    </row>
    <row r="10014" spans="1:9" x14ac:dyDescent="0.25">
      <c r="A10014">
        <v>10013</v>
      </c>
      <c r="B10014">
        <v>155.09241399999999</v>
      </c>
      <c r="C10014">
        <v>5.5861470000000004</v>
      </c>
      <c r="D10014">
        <v>162.292518</v>
      </c>
      <c r="E10014">
        <v>7.1155689999999998</v>
      </c>
      <c r="F10014">
        <v>144.159187</v>
      </c>
      <c r="G10014">
        <v>4.9875489999999996</v>
      </c>
      <c r="H10014">
        <v>146.95908700000001</v>
      </c>
      <c r="I10014">
        <v>8.7781219999999998</v>
      </c>
    </row>
    <row r="10015" spans="1:9" x14ac:dyDescent="0.25">
      <c r="A10015">
        <v>10014</v>
      </c>
      <c r="B10015">
        <v>155.09241399999999</v>
      </c>
      <c r="C10015">
        <v>5.5861470000000004</v>
      </c>
      <c r="D10015">
        <v>162.292518</v>
      </c>
      <c r="E10015">
        <v>7.1155689999999998</v>
      </c>
      <c r="F10015">
        <v>144.159187</v>
      </c>
      <c r="G10015">
        <v>4.9875489999999996</v>
      </c>
      <c r="H10015">
        <v>146.95908700000001</v>
      </c>
      <c r="I10015">
        <v>8.7781219999999998</v>
      </c>
    </row>
    <row r="10016" spans="1:9" x14ac:dyDescent="0.25">
      <c r="A10016">
        <v>10015</v>
      </c>
      <c r="D10016">
        <v>162.292518</v>
      </c>
      <c r="E10016">
        <v>7.1155689999999998</v>
      </c>
      <c r="F10016">
        <v>144.159187</v>
      </c>
      <c r="G10016">
        <v>4.9875489999999996</v>
      </c>
      <c r="H10016">
        <v>146.95908700000001</v>
      </c>
      <c r="I10016">
        <v>8.7781219999999998</v>
      </c>
    </row>
    <row r="10017" spans="1:9" x14ac:dyDescent="0.25">
      <c r="A10017">
        <v>10016</v>
      </c>
      <c r="D10017">
        <v>162.292518</v>
      </c>
      <c r="E10017">
        <v>7.1155689999999998</v>
      </c>
      <c r="F10017">
        <v>144.159187</v>
      </c>
      <c r="G10017">
        <v>4.9875489999999996</v>
      </c>
      <c r="H10017">
        <v>146.95908700000001</v>
      </c>
      <c r="I10017">
        <v>8.7781219999999998</v>
      </c>
    </row>
    <row r="10018" spans="1:9" x14ac:dyDescent="0.25">
      <c r="A10018">
        <v>10017</v>
      </c>
      <c r="D10018">
        <v>162.292518</v>
      </c>
      <c r="E10018">
        <v>7.1155689999999998</v>
      </c>
      <c r="H10018">
        <v>146.95908700000001</v>
      </c>
      <c r="I10018">
        <v>8.7781219999999998</v>
      </c>
    </row>
    <row r="10019" spans="1:9" x14ac:dyDescent="0.25">
      <c r="A10019">
        <v>10018</v>
      </c>
      <c r="D10019">
        <v>162.292518</v>
      </c>
      <c r="E10019">
        <v>7.1155689999999998</v>
      </c>
      <c r="H10019">
        <v>146.95908700000001</v>
      </c>
      <c r="I10019">
        <v>8.7781219999999998</v>
      </c>
    </row>
    <row r="10020" spans="1:9" x14ac:dyDescent="0.25">
      <c r="A10020">
        <v>10019</v>
      </c>
      <c r="D10020">
        <v>162.292518</v>
      </c>
      <c r="E10020">
        <v>7.1155689999999998</v>
      </c>
      <c r="H10020">
        <v>146.95908700000001</v>
      </c>
      <c r="I10020">
        <v>8.7781219999999998</v>
      </c>
    </row>
    <row r="10021" spans="1:9" x14ac:dyDescent="0.25">
      <c r="A10021">
        <v>10020</v>
      </c>
      <c r="D10021">
        <v>162.292518</v>
      </c>
      <c r="E10021">
        <v>7.1155689999999998</v>
      </c>
      <c r="H10021">
        <v>146.95908700000001</v>
      </c>
      <c r="I10021">
        <v>8.7781219999999998</v>
      </c>
    </row>
    <row r="10022" spans="1:9" x14ac:dyDescent="0.25">
      <c r="A10022">
        <v>10021</v>
      </c>
      <c r="D10022">
        <v>162.292518</v>
      </c>
      <c r="E10022">
        <v>7.1155689999999998</v>
      </c>
      <c r="H10022">
        <v>146.95908700000001</v>
      </c>
      <c r="I10022">
        <v>8.7781219999999998</v>
      </c>
    </row>
    <row r="10023" spans="1:9" x14ac:dyDescent="0.25">
      <c r="A10023">
        <v>10022</v>
      </c>
      <c r="D10023">
        <v>162.292518</v>
      </c>
      <c r="E10023">
        <v>7.1155689999999998</v>
      </c>
      <c r="H10023">
        <v>146.95908700000001</v>
      </c>
      <c r="I10023">
        <v>8.7781219999999998</v>
      </c>
    </row>
    <row r="10024" spans="1:9" x14ac:dyDescent="0.25">
      <c r="A10024">
        <v>10023</v>
      </c>
      <c r="D10024">
        <v>162.292518</v>
      </c>
      <c r="E10024">
        <v>7.1155689999999998</v>
      </c>
      <c r="H10024">
        <v>146.95908700000001</v>
      </c>
      <c r="I10024">
        <v>8.7781219999999998</v>
      </c>
    </row>
    <row r="10025" spans="1:9" x14ac:dyDescent="0.25">
      <c r="A10025">
        <v>10024</v>
      </c>
      <c r="D10025">
        <v>162.292518</v>
      </c>
      <c r="E10025">
        <v>7.1155689999999998</v>
      </c>
      <c r="H10025">
        <v>146.95908700000001</v>
      </c>
      <c r="I10025">
        <v>8.7781219999999998</v>
      </c>
    </row>
    <row r="10026" spans="1:9" x14ac:dyDescent="0.25">
      <c r="A10026">
        <v>10025</v>
      </c>
      <c r="D10026">
        <v>162.292518</v>
      </c>
      <c r="E10026">
        <v>7.1155689999999998</v>
      </c>
      <c r="H10026">
        <v>147.292518</v>
      </c>
      <c r="I10026">
        <v>8.7116109999999995</v>
      </c>
    </row>
    <row r="10027" spans="1:9" x14ac:dyDescent="0.25">
      <c r="A10027">
        <v>10026</v>
      </c>
      <c r="D10027">
        <v>162.292518</v>
      </c>
      <c r="E10027">
        <v>7.1155689999999998</v>
      </c>
      <c r="H10027">
        <v>147.292518</v>
      </c>
      <c r="I10027">
        <v>8.7116109999999995</v>
      </c>
    </row>
    <row r="10028" spans="1:9" x14ac:dyDescent="0.25">
      <c r="A10028">
        <v>10027</v>
      </c>
      <c r="D10028">
        <v>162.292518</v>
      </c>
      <c r="E10028">
        <v>7.1155689999999998</v>
      </c>
      <c r="F10028">
        <v>153.159122</v>
      </c>
      <c r="G10028">
        <v>5.785571</v>
      </c>
      <c r="H10028">
        <v>147.292518</v>
      </c>
      <c r="I10028">
        <v>8.7116109999999995</v>
      </c>
    </row>
    <row r="10029" spans="1:9" x14ac:dyDescent="0.25">
      <c r="A10029">
        <v>10028</v>
      </c>
      <c r="D10029">
        <v>162.292518</v>
      </c>
      <c r="E10029">
        <v>7.1155689999999998</v>
      </c>
      <c r="F10029">
        <v>153.159122</v>
      </c>
      <c r="G10029">
        <v>5.785571</v>
      </c>
      <c r="H10029">
        <v>147.292518</v>
      </c>
      <c r="I10029">
        <v>8.7116109999999995</v>
      </c>
    </row>
    <row r="10030" spans="1:9" x14ac:dyDescent="0.25">
      <c r="A10030">
        <v>10029</v>
      </c>
      <c r="D10030">
        <v>162.292518</v>
      </c>
      <c r="E10030">
        <v>7.1155689999999998</v>
      </c>
      <c r="F10030">
        <v>153.159122</v>
      </c>
      <c r="G10030">
        <v>5.785571</v>
      </c>
    </row>
    <row r="10031" spans="1:9" x14ac:dyDescent="0.25">
      <c r="A10031">
        <v>10030</v>
      </c>
      <c r="D10031">
        <v>162.292518</v>
      </c>
      <c r="E10031">
        <v>7.1155689999999998</v>
      </c>
      <c r="F10031">
        <v>153.159122</v>
      </c>
      <c r="G10031">
        <v>5.785571</v>
      </c>
    </row>
    <row r="10032" spans="1:9" x14ac:dyDescent="0.25">
      <c r="A10032">
        <v>10031</v>
      </c>
      <c r="D10032">
        <v>162.292518</v>
      </c>
      <c r="E10032">
        <v>7.1155689999999998</v>
      </c>
      <c r="F10032">
        <v>153.159122</v>
      </c>
      <c r="G10032">
        <v>5.785571</v>
      </c>
    </row>
    <row r="10033" spans="1:7" x14ac:dyDescent="0.25">
      <c r="A10033">
        <v>10032</v>
      </c>
      <c r="B10033">
        <v>170.02579499999999</v>
      </c>
      <c r="C10033">
        <v>3.724062</v>
      </c>
      <c r="D10033">
        <v>162.292518</v>
      </c>
      <c r="E10033">
        <v>7.1155689999999998</v>
      </c>
      <c r="F10033">
        <v>153.159122</v>
      </c>
      <c r="G10033">
        <v>5.785571</v>
      </c>
    </row>
    <row r="10034" spans="1:7" x14ac:dyDescent="0.25">
      <c r="A10034">
        <v>10033</v>
      </c>
      <c r="B10034">
        <v>170.02579499999999</v>
      </c>
      <c r="C10034">
        <v>3.724062</v>
      </c>
      <c r="D10034">
        <v>162.292518</v>
      </c>
      <c r="E10034">
        <v>7.1155689999999998</v>
      </c>
      <c r="F10034">
        <v>153.159122</v>
      </c>
      <c r="G10034">
        <v>5.785571</v>
      </c>
    </row>
    <row r="10035" spans="1:7" x14ac:dyDescent="0.25">
      <c r="A10035">
        <v>10034</v>
      </c>
      <c r="B10035">
        <v>170.02579499999999</v>
      </c>
      <c r="C10035">
        <v>3.724062</v>
      </c>
      <c r="D10035">
        <v>162.692455</v>
      </c>
      <c r="E10035">
        <v>7.1155689999999998</v>
      </c>
      <c r="F10035">
        <v>153.159122</v>
      </c>
      <c r="G10035">
        <v>5.785571</v>
      </c>
    </row>
    <row r="10036" spans="1:7" x14ac:dyDescent="0.25">
      <c r="A10036">
        <v>10035</v>
      </c>
      <c r="B10036">
        <v>170.02579499999999</v>
      </c>
      <c r="C10036">
        <v>3.724062</v>
      </c>
      <c r="D10036">
        <v>162.692455</v>
      </c>
      <c r="E10036">
        <v>7.1155689999999998</v>
      </c>
      <c r="F10036">
        <v>153.159122</v>
      </c>
      <c r="G10036">
        <v>5.785571</v>
      </c>
    </row>
    <row r="10037" spans="1:7" x14ac:dyDescent="0.25">
      <c r="A10037">
        <v>10036</v>
      </c>
      <c r="B10037">
        <v>170.02579499999999</v>
      </c>
      <c r="C10037">
        <v>3.724062</v>
      </c>
      <c r="F10037">
        <v>153.159122</v>
      </c>
      <c r="G10037">
        <v>5.785571</v>
      </c>
    </row>
    <row r="10038" spans="1:7" x14ac:dyDescent="0.25">
      <c r="A10038">
        <v>10037</v>
      </c>
      <c r="B10038">
        <v>170.02579499999999</v>
      </c>
      <c r="C10038">
        <v>3.724062</v>
      </c>
      <c r="F10038">
        <v>153.159122</v>
      </c>
      <c r="G10038">
        <v>5.785571</v>
      </c>
    </row>
    <row r="10039" spans="1:7" x14ac:dyDescent="0.25">
      <c r="A10039">
        <v>10038</v>
      </c>
      <c r="B10039">
        <v>170.02579499999999</v>
      </c>
      <c r="C10039">
        <v>3.724062</v>
      </c>
      <c r="F10039">
        <v>153.159122</v>
      </c>
      <c r="G10039">
        <v>5.785571</v>
      </c>
    </row>
    <row r="10040" spans="1:7" x14ac:dyDescent="0.25">
      <c r="A10040">
        <v>10039</v>
      </c>
      <c r="B10040">
        <v>170.02579499999999</v>
      </c>
      <c r="C10040">
        <v>3.724062</v>
      </c>
      <c r="F10040">
        <v>153.159122</v>
      </c>
      <c r="G10040">
        <v>5.785571</v>
      </c>
    </row>
    <row r="10041" spans="1:7" x14ac:dyDescent="0.25">
      <c r="A10041">
        <v>10040</v>
      </c>
      <c r="B10041">
        <v>170.02579499999999</v>
      </c>
      <c r="C10041">
        <v>3.724062</v>
      </c>
      <c r="F10041">
        <v>153.159122</v>
      </c>
      <c r="G10041">
        <v>5.785571</v>
      </c>
    </row>
    <row r="10042" spans="1:7" x14ac:dyDescent="0.25">
      <c r="A10042">
        <v>10041</v>
      </c>
      <c r="B10042">
        <v>170.02579499999999</v>
      </c>
      <c r="C10042">
        <v>3.724062</v>
      </c>
      <c r="F10042">
        <v>153.159122</v>
      </c>
      <c r="G10042">
        <v>5.785571</v>
      </c>
    </row>
    <row r="10043" spans="1:7" x14ac:dyDescent="0.25">
      <c r="A10043">
        <v>10042</v>
      </c>
      <c r="B10043">
        <v>170.02579499999999</v>
      </c>
      <c r="C10043">
        <v>3.724062</v>
      </c>
      <c r="F10043">
        <v>153.159122</v>
      </c>
      <c r="G10043">
        <v>5.785571</v>
      </c>
    </row>
    <row r="10044" spans="1:7" x14ac:dyDescent="0.25">
      <c r="A10044">
        <v>10043</v>
      </c>
      <c r="B10044">
        <v>170.02579499999999</v>
      </c>
      <c r="C10044">
        <v>3.724062</v>
      </c>
      <c r="F10044">
        <v>153.159122</v>
      </c>
      <c r="G10044">
        <v>5.785571</v>
      </c>
    </row>
    <row r="10045" spans="1:7" x14ac:dyDescent="0.25">
      <c r="A10045">
        <v>10044</v>
      </c>
      <c r="B10045">
        <v>170.02579499999999</v>
      </c>
      <c r="C10045">
        <v>3.724062</v>
      </c>
      <c r="F10045">
        <v>153.159122</v>
      </c>
      <c r="G10045">
        <v>5.785571</v>
      </c>
    </row>
    <row r="10046" spans="1:7" x14ac:dyDescent="0.25">
      <c r="A10046">
        <v>10045</v>
      </c>
      <c r="B10046">
        <v>170.02579499999999</v>
      </c>
      <c r="C10046">
        <v>3.724062</v>
      </c>
      <c r="F10046">
        <v>153.159122</v>
      </c>
      <c r="G10046">
        <v>5.785571</v>
      </c>
    </row>
    <row r="10047" spans="1:7" x14ac:dyDescent="0.25">
      <c r="A10047">
        <v>10046</v>
      </c>
      <c r="B10047">
        <v>170.02579499999999</v>
      </c>
      <c r="C10047">
        <v>3.724062</v>
      </c>
      <c r="F10047">
        <v>153.159122</v>
      </c>
      <c r="G10047">
        <v>5.785571</v>
      </c>
    </row>
    <row r="10048" spans="1:7" x14ac:dyDescent="0.25">
      <c r="A10048">
        <v>10047</v>
      </c>
      <c r="B10048">
        <v>170.02579499999999</v>
      </c>
      <c r="C10048">
        <v>3.724062</v>
      </c>
      <c r="F10048">
        <v>153.159122</v>
      </c>
      <c r="G10048">
        <v>5.785571</v>
      </c>
    </row>
    <row r="10049" spans="1:9" x14ac:dyDescent="0.25">
      <c r="A10049">
        <v>10048</v>
      </c>
      <c r="B10049">
        <v>170.02579499999999</v>
      </c>
      <c r="C10049">
        <v>3.724062</v>
      </c>
      <c r="F10049">
        <v>153.159122</v>
      </c>
      <c r="G10049">
        <v>5.785571</v>
      </c>
      <c r="H10049">
        <v>163.42582299999998</v>
      </c>
      <c r="I10049">
        <v>6.5170810000000001</v>
      </c>
    </row>
    <row r="10050" spans="1:9" x14ac:dyDescent="0.25">
      <c r="A10050">
        <v>10049</v>
      </c>
      <c r="B10050">
        <v>170.02579499999999</v>
      </c>
      <c r="C10050">
        <v>3.724062</v>
      </c>
      <c r="F10050">
        <v>153.159122</v>
      </c>
      <c r="G10050">
        <v>5.785571</v>
      </c>
      <c r="H10050">
        <v>163.42582299999998</v>
      </c>
      <c r="I10050">
        <v>6.5170810000000001</v>
      </c>
    </row>
    <row r="10051" spans="1:9" x14ac:dyDescent="0.25">
      <c r="A10051">
        <v>10050</v>
      </c>
      <c r="B10051">
        <v>170.02579499999999</v>
      </c>
      <c r="C10051">
        <v>3.724062</v>
      </c>
      <c r="H10051">
        <v>163.42582299999998</v>
      </c>
      <c r="I10051">
        <v>6.5170810000000001</v>
      </c>
    </row>
    <row r="10052" spans="1:9" x14ac:dyDescent="0.25">
      <c r="A10052">
        <v>10051</v>
      </c>
      <c r="B10052">
        <v>170.02579499999999</v>
      </c>
      <c r="C10052">
        <v>3.724062</v>
      </c>
      <c r="H10052">
        <v>163.42582299999998</v>
      </c>
      <c r="I10052">
        <v>6.5170810000000001</v>
      </c>
    </row>
    <row r="10053" spans="1:9" x14ac:dyDescent="0.25">
      <c r="A10053">
        <v>10052</v>
      </c>
      <c r="B10053">
        <v>170.02579499999999</v>
      </c>
      <c r="C10053">
        <v>3.724062</v>
      </c>
      <c r="H10053">
        <v>163.42582299999998</v>
      </c>
      <c r="I10053">
        <v>6.5170810000000001</v>
      </c>
    </row>
    <row r="10054" spans="1:9" x14ac:dyDescent="0.25">
      <c r="A10054">
        <v>10053</v>
      </c>
      <c r="B10054">
        <v>170.02579499999999</v>
      </c>
      <c r="C10054">
        <v>3.724062</v>
      </c>
      <c r="H10054">
        <v>163.42582299999998</v>
      </c>
      <c r="I10054">
        <v>6.5170810000000001</v>
      </c>
    </row>
    <row r="10055" spans="1:9" x14ac:dyDescent="0.25">
      <c r="A10055">
        <v>10054</v>
      </c>
      <c r="B10055">
        <v>170.02579499999999</v>
      </c>
      <c r="C10055">
        <v>3.724062</v>
      </c>
      <c r="H10055">
        <v>163.42582299999998</v>
      </c>
      <c r="I10055">
        <v>6.5170810000000001</v>
      </c>
    </row>
    <row r="10056" spans="1:9" x14ac:dyDescent="0.25">
      <c r="A10056">
        <v>10055</v>
      </c>
      <c r="H10056">
        <v>163.42582299999998</v>
      </c>
      <c r="I10056">
        <v>6.5170810000000001</v>
      </c>
    </row>
    <row r="10057" spans="1:9" x14ac:dyDescent="0.25">
      <c r="A10057">
        <v>10056</v>
      </c>
      <c r="D10057">
        <v>180.15914699999999</v>
      </c>
      <c r="E10057">
        <v>5.7190589999999997</v>
      </c>
      <c r="H10057">
        <v>163.42582299999998</v>
      </c>
      <c r="I10057">
        <v>6.5170810000000001</v>
      </c>
    </row>
    <row r="10058" spans="1:9" x14ac:dyDescent="0.25">
      <c r="A10058">
        <v>10057</v>
      </c>
      <c r="D10058">
        <v>180.15914699999999</v>
      </c>
      <c r="E10058">
        <v>5.7190589999999997</v>
      </c>
      <c r="H10058">
        <v>163.42582299999998</v>
      </c>
      <c r="I10058">
        <v>6.5170810000000001</v>
      </c>
    </row>
    <row r="10059" spans="1:9" x14ac:dyDescent="0.25">
      <c r="A10059">
        <v>10058</v>
      </c>
      <c r="D10059">
        <v>180.15914699999999</v>
      </c>
      <c r="E10059">
        <v>5.7190589999999997</v>
      </c>
      <c r="H10059">
        <v>163.42582299999998</v>
      </c>
      <c r="I10059">
        <v>6.5170810000000001</v>
      </c>
    </row>
    <row r="10060" spans="1:9" x14ac:dyDescent="0.25">
      <c r="A10060">
        <v>10059</v>
      </c>
      <c r="D10060">
        <v>180.15914699999999</v>
      </c>
      <c r="E10060">
        <v>5.7190589999999997</v>
      </c>
      <c r="H10060">
        <v>163.42582299999998</v>
      </c>
      <c r="I10060">
        <v>6.5170810000000001</v>
      </c>
    </row>
    <row r="10061" spans="1:9" x14ac:dyDescent="0.25">
      <c r="A10061">
        <v>10060</v>
      </c>
      <c r="D10061">
        <v>180.15914699999999</v>
      </c>
      <c r="E10061">
        <v>5.7190589999999997</v>
      </c>
      <c r="H10061">
        <v>163.42582299999998</v>
      </c>
      <c r="I10061">
        <v>6.5170810000000001</v>
      </c>
    </row>
    <row r="10062" spans="1:9" x14ac:dyDescent="0.25">
      <c r="A10062">
        <v>10061</v>
      </c>
      <c r="D10062">
        <v>180.15914699999999</v>
      </c>
      <c r="E10062">
        <v>5.7190589999999997</v>
      </c>
      <c r="H10062">
        <v>163.42582299999998</v>
      </c>
      <c r="I10062">
        <v>6.5170810000000001</v>
      </c>
    </row>
    <row r="10063" spans="1:9" x14ac:dyDescent="0.25">
      <c r="A10063">
        <v>10062</v>
      </c>
      <c r="D10063">
        <v>180.15914699999999</v>
      </c>
      <c r="E10063">
        <v>5.7190589999999997</v>
      </c>
      <c r="H10063">
        <v>163.42582299999998</v>
      </c>
      <c r="I10063">
        <v>6.5170810000000001</v>
      </c>
    </row>
    <row r="10064" spans="1:9" x14ac:dyDescent="0.25">
      <c r="A10064">
        <v>10063</v>
      </c>
      <c r="D10064">
        <v>180.15914699999999</v>
      </c>
      <c r="E10064">
        <v>5.7190589999999997</v>
      </c>
      <c r="H10064">
        <v>163.42582299999998</v>
      </c>
      <c r="I10064">
        <v>6.5170810000000001</v>
      </c>
    </row>
    <row r="10065" spans="1:9" x14ac:dyDescent="0.25">
      <c r="A10065">
        <v>10064</v>
      </c>
      <c r="D10065">
        <v>180.15914699999999</v>
      </c>
      <c r="E10065">
        <v>5.7190589999999997</v>
      </c>
      <c r="H10065">
        <v>163.42582299999998</v>
      </c>
      <c r="I10065">
        <v>6.5170810000000001</v>
      </c>
    </row>
    <row r="10066" spans="1:9" x14ac:dyDescent="0.25">
      <c r="A10066">
        <v>10065</v>
      </c>
      <c r="D10066">
        <v>180.15914699999999</v>
      </c>
      <c r="E10066">
        <v>5.7190589999999997</v>
      </c>
      <c r="H10066">
        <v>163.55917299999999</v>
      </c>
      <c r="I10066">
        <v>6.5170810000000001</v>
      </c>
    </row>
    <row r="10067" spans="1:9" x14ac:dyDescent="0.25">
      <c r="A10067">
        <v>10066</v>
      </c>
      <c r="D10067">
        <v>180.15914699999999</v>
      </c>
      <c r="E10067">
        <v>5.7190589999999997</v>
      </c>
      <c r="H10067">
        <v>163.55917299999999</v>
      </c>
      <c r="I10067">
        <v>6.5170810000000001</v>
      </c>
    </row>
    <row r="10068" spans="1:9" x14ac:dyDescent="0.25">
      <c r="A10068">
        <v>10067</v>
      </c>
      <c r="D10068">
        <v>180.15914699999999</v>
      </c>
      <c r="E10068">
        <v>5.7190589999999997</v>
      </c>
      <c r="H10068">
        <v>163.55917299999999</v>
      </c>
      <c r="I10068">
        <v>6.5170810000000001</v>
      </c>
    </row>
    <row r="10069" spans="1:9" x14ac:dyDescent="0.25">
      <c r="A10069">
        <v>10068</v>
      </c>
      <c r="D10069">
        <v>180.15914699999999</v>
      </c>
      <c r="E10069">
        <v>5.7190589999999997</v>
      </c>
      <c r="H10069">
        <v>163.62579299999999</v>
      </c>
      <c r="I10069">
        <v>6.5170810000000001</v>
      </c>
    </row>
    <row r="10070" spans="1:9" x14ac:dyDescent="0.25">
      <c r="A10070">
        <v>10069</v>
      </c>
      <c r="D10070">
        <v>180.15914699999999</v>
      </c>
      <c r="E10070">
        <v>5.7190589999999997</v>
      </c>
      <c r="H10070">
        <v>163.62579299999999</v>
      </c>
      <c r="I10070">
        <v>6.5170810000000001</v>
      </c>
    </row>
    <row r="10071" spans="1:9" x14ac:dyDescent="0.25">
      <c r="A10071">
        <v>10070</v>
      </c>
      <c r="D10071">
        <v>180.15914699999999</v>
      </c>
      <c r="E10071">
        <v>5.7190589999999997</v>
      </c>
      <c r="H10071">
        <v>163.62579299999999</v>
      </c>
      <c r="I10071">
        <v>6.5170810000000001</v>
      </c>
    </row>
    <row r="10072" spans="1:9" x14ac:dyDescent="0.25">
      <c r="A10072">
        <v>10071</v>
      </c>
      <c r="D10072">
        <v>180.15914699999999</v>
      </c>
      <c r="E10072">
        <v>5.7190589999999997</v>
      </c>
      <c r="H10072">
        <v>163.75914</v>
      </c>
      <c r="I10072">
        <v>6.4505699999999999</v>
      </c>
    </row>
    <row r="10073" spans="1:9" x14ac:dyDescent="0.25">
      <c r="A10073">
        <v>10072</v>
      </c>
      <c r="D10073">
        <v>180.15914699999999</v>
      </c>
      <c r="E10073">
        <v>5.7190589999999997</v>
      </c>
      <c r="F10073">
        <v>170.89251300000001</v>
      </c>
      <c r="G10073">
        <v>4.3225499999999997</v>
      </c>
      <c r="H10073">
        <v>163.82575900000001</v>
      </c>
      <c r="I10073">
        <v>6.3176569999999996</v>
      </c>
    </row>
    <row r="10074" spans="1:9" x14ac:dyDescent="0.25">
      <c r="A10074">
        <v>10073</v>
      </c>
      <c r="D10074">
        <v>180.15914699999999</v>
      </c>
      <c r="E10074">
        <v>5.7190589999999997</v>
      </c>
      <c r="F10074">
        <v>170.89251300000001</v>
      </c>
      <c r="G10074">
        <v>4.3225499999999997</v>
      </c>
      <c r="H10074">
        <v>163.82575900000001</v>
      </c>
      <c r="I10074">
        <v>6.3176569999999996</v>
      </c>
    </row>
    <row r="10075" spans="1:9" x14ac:dyDescent="0.25">
      <c r="A10075">
        <v>10074</v>
      </c>
      <c r="D10075">
        <v>180.15914699999999</v>
      </c>
      <c r="E10075">
        <v>5.7190589999999997</v>
      </c>
      <c r="F10075">
        <v>170.89251300000001</v>
      </c>
      <c r="G10075">
        <v>4.3225499999999997</v>
      </c>
    </row>
    <row r="10076" spans="1:9" x14ac:dyDescent="0.25">
      <c r="A10076">
        <v>10075</v>
      </c>
      <c r="D10076">
        <v>180.15914699999999</v>
      </c>
      <c r="E10076">
        <v>5.7190589999999997</v>
      </c>
      <c r="F10076">
        <v>170.89251300000001</v>
      </c>
      <c r="G10076">
        <v>4.3225499999999997</v>
      </c>
    </row>
    <row r="10077" spans="1:9" x14ac:dyDescent="0.25">
      <c r="A10077">
        <v>10076</v>
      </c>
      <c r="D10077">
        <v>180.15914699999999</v>
      </c>
      <c r="E10077">
        <v>5.7190589999999997</v>
      </c>
      <c r="F10077">
        <v>170.89251300000001</v>
      </c>
      <c r="G10077">
        <v>4.3225499999999997</v>
      </c>
    </row>
    <row r="10078" spans="1:9" x14ac:dyDescent="0.25">
      <c r="A10078">
        <v>10077</v>
      </c>
      <c r="B10078">
        <v>188.359094</v>
      </c>
      <c r="C10078">
        <v>3.1920839999999999</v>
      </c>
      <c r="D10078">
        <v>180.15914699999999</v>
      </c>
      <c r="E10078">
        <v>5.7190589999999997</v>
      </c>
      <c r="F10078">
        <v>170.89251300000001</v>
      </c>
      <c r="G10078">
        <v>4.3225499999999997</v>
      </c>
    </row>
    <row r="10079" spans="1:9" x14ac:dyDescent="0.25">
      <c r="A10079">
        <v>10078</v>
      </c>
      <c r="B10079">
        <v>188.359094</v>
      </c>
      <c r="C10079">
        <v>3.1920839999999999</v>
      </c>
      <c r="D10079">
        <v>180.15914699999999</v>
      </c>
      <c r="E10079">
        <v>5.7190589999999997</v>
      </c>
      <c r="F10079">
        <v>170.89251300000001</v>
      </c>
      <c r="G10079">
        <v>4.3225499999999997</v>
      </c>
    </row>
    <row r="10080" spans="1:9" x14ac:dyDescent="0.25">
      <c r="A10080">
        <v>10079</v>
      </c>
      <c r="B10080">
        <v>188.359094</v>
      </c>
      <c r="C10080">
        <v>3.1920839999999999</v>
      </c>
      <c r="F10080">
        <v>170.89251300000001</v>
      </c>
      <c r="G10080">
        <v>4.3225499999999997</v>
      </c>
    </row>
    <row r="10081" spans="1:9" x14ac:dyDescent="0.25">
      <c r="A10081">
        <v>10080</v>
      </c>
      <c r="B10081">
        <v>188.359094</v>
      </c>
      <c r="C10081">
        <v>3.1920839999999999</v>
      </c>
      <c r="F10081">
        <v>170.89251300000001</v>
      </c>
      <c r="G10081">
        <v>4.3225499999999997</v>
      </c>
    </row>
    <row r="10082" spans="1:9" x14ac:dyDescent="0.25">
      <c r="A10082">
        <v>10081</v>
      </c>
      <c r="B10082">
        <v>188.359094</v>
      </c>
      <c r="C10082">
        <v>3.1920839999999999</v>
      </c>
      <c r="F10082">
        <v>170.89251300000001</v>
      </c>
      <c r="G10082">
        <v>4.3225499999999997</v>
      </c>
    </row>
    <row r="10083" spans="1:9" x14ac:dyDescent="0.25">
      <c r="A10083">
        <v>10082</v>
      </c>
      <c r="B10083">
        <v>188.359094</v>
      </c>
      <c r="C10083">
        <v>3.1920839999999999</v>
      </c>
      <c r="F10083">
        <v>170.89251300000001</v>
      </c>
      <c r="G10083">
        <v>4.3225499999999997</v>
      </c>
    </row>
    <row r="10084" spans="1:9" x14ac:dyDescent="0.25">
      <c r="A10084">
        <v>10083</v>
      </c>
      <c r="B10084">
        <v>188.359094</v>
      </c>
      <c r="C10084">
        <v>3.1920839999999999</v>
      </c>
      <c r="F10084">
        <v>170.89251300000001</v>
      </c>
      <c r="G10084">
        <v>4.3225499999999997</v>
      </c>
    </row>
    <row r="10085" spans="1:9" x14ac:dyDescent="0.25">
      <c r="A10085">
        <v>10084</v>
      </c>
      <c r="B10085">
        <v>188.359094</v>
      </c>
      <c r="C10085">
        <v>3.1920839999999999</v>
      </c>
      <c r="F10085">
        <v>170.89251300000001</v>
      </c>
      <c r="G10085">
        <v>4.3225499999999997</v>
      </c>
    </row>
    <row r="10086" spans="1:9" x14ac:dyDescent="0.25">
      <c r="A10086">
        <v>10085</v>
      </c>
      <c r="B10086">
        <v>188.359094</v>
      </c>
      <c r="C10086">
        <v>3.1920839999999999</v>
      </c>
      <c r="F10086">
        <v>170.89251300000001</v>
      </c>
      <c r="G10086">
        <v>4.3225499999999997</v>
      </c>
    </row>
    <row r="10087" spans="1:9" x14ac:dyDescent="0.25">
      <c r="A10087">
        <v>10086</v>
      </c>
      <c r="B10087">
        <v>188.359094</v>
      </c>
      <c r="C10087">
        <v>3.1920839999999999</v>
      </c>
      <c r="F10087">
        <v>170.95913300000001</v>
      </c>
      <c r="G10087">
        <v>4.3890609999999999</v>
      </c>
    </row>
    <row r="10088" spans="1:9" x14ac:dyDescent="0.25">
      <c r="A10088">
        <v>10087</v>
      </c>
      <c r="B10088">
        <v>188.359094</v>
      </c>
      <c r="C10088">
        <v>3.1920839999999999</v>
      </c>
      <c r="F10088">
        <v>171.09248299999999</v>
      </c>
      <c r="G10088">
        <v>4.3890609999999999</v>
      </c>
    </row>
    <row r="10089" spans="1:9" x14ac:dyDescent="0.25">
      <c r="A10089">
        <v>10088</v>
      </c>
      <c r="B10089">
        <v>188.359094</v>
      </c>
      <c r="C10089">
        <v>3.1920839999999999</v>
      </c>
      <c r="F10089">
        <v>171.09248299999999</v>
      </c>
      <c r="G10089">
        <v>4.3890609999999999</v>
      </c>
    </row>
    <row r="10090" spans="1:9" x14ac:dyDescent="0.25">
      <c r="A10090">
        <v>10089</v>
      </c>
      <c r="B10090">
        <v>188.359094</v>
      </c>
      <c r="C10090">
        <v>3.1920839999999999</v>
      </c>
      <c r="F10090">
        <v>171.09248299999999</v>
      </c>
      <c r="G10090">
        <v>4.3890609999999999</v>
      </c>
    </row>
    <row r="10091" spans="1:9" x14ac:dyDescent="0.25">
      <c r="A10091">
        <v>10090</v>
      </c>
      <c r="B10091">
        <v>188.359094</v>
      </c>
      <c r="C10091">
        <v>3.1920839999999999</v>
      </c>
      <c r="F10091">
        <v>171.29245299999999</v>
      </c>
      <c r="G10091">
        <v>4.3890609999999999</v>
      </c>
    </row>
    <row r="10092" spans="1:9" x14ac:dyDescent="0.25">
      <c r="A10092">
        <v>10091</v>
      </c>
      <c r="B10092">
        <v>188.359094</v>
      </c>
      <c r="C10092">
        <v>3.1920839999999999</v>
      </c>
      <c r="F10092">
        <v>171.35917999999998</v>
      </c>
      <c r="G10092">
        <v>4.2560390000000003</v>
      </c>
    </row>
    <row r="10093" spans="1:9" x14ac:dyDescent="0.25">
      <c r="A10093">
        <v>10092</v>
      </c>
      <c r="B10093">
        <v>188.359094</v>
      </c>
      <c r="C10093">
        <v>3.1920839999999999</v>
      </c>
      <c r="F10093">
        <v>171.35917999999998</v>
      </c>
      <c r="G10093">
        <v>4.2560390000000003</v>
      </c>
    </row>
    <row r="10094" spans="1:9" x14ac:dyDescent="0.25">
      <c r="A10094">
        <v>10093</v>
      </c>
      <c r="B10094">
        <v>188.359094</v>
      </c>
      <c r="C10094">
        <v>3.1920839999999999</v>
      </c>
      <c r="F10094">
        <v>171.55914999999999</v>
      </c>
      <c r="G10094">
        <v>4.2560390000000003</v>
      </c>
    </row>
    <row r="10095" spans="1:9" x14ac:dyDescent="0.25">
      <c r="A10095">
        <v>10094</v>
      </c>
      <c r="B10095">
        <v>188.359094</v>
      </c>
      <c r="C10095">
        <v>3.1920839999999999</v>
      </c>
      <c r="F10095">
        <v>171.55914999999999</v>
      </c>
      <c r="G10095">
        <v>4.2560390000000003</v>
      </c>
      <c r="H10095">
        <v>181.89246900000001</v>
      </c>
      <c r="I10095">
        <v>6.118125</v>
      </c>
    </row>
    <row r="10096" spans="1:9" x14ac:dyDescent="0.25">
      <c r="A10096">
        <v>10095</v>
      </c>
      <c r="B10096">
        <v>188.359094</v>
      </c>
      <c r="C10096">
        <v>3.1920839999999999</v>
      </c>
      <c r="F10096">
        <v>171.55914999999999</v>
      </c>
      <c r="G10096">
        <v>4.2560390000000003</v>
      </c>
      <c r="H10096">
        <v>181.89246900000001</v>
      </c>
      <c r="I10096">
        <v>6.118125</v>
      </c>
    </row>
    <row r="10097" spans="1:9" x14ac:dyDescent="0.25">
      <c r="A10097">
        <v>10096</v>
      </c>
      <c r="B10097">
        <v>188.359094</v>
      </c>
      <c r="C10097">
        <v>3.1920839999999999</v>
      </c>
      <c r="H10097">
        <v>181.89246900000001</v>
      </c>
      <c r="I10097">
        <v>6.118125</v>
      </c>
    </row>
    <row r="10098" spans="1:9" x14ac:dyDescent="0.25">
      <c r="A10098">
        <v>10097</v>
      </c>
      <c r="B10098">
        <v>188.359094</v>
      </c>
      <c r="C10098">
        <v>3.1920839999999999</v>
      </c>
      <c r="H10098">
        <v>181.89246900000001</v>
      </c>
      <c r="I10098">
        <v>6.118125</v>
      </c>
    </row>
    <row r="10099" spans="1:9" x14ac:dyDescent="0.25">
      <c r="A10099">
        <v>10098</v>
      </c>
      <c r="B10099">
        <v>188.359094</v>
      </c>
      <c r="C10099">
        <v>3.1920839999999999</v>
      </c>
      <c r="H10099">
        <v>181.89246900000001</v>
      </c>
      <c r="I10099">
        <v>6.118125</v>
      </c>
    </row>
    <row r="10100" spans="1:9" x14ac:dyDescent="0.25">
      <c r="A10100">
        <v>10099</v>
      </c>
      <c r="B10100">
        <v>188.359094</v>
      </c>
      <c r="C10100">
        <v>3.1920839999999999</v>
      </c>
      <c r="H10100">
        <v>181.89246900000001</v>
      </c>
      <c r="I10100">
        <v>6.118125</v>
      </c>
    </row>
    <row r="10101" spans="1:9" x14ac:dyDescent="0.25">
      <c r="A10101">
        <v>10100</v>
      </c>
      <c r="B10101">
        <v>188.359094</v>
      </c>
      <c r="C10101">
        <v>3.1920839999999999</v>
      </c>
      <c r="H10101">
        <v>181.89246900000001</v>
      </c>
      <c r="I10101">
        <v>6.118125</v>
      </c>
    </row>
    <row r="10102" spans="1:9" x14ac:dyDescent="0.25">
      <c r="A10102">
        <v>10101</v>
      </c>
      <c r="D10102">
        <v>197.425758</v>
      </c>
      <c r="E10102">
        <v>5.120571</v>
      </c>
      <c r="H10102">
        <v>181.89246900000001</v>
      </c>
      <c r="I10102">
        <v>6.118125</v>
      </c>
    </row>
    <row r="10103" spans="1:9" x14ac:dyDescent="0.25">
      <c r="A10103">
        <v>10102</v>
      </c>
      <c r="D10103">
        <v>197.425758</v>
      </c>
      <c r="E10103">
        <v>5.120571</v>
      </c>
      <c r="H10103">
        <v>181.89246900000001</v>
      </c>
      <c r="I10103">
        <v>6.118125</v>
      </c>
    </row>
    <row r="10104" spans="1:9" x14ac:dyDescent="0.25">
      <c r="A10104">
        <v>10103</v>
      </c>
      <c r="D10104">
        <v>197.425758</v>
      </c>
      <c r="E10104">
        <v>5.120571</v>
      </c>
      <c r="H10104">
        <v>181.89246900000001</v>
      </c>
      <c r="I10104">
        <v>6.118125</v>
      </c>
    </row>
    <row r="10105" spans="1:9" x14ac:dyDescent="0.25">
      <c r="A10105">
        <v>10104</v>
      </c>
      <c r="D10105">
        <v>197.425758</v>
      </c>
      <c r="E10105">
        <v>5.120571</v>
      </c>
      <c r="H10105">
        <v>182.02581899999998</v>
      </c>
      <c r="I10105">
        <v>6.118125</v>
      </c>
    </row>
    <row r="10106" spans="1:9" x14ac:dyDescent="0.25">
      <c r="A10106">
        <v>10105</v>
      </c>
      <c r="D10106">
        <v>197.425758</v>
      </c>
      <c r="E10106">
        <v>5.120571</v>
      </c>
      <c r="H10106">
        <v>182.02581899999998</v>
      </c>
      <c r="I10106">
        <v>6.118125</v>
      </c>
    </row>
    <row r="10107" spans="1:9" x14ac:dyDescent="0.25">
      <c r="A10107">
        <v>10106</v>
      </c>
      <c r="D10107">
        <v>197.425758</v>
      </c>
      <c r="E10107">
        <v>5.120571</v>
      </c>
      <c r="H10107">
        <v>182.02581899999998</v>
      </c>
      <c r="I10107">
        <v>6.118125</v>
      </c>
    </row>
    <row r="10108" spans="1:9" x14ac:dyDescent="0.25">
      <c r="A10108">
        <v>10107</v>
      </c>
      <c r="D10108">
        <v>197.425758</v>
      </c>
      <c r="E10108">
        <v>5.120571</v>
      </c>
      <c r="H10108">
        <v>182.02581899999998</v>
      </c>
      <c r="I10108">
        <v>6.118125</v>
      </c>
    </row>
    <row r="10109" spans="1:9" x14ac:dyDescent="0.25">
      <c r="A10109">
        <v>10108</v>
      </c>
      <c r="D10109">
        <v>197.425758</v>
      </c>
      <c r="E10109">
        <v>5.120571</v>
      </c>
      <c r="H10109">
        <v>182.02581899999998</v>
      </c>
      <c r="I10109">
        <v>6.118125</v>
      </c>
    </row>
    <row r="10110" spans="1:9" x14ac:dyDescent="0.25">
      <c r="A10110">
        <v>10109</v>
      </c>
      <c r="D10110">
        <v>197.425758</v>
      </c>
      <c r="E10110">
        <v>5.120571</v>
      </c>
      <c r="H10110">
        <v>182.02581899999998</v>
      </c>
      <c r="I10110">
        <v>6.118125</v>
      </c>
    </row>
    <row r="10111" spans="1:9" x14ac:dyDescent="0.25">
      <c r="A10111">
        <v>10110</v>
      </c>
      <c r="D10111">
        <v>197.425758</v>
      </c>
      <c r="E10111">
        <v>5.120571</v>
      </c>
      <c r="H10111">
        <v>182.02581899999998</v>
      </c>
      <c r="I10111">
        <v>6.118125</v>
      </c>
    </row>
    <row r="10112" spans="1:9" x14ac:dyDescent="0.25">
      <c r="A10112">
        <v>10111</v>
      </c>
      <c r="D10112">
        <v>197.425758</v>
      </c>
      <c r="E10112">
        <v>5.120571</v>
      </c>
      <c r="H10112">
        <v>182.02581899999998</v>
      </c>
      <c r="I10112">
        <v>6.118125</v>
      </c>
    </row>
    <row r="10113" spans="1:9" x14ac:dyDescent="0.25">
      <c r="A10113">
        <v>10112</v>
      </c>
      <c r="D10113">
        <v>197.425758</v>
      </c>
      <c r="E10113">
        <v>5.120571</v>
      </c>
      <c r="H10113">
        <v>182.02581899999998</v>
      </c>
      <c r="I10113">
        <v>6.118125</v>
      </c>
    </row>
    <row r="10114" spans="1:9" x14ac:dyDescent="0.25">
      <c r="A10114">
        <v>10113</v>
      </c>
      <c r="D10114">
        <v>197.425758</v>
      </c>
      <c r="E10114">
        <v>5.120571</v>
      </c>
      <c r="H10114">
        <v>182.02581899999998</v>
      </c>
      <c r="I10114">
        <v>6.118125</v>
      </c>
    </row>
    <row r="10115" spans="1:9" x14ac:dyDescent="0.25">
      <c r="A10115">
        <v>10114</v>
      </c>
      <c r="D10115">
        <v>197.425758</v>
      </c>
      <c r="E10115">
        <v>5.120571</v>
      </c>
      <c r="H10115">
        <v>182.02581899999998</v>
      </c>
      <c r="I10115">
        <v>6.118125</v>
      </c>
    </row>
    <row r="10116" spans="1:9" x14ac:dyDescent="0.25">
      <c r="A10116">
        <v>10115</v>
      </c>
      <c r="D10116">
        <v>197.425758</v>
      </c>
      <c r="E10116">
        <v>5.120571</v>
      </c>
      <c r="H10116">
        <v>182.02581899999998</v>
      </c>
      <c r="I10116">
        <v>6.118125</v>
      </c>
    </row>
    <row r="10117" spans="1:9" x14ac:dyDescent="0.25">
      <c r="A10117">
        <v>10116</v>
      </c>
      <c r="D10117">
        <v>197.425758</v>
      </c>
      <c r="E10117">
        <v>5.120571</v>
      </c>
      <c r="H10117">
        <v>182.02581899999998</v>
      </c>
      <c r="I10117">
        <v>6.118125</v>
      </c>
    </row>
    <row r="10118" spans="1:9" x14ac:dyDescent="0.25">
      <c r="A10118">
        <v>10117</v>
      </c>
      <c r="D10118">
        <v>197.425758</v>
      </c>
      <c r="E10118">
        <v>5.120571</v>
      </c>
      <c r="H10118">
        <v>182.15916799999999</v>
      </c>
      <c r="I10118">
        <v>6.118125</v>
      </c>
    </row>
    <row r="10119" spans="1:9" x14ac:dyDescent="0.25">
      <c r="A10119">
        <v>10118</v>
      </c>
      <c r="D10119">
        <v>197.425758</v>
      </c>
      <c r="E10119">
        <v>5.120571</v>
      </c>
      <c r="H10119">
        <v>182.15916799999999</v>
      </c>
      <c r="I10119">
        <v>6.118125</v>
      </c>
    </row>
    <row r="10120" spans="1:9" x14ac:dyDescent="0.25">
      <c r="A10120">
        <v>10119</v>
      </c>
      <c r="D10120">
        <v>197.425758</v>
      </c>
      <c r="E10120">
        <v>5.120571</v>
      </c>
      <c r="H10120">
        <v>182.15916799999999</v>
      </c>
      <c r="I10120">
        <v>6.118125</v>
      </c>
    </row>
    <row r="10121" spans="1:9" x14ac:dyDescent="0.25">
      <c r="A10121">
        <v>10120</v>
      </c>
      <c r="D10121">
        <v>197.425758</v>
      </c>
      <c r="E10121">
        <v>5.120571</v>
      </c>
      <c r="F10121">
        <v>190.292495</v>
      </c>
      <c r="G10121">
        <v>4.1895280000000001</v>
      </c>
    </row>
    <row r="10122" spans="1:9" x14ac:dyDescent="0.25">
      <c r="A10122">
        <v>10121</v>
      </c>
      <c r="D10122">
        <v>197.425758</v>
      </c>
      <c r="E10122">
        <v>5.120571</v>
      </c>
      <c r="F10122">
        <v>190.292495</v>
      </c>
      <c r="G10122">
        <v>4.1895280000000001</v>
      </c>
    </row>
    <row r="10123" spans="1:9" x14ac:dyDescent="0.25">
      <c r="A10123">
        <v>10122</v>
      </c>
      <c r="D10123">
        <v>197.425758</v>
      </c>
      <c r="E10123">
        <v>5.120571</v>
      </c>
      <c r="F10123">
        <v>190.292495</v>
      </c>
      <c r="G10123">
        <v>4.1895280000000001</v>
      </c>
    </row>
    <row r="10124" spans="1:9" x14ac:dyDescent="0.25">
      <c r="A10124">
        <v>10123</v>
      </c>
      <c r="D10124">
        <v>197.425758</v>
      </c>
      <c r="E10124">
        <v>5.120571</v>
      </c>
      <c r="F10124">
        <v>190.292495</v>
      </c>
      <c r="G10124">
        <v>4.1895280000000001</v>
      </c>
    </row>
    <row r="10125" spans="1:9" x14ac:dyDescent="0.25">
      <c r="A10125">
        <v>10124</v>
      </c>
      <c r="B10125">
        <v>205.02579699999998</v>
      </c>
      <c r="C10125">
        <v>3.1920839999999999</v>
      </c>
      <c r="D10125">
        <v>197.425758</v>
      </c>
      <c r="E10125">
        <v>5.120571</v>
      </c>
      <c r="F10125">
        <v>190.292495</v>
      </c>
      <c r="G10125">
        <v>4.1895280000000001</v>
      </c>
    </row>
    <row r="10126" spans="1:9" x14ac:dyDescent="0.25">
      <c r="A10126">
        <v>10125</v>
      </c>
      <c r="B10126">
        <v>205.838877</v>
      </c>
      <c r="C10126">
        <v>3.9516079999999998</v>
      </c>
      <c r="D10126">
        <v>197.425758</v>
      </c>
      <c r="E10126">
        <v>5.120571</v>
      </c>
      <c r="F10126">
        <v>190.292495</v>
      </c>
      <c r="G10126">
        <v>4.1895280000000001</v>
      </c>
    </row>
    <row r="10127" spans="1:9" x14ac:dyDescent="0.25">
      <c r="A10127">
        <v>10126</v>
      </c>
      <c r="B10127">
        <v>205.838877</v>
      </c>
      <c r="C10127">
        <v>3.9516079999999998</v>
      </c>
      <c r="D10127">
        <v>197.425758</v>
      </c>
      <c r="E10127">
        <v>5.120571</v>
      </c>
      <c r="F10127">
        <v>190.292495</v>
      </c>
      <c r="G10127">
        <v>4.1895280000000001</v>
      </c>
    </row>
    <row r="10128" spans="1:9" x14ac:dyDescent="0.25">
      <c r="A10128">
        <v>10127</v>
      </c>
      <c r="B10128">
        <v>205.838877</v>
      </c>
      <c r="C10128">
        <v>3.9516079999999998</v>
      </c>
      <c r="D10128">
        <v>197.425758</v>
      </c>
      <c r="E10128">
        <v>5.120571</v>
      </c>
      <c r="F10128">
        <v>190.292495</v>
      </c>
      <c r="G10128">
        <v>4.1895280000000001</v>
      </c>
    </row>
    <row r="10129" spans="1:9" x14ac:dyDescent="0.25">
      <c r="A10129">
        <v>10128</v>
      </c>
      <c r="B10129">
        <v>205.838877</v>
      </c>
      <c r="C10129">
        <v>3.9516079999999998</v>
      </c>
      <c r="F10129">
        <v>190.292495</v>
      </c>
      <c r="G10129">
        <v>4.1895280000000001</v>
      </c>
    </row>
    <row r="10130" spans="1:9" x14ac:dyDescent="0.25">
      <c r="A10130">
        <v>10129</v>
      </c>
      <c r="B10130">
        <v>205.838877</v>
      </c>
      <c r="C10130">
        <v>3.9516079999999998</v>
      </c>
      <c r="F10130">
        <v>190.292495</v>
      </c>
      <c r="G10130">
        <v>4.1895280000000001</v>
      </c>
    </row>
    <row r="10131" spans="1:9" x14ac:dyDescent="0.25">
      <c r="A10131">
        <v>10130</v>
      </c>
      <c r="B10131">
        <v>205.838877</v>
      </c>
      <c r="C10131">
        <v>3.9516079999999998</v>
      </c>
      <c r="F10131">
        <v>190.292495</v>
      </c>
      <c r="G10131">
        <v>4.1895280000000001</v>
      </c>
    </row>
    <row r="10132" spans="1:9" x14ac:dyDescent="0.25">
      <c r="A10132">
        <v>10131</v>
      </c>
      <c r="B10132">
        <v>205.838877</v>
      </c>
      <c r="C10132">
        <v>3.9516079999999998</v>
      </c>
      <c r="F10132">
        <v>190.292495</v>
      </c>
      <c r="G10132">
        <v>4.1895280000000001</v>
      </c>
    </row>
    <row r="10133" spans="1:9" x14ac:dyDescent="0.25">
      <c r="A10133">
        <v>10132</v>
      </c>
      <c r="B10133">
        <v>205.838877</v>
      </c>
      <c r="C10133">
        <v>3.9516079999999998</v>
      </c>
      <c r="F10133">
        <v>190.292495</v>
      </c>
      <c r="G10133">
        <v>4.1895280000000001</v>
      </c>
    </row>
    <row r="10134" spans="1:9" x14ac:dyDescent="0.25">
      <c r="A10134">
        <v>10133</v>
      </c>
      <c r="B10134">
        <v>205.838877</v>
      </c>
      <c r="C10134">
        <v>3.9516079999999998</v>
      </c>
      <c r="F10134">
        <v>190.292495</v>
      </c>
      <c r="G10134">
        <v>4.1895280000000001</v>
      </c>
    </row>
    <row r="10135" spans="1:9" x14ac:dyDescent="0.25">
      <c r="A10135">
        <v>10134</v>
      </c>
      <c r="B10135">
        <v>205.838877</v>
      </c>
      <c r="C10135">
        <v>3.9516079999999998</v>
      </c>
      <c r="F10135">
        <v>190.292495</v>
      </c>
      <c r="G10135">
        <v>4.1895280000000001</v>
      </c>
    </row>
    <row r="10136" spans="1:9" x14ac:dyDescent="0.25">
      <c r="A10136">
        <v>10135</v>
      </c>
      <c r="B10136">
        <v>205.838877</v>
      </c>
      <c r="C10136">
        <v>3.9516079999999998</v>
      </c>
      <c r="F10136">
        <v>190.292495</v>
      </c>
      <c r="G10136">
        <v>4.1895280000000001</v>
      </c>
    </row>
    <row r="10137" spans="1:9" x14ac:dyDescent="0.25">
      <c r="A10137">
        <v>10136</v>
      </c>
      <c r="B10137">
        <v>205.838877</v>
      </c>
      <c r="C10137">
        <v>3.9516079999999998</v>
      </c>
      <c r="F10137">
        <v>190.292495</v>
      </c>
      <c r="G10137">
        <v>4.1895280000000001</v>
      </c>
    </row>
    <row r="10138" spans="1:9" x14ac:dyDescent="0.25">
      <c r="A10138">
        <v>10137</v>
      </c>
      <c r="B10138">
        <v>205.838877</v>
      </c>
      <c r="C10138">
        <v>3.9516079999999998</v>
      </c>
      <c r="F10138">
        <v>190.292495</v>
      </c>
      <c r="G10138">
        <v>4.1895280000000001</v>
      </c>
    </row>
    <row r="10139" spans="1:9" x14ac:dyDescent="0.25">
      <c r="A10139">
        <v>10138</v>
      </c>
      <c r="B10139">
        <v>205.838877</v>
      </c>
      <c r="C10139">
        <v>3.9516079999999998</v>
      </c>
      <c r="F10139">
        <v>190.292495</v>
      </c>
      <c r="G10139">
        <v>4.1895280000000001</v>
      </c>
    </row>
    <row r="10140" spans="1:9" x14ac:dyDescent="0.25">
      <c r="A10140">
        <v>10139</v>
      </c>
      <c r="B10140">
        <v>205.838877</v>
      </c>
      <c r="C10140">
        <v>3.9516079999999998</v>
      </c>
      <c r="F10140">
        <v>190.292495</v>
      </c>
      <c r="G10140">
        <v>4.1895280000000001</v>
      </c>
      <c r="H10140">
        <v>199.02584099999999</v>
      </c>
      <c r="I10140">
        <v>6.3840589999999997</v>
      </c>
    </row>
    <row r="10141" spans="1:9" x14ac:dyDescent="0.25">
      <c r="A10141">
        <v>10140</v>
      </c>
      <c r="B10141">
        <v>205.838877</v>
      </c>
      <c r="C10141">
        <v>3.9516079999999998</v>
      </c>
      <c r="F10141">
        <v>190.292495</v>
      </c>
      <c r="G10141">
        <v>4.1895280000000001</v>
      </c>
      <c r="H10141">
        <v>199.02584099999999</v>
      </c>
      <c r="I10141">
        <v>6.3840589999999997</v>
      </c>
    </row>
    <row r="10142" spans="1:9" x14ac:dyDescent="0.25">
      <c r="A10142">
        <v>10141</v>
      </c>
      <c r="B10142">
        <v>205.838877</v>
      </c>
      <c r="C10142">
        <v>3.9516079999999998</v>
      </c>
      <c r="F10142">
        <v>190.292495</v>
      </c>
      <c r="G10142">
        <v>4.1895280000000001</v>
      </c>
      <c r="H10142">
        <v>199.02584099999999</v>
      </c>
      <c r="I10142">
        <v>6.3840589999999997</v>
      </c>
    </row>
    <row r="10143" spans="1:9" x14ac:dyDescent="0.25">
      <c r="A10143">
        <v>10142</v>
      </c>
      <c r="B10143">
        <v>205.838877</v>
      </c>
      <c r="C10143">
        <v>3.9516079999999998</v>
      </c>
      <c r="H10143">
        <v>199.02584099999999</v>
      </c>
      <c r="I10143">
        <v>6.3840589999999997</v>
      </c>
    </row>
    <row r="10144" spans="1:9" x14ac:dyDescent="0.25">
      <c r="A10144">
        <v>10143</v>
      </c>
      <c r="B10144">
        <v>205.838877</v>
      </c>
      <c r="C10144">
        <v>3.9516079999999998</v>
      </c>
      <c r="H10144">
        <v>199.02584099999999</v>
      </c>
      <c r="I10144">
        <v>6.3840589999999997</v>
      </c>
    </row>
    <row r="10145" spans="1:9" x14ac:dyDescent="0.25">
      <c r="A10145">
        <v>10144</v>
      </c>
      <c r="B10145">
        <v>205.838877</v>
      </c>
      <c r="C10145">
        <v>3.9516079999999998</v>
      </c>
      <c r="H10145">
        <v>199.02584099999999</v>
      </c>
      <c r="I10145">
        <v>6.3840589999999997</v>
      </c>
    </row>
    <row r="10146" spans="1:9" x14ac:dyDescent="0.25">
      <c r="A10146">
        <v>10145</v>
      </c>
      <c r="B10146">
        <v>205.838877</v>
      </c>
      <c r="C10146">
        <v>3.9516079999999998</v>
      </c>
      <c r="H10146">
        <v>199.02584099999999</v>
      </c>
      <c r="I10146">
        <v>6.3840589999999997</v>
      </c>
    </row>
    <row r="10147" spans="1:9" x14ac:dyDescent="0.25">
      <c r="A10147">
        <v>10146</v>
      </c>
      <c r="B10147">
        <v>205.838877</v>
      </c>
      <c r="C10147">
        <v>3.9516079999999998</v>
      </c>
      <c r="H10147">
        <v>199.02584099999999</v>
      </c>
      <c r="I10147">
        <v>6.3840589999999997</v>
      </c>
    </row>
    <row r="10148" spans="1:9" x14ac:dyDescent="0.25">
      <c r="A10148">
        <v>10147</v>
      </c>
      <c r="B10148">
        <v>205.838877</v>
      </c>
      <c r="C10148">
        <v>3.9516079999999998</v>
      </c>
      <c r="H10148">
        <v>199.02584099999999</v>
      </c>
      <c r="I10148">
        <v>6.3840589999999997</v>
      </c>
    </row>
    <row r="10149" spans="1:9" x14ac:dyDescent="0.25">
      <c r="A10149">
        <v>10148</v>
      </c>
      <c r="B10149">
        <v>205.838877</v>
      </c>
      <c r="C10149">
        <v>3.9516079999999998</v>
      </c>
      <c r="H10149">
        <v>199.02584099999999</v>
      </c>
      <c r="I10149">
        <v>6.3840589999999997</v>
      </c>
    </row>
    <row r="10150" spans="1:9" x14ac:dyDescent="0.25">
      <c r="A10150">
        <v>10149</v>
      </c>
      <c r="D10150">
        <v>213.21636799999999</v>
      </c>
      <c r="E10150">
        <v>5.2891120000000003</v>
      </c>
      <c r="H10150">
        <v>199.02584099999999</v>
      </c>
      <c r="I10150">
        <v>6.3840589999999997</v>
      </c>
    </row>
    <row r="10151" spans="1:9" x14ac:dyDescent="0.25">
      <c r="A10151">
        <v>10150</v>
      </c>
      <c r="D10151">
        <v>213.21636799999999</v>
      </c>
      <c r="E10151">
        <v>5.2891120000000003</v>
      </c>
      <c r="H10151">
        <v>199.02584099999999</v>
      </c>
      <c r="I10151">
        <v>6.3840589999999997</v>
      </c>
    </row>
    <row r="10152" spans="1:9" x14ac:dyDescent="0.25">
      <c r="A10152">
        <v>10151</v>
      </c>
      <c r="D10152">
        <v>213.21636799999999</v>
      </c>
      <c r="E10152">
        <v>5.2891120000000003</v>
      </c>
      <c r="H10152">
        <v>199.02584099999999</v>
      </c>
      <c r="I10152">
        <v>6.3840589999999997</v>
      </c>
    </row>
    <row r="10153" spans="1:9" x14ac:dyDescent="0.25">
      <c r="A10153">
        <v>10152</v>
      </c>
      <c r="D10153">
        <v>213.21636799999999</v>
      </c>
      <c r="E10153">
        <v>5.2891120000000003</v>
      </c>
      <c r="H10153">
        <v>199.02584099999999</v>
      </c>
      <c r="I10153">
        <v>6.3840589999999997</v>
      </c>
    </row>
    <row r="10154" spans="1:9" x14ac:dyDescent="0.25">
      <c r="A10154">
        <v>10153</v>
      </c>
      <c r="D10154">
        <v>213.21636799999999</v>
      </c>
      <c r="E10154">
        <v>5.2891120000000003</v>
      </c>
      <c r="H10154">
        <v>199.02584099999999</v>
      </c>
      <c r="I10154">
        <v>6.3840589999999997</v>
      </c>
    </row>
    <row r="10155" spans="1:9" x14ac:dyDescent="0.25">
      <c r="A10155">
        <v>10154</v>
      </c>
      <c r="D10155">
        <v>213.21636799999999</v>
      </c>
      <c r="E10155">
        <v>5.2891120000000003</v>
      </c>
      <c r="H10155">
        <v>199.02584099999999</v>
      </c>
      <c r="I10155">
        <v>6.3840589999999997</v>
      </c>
    </row>
    <row r="10156" spans="1:9" x14ac:dyDescent="0.25">
      <c r="A10156">
        <v>10155</v>
      </c>
      <c r="D10156">
        <v>213.21636799999999</v>
      </c>
      <c r="E10156">
        <v>5.2891120000000003</v>
      </c>
      <c r="H10156">
        <v>199.02584099999999</v>
      </c>
      <c r="I10156">
        <v>6.3840589999999997</v>
      </c>
    </row>
    <row r="10157" spans="1:9" x14ac:dyDescent="0.25">
      <c r="A10157">
        <v>10156</v>
      </c>
      <c r="D10157">
        <v>213.21636799999999</v>
      </c>
      <c r="E10157">
        <v>5.2891120000000003</v>
      </c>
      <c r="H10157">
        <v>199.02584099999999</v>
      </c>
      <c r="I10157">
        <v>6.3840589999999997</v>
      </c>
    </row>
    <row r="10158" spans="1:9" x14ac:dyDescent="0.25">
      <c r="A10158">
        <v>10157</v>
      </c>
      <c r="D10158">
        <v>213.21636799999999</v>
      </c>
      <c r="E10158">
        <v>5.2891120000000003</v>
      </c>
      <c r="H10158">
        <v>199.02584099999999</v>
      </c>
      <c r="I10158">
        <v>6.3840589999999997</v>
      </c>
    </row>
    <row r="10159" spans="1:9" x14ac:dyDescent="0.25">
      <c r="A10159">
        <v>10158</v>
      </c>
      <c r="D10159">
        <v>213.21636799999999</v>
      </c>
      <c r="E10159">
        <v>5.2891120000000003</v>
      </c>
      <c r="H10159">
        <v>199.02584099999999</v>
      </c>
      <c r="I10159">
        <v>6.3840589999999997</v>
      </c>
    </row>
    <row r="10160" spans="1:9" x14ac:dyDescent="0.25">
      <c r="A10160">
        <v>10159</v>
      </c>
      <c r="D10160">
        <v>213.21636799999999</v>
      </c>
      <c r="E10160">
        <v>5.2891120000000003</v>
      </c>
      <c r="H10160">
        <v>199.02584099999999</v>
      </c>
      <c r="I10160">
        <v>6.3840589999999997</v>
      </c>
    </row>
    <row r="10161" spans="1:9" x14ac:dyDescent="0.25">
      <c r="A10161">
        <v>10160</v>
      </c>
      <c r="D10161">
        <v>213.21636799999999</v>
      </c>
      <c r="E10161">
        <v>5.2891120000000003</v>
      </c>
      <c r="H10161">
        <v>199.02584099999999</v>
      </c>
      <c r="I10161">
        <v>6.3840589999999997</v>
      </c>
    </row>
    <row r="10162" spans="1:9" x14ac:dyDescent="0.25">
      <c r="A10162">
        <v>10161</v>
      </c>
      <c r="D10162">
        <v>213.21636799999999</v>
      </c>
      <c r="E10162">
        <v>5.2891120000000003</v>
      </c>
      <c r="H10162">
        <v>199.15908099999999</v>
      </c>
      <c r="I10162">
        <v>6.4505699999999999</v>
      </c>
    </row>
    <row r="10163" spans="1:9" x14ac:dyDescent="0.25">
      <c r="A10163">
        <v>10162</v>
      </c>
      <c r="D10163">
        <v>213.21636799999999</v>
      </c>
      <c r="E10163">
        <v>5.2891120000000003</v>
      </c>
      <c r="H10163">
        <v>199.15908099999999</v>
      </c>
      <c r="I10163">
        <v>6.4505699999999999</v>
      </c>
    </row>
    <row r="10164" spans="1:9" x14ac:dyDescent="0.25">
      <c r="A10164">
        <v>10163</v>
      </c>
      <c r="D10164">
        <v>213.21636799999999</v>
      </c>
      <c r="E10164">
        <v>5.2891120000000003</v>
      </c>
      <c r="H10164">
        <v>199.15908099999999</v>
      </c>
      <c r="I10164">
        <v>6.4505699999999999</v>
      </c>
    </row>
    <row r="10165" spans="1:9" x14ac:dyDescent="0.25">
      <c r="A10165">
        <v>10164</v>
      </c>
      <c r="D10165">
        <v>213.21636799999999</v>
      </c>
      <c r="E10165">
        <v>5.2891120000000003</v>
      </c>
      <c r="H10165">
        <v>199.15908099999999</v>
      </c>
      <c r="I10165">
        <v>6.4505699999999999</v>
      </c>
    </row>
    <row r="10166" spans="1:9" x14ac:dyDescent="0.25">
      <c r="A10166">
        <v>10165</v>
      </c>
      <c r="D10166">
        <v>213.21636799999999</v>
      </c>
      <c r="E10166">
        <v>5.2891120000000003</v>
      </c>
      <c r="H10166">
        <v>199.15908099999999</v>
      </c>
      <c r="I10166">
        <v>6.4505699999999999</v>
      </c>
    </row>
    <row r="10167" spans="1:9" x14ac:dyDescent="0.25">
      <c r="A10167">
        <v>10166</v>
      </c>
      <c r="D10167">
        <v>213.21636799999999</v>
      </c>
      <c r="E10167">
        <v>5.2891120000000003</v>
      </c>
      <c r="F10167">
        <v>206.32668899999999</v>
      </c>
      <c r="G10167">
        <v>4.3164100000000003</v>
      </c>
      <c r="H10167">
        <v>199.15908099999999</v>
      </c>
      <c r="I10167">
        <v>6.4505699999999999</v>
      </c>
    </row>
    <row r="10168" spans="1:9" x14ac:dyDescent="0.25">
      <c r="A10168">
        <v>10167</v>
      </c>
      <c r="D10168">
        <v>213.21636799999999</v>
      </c>
      <c r="E10168">
        <v>5.2891120000000003</v>
      </c>
      <c r="F10168">
        <v>206.32668899999999</v>
      </c>
      <c r="G10168">
        <v>4.3164100000000003</v>
      </c>
      <c r="H10168">
        <v>199.29243</v>
      </c>
      <c r="I10168">
        <v>6.3176569999999996</v>
      </c>
    </row>
    <row r="10169" spans="1:9" x14ac:dyDescent="0.25">
      <c r="A10169">
        <v>10168</v>
      </c>
      <c r="D10169">
        <v>213.21636799999999</v>
      </c>
      <c r="E10169">
        <v>5.2891120000000003</v>
      </c>
      <c r="F10169">
        <v>206.32668899999999</v>
      </c>
      <c r="G10169">
        <v>4.3164100000000003</v>
      </c>
      <c r="H10169">
        <v>199.62574899999998</v>
      </c>
      <c r="I10169">
        <v>6.118125</v>
      </c>
    </row>
    <row r="10170" spans="1:9" x14ac:dyDescent="0.25">
      <c r="A10170">
        <v>10169</v>
      </c>
      <c r="D10170">
        <v>213.21636799999999</v>
      </c>
      <c r="E10170">
        <v>5.2891120000000003</v>
      </c>
      <c r="F10170">
        <v>206.32668899999999</v>
      </c>
      <c r="G10170">
        <v>4.3164100000000003</v>
      </c>
      <c r="H10170">
        <v>199.825828</v>
      </c>
      <c r="I10170">
        <v>5.9851029999999996</v>
      </c>
    </row>
    <row r="10171" spans="1:9" x14ac:dyDescent="0.25">
      <c r="A10171">
        <v>10170</v>
      </c>
      <c r="B10171">
        <v>219.80123800000001</v>
      </c>
      <c r="C10171">
        <v>3.3437079999999999</v>
      </c>
      <c r="D10171">
        <v>213.21636799999999</v>
      </c>
      <c r="E10171">
        <v>5.2891120000000003</v>
      </c>
      <c r="F10171">
        <v>206.32668899999999</v>
      </c>
      <c r="G10171">
        <v>4.3164100000000003</v>
      </c>
    </row>
    <row r="10172" spans="1:9" x14ac:dyDescent="0.25">
      <c r="A10172">
        <v>10171</v>
      </c>
      <c r="B10172">
        <v>219.80123800000001</v>
      </c>
      <c r="C10172">
        <v>3.3437079999999999</v>
      </c>
      <c r="D10172">
        <v>213.21636799999999</v>
      </c>
      <c r="E10172">
        <v>5.2891120000000003</v>
      </c>
      <c r="F10172">
        <v>206.32668899999999</v>
      </c>
      <c r="G10172">
        <v>4.3164100000000003</v>
      </c>
    </row>
    <row r="10173" spans="1:9" x14ac:dyDescent="0.25">
      <c r="A10173">
        <v>10172</v>
      </c>
      <c r="B10173">
        <v>219.80123800000001</v>
      </c>
      <c r="C10173">
        <v>3.3437079999999999</v>
      </c>
      <c r="D10173">
        <v>213.21636799999999</v>
      </c>
      <c r="E10173">
        <v>5.2891120000000003</v>
      </c>
      <c r="F10173">
        <v>206.32668899999999</v>
      </c>
      <c r="G10173">
        <v>4.3164100000000003</v>
      </c>
    </row>
    <row r="10174" spans="1:9" x14ac:dyDescent="0.25">
      <c r="A10174">
        <v>10173</v>
      </c>
      <c r="B10174">
        <v>219.80123800000001</v>
      </c>
      <c r="C10174">
        <v>3.3437079999999999</v>
      </c>
      <c r="D10174">
        <v>213.21636799999999</v>
      </c>
      <c r="E10174">
        <v>5.2891120000000003</v>
      </c>
      <c r="F10174">
        <v>206.32668899999999</v>
      </c>
      <c r="G10174">
        <v>4.3164100000000003</v>
      </c>
    </row>
    <row r="10175" spans="1:9" x14ac:dyDescent="0.25">
      <c r="A10175">
        <v>10174</v>
      </c>
      <c r="B10175">
        <v>219.80123800000001</v>
      </c>
      <c r="C10175">
        <v>3.3437079999999999</v>
      </c>
      <c r="D10175">
        <v>213.21636799999999</v>
      </c>
      <c r="E10175">
        <v>5.2891120000000003</v>
      </c>
      <c r="F10175">
        <v>206.32668899999999</v>
      </c>
      <c r="G10175">
        <v>4.3164100000000003</v>
      </c>
    </row>
    <row r="10176" spans="1:9" x14ac:dyDescent="0.25">
      <c r="A10176">
        <v>10175</v>
      </c>
      <c r="B10176">
        <v>219.80123800000001</v>
      </c>
      <c r="C10176">
        <v>3.3437079999999999</v>
      </c>
      <c r="F10176">
        <v>206.32668899999999</v>
      </c>
      <c r="G10176">
        <v>4.3164100000000003</v>
      </c>
    </row>
    <row r="10177" spans="1:7" x14ac:dyDescent="0.25">
      <c r="A10177">
        <v>10176</v>
      </c>
      <c r="B10177">
        <v>219.80123800000001</v>
      </c>
      <c r="C10177">
        <v>3.3437079999999999</v>
      </c>
      <c r="F10177">
        <v>206.32668899999999</v>
      </c>
      <c r="G10177">
        <v>4.3164100000000003</v>
      </c>
    </row>
    <row r="10178" spans="1:7" x14ac:dyDescent="0.25">
      <c r="A10178">
        <v>10177</v>
      </c>
      <c r="B10178">
        <v>219.80123800000001</v>
      </c>
      <c r="C10178">
        <v>3.3437079999999999</v>
      </c>
      <c r="F10178">
        <v>206.32668899999999</v>
      </c>
      <c r="G10178">
        <v>4.3164100000000003</v>
      </c>
    </row>
    <row r="10179" spans="1:7" x14ac:dyDescent="0.25">
      <c r="A10179">
        <v>10178</v>
      </c>
      <c r="B10179">
        <v>219.80123800000001</v>
      </c>
      <c r="C10179">
        <v>3.3437079999999999</v>
      </c>
      <c r="F10179">
        <v>206.32668899999999</v>
      </c>
      <c r="G10179">
        <v>4.3164100000000003</v>
      </c>
    </row>
    <row r="10180" spans="1:7" x14ac:dyDescent="0.25">
      <c r="A10180">
        <v>10179</v>
      </c>
      <c r="B10180">
        <v>219.80123800000001</v>
      </c>
      <c r="C10180">
        <v>3.3437079999999999</v>
      </c>
      <c r="F10180">
        <v>206.32668899999999</v>
      </c>
      <c r="G10180">
        <v>4.3164100000000003</v>
      </c>
    </row>
    <row r="10181" spans="1:7" x14ac:dyDescent="0.25">
      <c r="A10181">
        <v>10180</v>
      </c>
      <c r="B10181">
        <v>219.80123800000001</v>
      </c>
      <c r="C10181">
        <v>3.3437079999999999</v>
      </c>
      <c r="F10181">
        <v>206.32668899999999</v>
      </c>
      <c r="G10181">
        <v>4.3164100000000003</v>
      </c>
    </row>
    <row r="10182" spans="1:7" x14ac:dyDescent="0.25">
      <c r="A10182">
        <v>10181</v>
      </c>
      <c r="B10182">
        <v>219.80123800000001</v>
      </c>
      <c r="C10182">
        <v>3.3437079999999999</v>
      </c>
      <c r="F10182">
        <v>206.32668899999999</v>
      </c>
      <c r="G10182">
        <v>4.3164100000000003</v>
      </c>
    </row>
    <row r="10183" spans="1:7" x14ac:dyDescent="0.25">
      <c r="A10183">
        <v>10182</v>
      </c>
      <c r="B10183">
        <v>219.80123800000001</v>
      </c>
      <c r="C10183">
        <v>3.3437079999999999</v>
      </c>
      <c r="F10183">
        <v>206.570593</v>
      </c>
      <c r="G10183">
        <v>4.3164100000000003</v>
      </c>
    </row>
    <row r="10184" spans="1:7" x14ac:dyDescent="0.25">
      <c r="A10184">
        <v>10183</v>
      </c>
      <c r="B10184">
        <v>219.80123800000001</v>
      </c>
      <c r="C10184">
        <v>3.3437079999999999</v>
      </c>
      <c r="F10184">
        <v>206.753501</v>
      </c>
      <c r="G10184">
        <v>4.2556099999999999</v>
      </c>
    </row>
    <row r="10185" spans="1:7" x14ac:dyDescent="0.25">
      <c r="A10185">
        <v>10184</v>
      </c>
      <c r="B10185">
        <v>219.80123800000001</v>
      </c>
      <c r="C10185">
        <v>3.3437079999999999</v>
      </c>
      <c r="F10185">
        <v>206.753501</v>
      </c>
      <c r="G10185">
        <v>4.2556099999999999</v>
      </c>
    </row>
    <row r="10186" spans="1:7" x14ac:dyDescent="0.25">
      <c r="A10186">
        <v>10185</v>
      </c>
      <c r="B10186">
        <v>219.80123800000001</v>
      </c>
      <c r="C10186">
        <v>3.3437079999999999</v>
      </c>
      <c r="F10186">
        <v>206.753501</v>
      </c>
      <c r="G10186">
        <v>4.2556099999999999</v>
      </c>
    </row>
    <row r="10187" spans="1:7" x14ac:dyDescent="0.25">
      <c r="A10187">
        <v>10186</v>
      </c>
      <c r="B10187">
        <v>219.80123800000001</v>
      </c>
      <c r="C10187">
        <v>3.3437079999999999</v>
      </c>
      <c r="F10187">
        <v>206.753501</v>
      </c>
      <c r="G10187">
        <v>4.2556099999999999</v>
      </c>
    </row>
    <row r="10188" spans="1:7" x14ac:dyDescent="0.25">
      <c r="A10188">
        <v>10187</v>
      </c>
      <c r="B10188">
        <v>219.80123800000001</v>
      </c>
      <c r="C10188">
        <v>3.3437079999999999</v>
      </c>
      <c r="F10188">
        <v>206.753501</v>
      </c>
      <c r="G10188">
        <v>4.2556099999999999</v>
      </c>
    </row>
    <row r="10189" spans="1:7" x14ac:dyDescent="0.25">
      <c r="A10189">
        <v>10188</v>
      </c>
      <c r="B10189">
        <v>219.80123800000001</v>
      </c>
      <c r="C10189">
        <v>3.3437079999999999</v>
      </c>
      <c r="F10189">
        <v>206.753501</v>
      </c>
      <c r="G10189">
        <v>4.2556099999999999</v>
      </c>
    </row>
    <row r="10190" spans="1:7" x14ac:dyDescent="0.25">
      <c r="A10190">
        <v>10189</v>
      </c>
      <c r="B10190">
        <v>219.80123800000001</v>
      </c>
      <c r="C10190">
        <v>3.3437079999999999</v>
      </c>
      <c r="F10190">
        <v>206.753501</v>
      </c>
      <c r="G10190">
        <v>4.2556099999999999</v>
      </c>
    </row>
    <row r="10191" spans="1:7" x14ac:dyDescent="0.25">
      <c r="A10191">
        <v>10190</v>
      </c>
      <c r="B10191">
        <v>219.80123800000001</v>
      </c>
      <c r="C10191">
        <v>3.3437079999999999</v>
      </c>
      <c r="F10191">
        <v>206.753501</v>
      </c>
      <c r="G10191">
        <v>4.2556099999999999</v>
      </c>
    </row>
    <row r="10192" spans="1:7" x14ac:dyDescent="0.25">
      <c r="A10192">
        <v>10191</v>
      </c>
      <c r="B10192">
        <v>219.80123800000001</v>
      </c>
      <c r="C10192">
        <v>3.3437079999999999</v>
      </c>
      <c r="F10192">
        <v>206.753501</v>
      </c>
      <c r="G10192">
        <v>4.2556099999999999</v>
      </c>
    </row>
    <row r="10193" spans="1:9" x14ac:dyDescent="0.25">
      <c r="A10193">
        <v>10192</v>
      </c>
      <c r="B10193">
        <v>219.80123800000001</v>
      </c>
      <c r="C10193">
        <v>3.3437079999999999</v>
      </c>
      <c r="F10193">
        <v>207.363215</v>
      </c>
      <c r="G10193">
        <v>4.2556099999999999</v>
      </c>
      <c r="H10193">
        <v>215.167418</v>
      </c>
      <c r="I10193">
        <v>5.4715119999999997</v>
      </c>
    </row>
    <row r="10194" spans="1:9" x14ac:dyDescent="0.25">
      <c r="A10194">
        <v>10193</v>
      </c>
      <c r="B10194">
        <v>219.80123800000001</v>
      </c>
      <c r="C10194">
        <v>3.3437079999999999</v>
      </c>
      <c r="H10194">
        <v>215.167418</v>
      </c>
      <c r="I10194">
        <v>5.4715119999999997</v>
      </c>
    </row>
    <row r="10195" spans="1:9" x14ac:dyDescent="0.25">
      <c r="A10195">
        <v>10194</v>
      </c>
      <c r="B10195">
        <v>219.80123800000001</v>
      </c>
      <c r="C10195">
        <v>3.3437079999999999</v>
      </c>
      <c r="H10195">
        <v>215.167418</v>
      </c>
      <c r="I10195">
        <v>5.4715119999999997</v>
      </c>
    </row>
    <row r="10196" spans="1:9" x14ac:dyDescent="0.25">
      <c r="A10196">
        <v>10195</v>
      </c>
      <c r="B10196">
        <v>219.80123800000001</v>
      </c>
      <c r="C10196">
        <v>3.3437079999999999</v>
      </c>
      <c r="H10196">
        <v>215.167418</v>
      </c>
      <c r="I10196">
        <v>5.4715119999999997</v>
      </c>
    </row>
    <row r="10197" spans="1:9" x14ac:dyDescent="0.25">
      <c r="A10197">
        <v>10196</v>
      </c>
      <c r="B10197">
        <v>219.80123800000001</v>
      </c>
      <c r="C10197">
        <v>3.3437079999999999</v>
      </c>
      <c r="H10197">
        <v>215.167418</v>
      </c>
      <c r="I10197">
        <v>5.4715119999999997</v>
      </c>
    </row>
    <row r="10198" spans="1:9" x14ac:dyDescent="0.25">
      <c r="A10198">
        <v>10197</v>
      </c>
      <c r="H10198">
        <v>215.167418</v>
      </c>
      <c r="I10198">
        <v>5.4715119999999997</v>
      </c>
    </row>
    <row r="10199" spans="1:9" x14ac:dyDescent="0.25">
      <c r="A10199">
        <v>10198</v>
      </c>
      <c r="D10199">
        <v>229.19078300000001</v>
      </c>
      <c r="E10199">
        <v>4.4988099999999998</v>
      </c>
      <c r="H10199">
        <v>215.167418</v>
      </c>
      <c r="I10199">
        <v>5.4715119999999997</v>
      </c>
    </row>
    <row r="10200" spans="1:9" x14ac:dyDescent="0.25">
      <c r="A10200">
        <v>10199</v>
      </c>
      <c r="D10200">
        <v>229.19078300000001</v>
      </c>
      <c r="E10200">
        <v>4.4988099999999998</v>
      </c>
      <c r="H10200">
        <v>215.167418</v>
      </c>
      <c r="I10200">
        <v>5.4715119999999997</v>
      </c>
    </row>
    <row r="10201" spans="1:9" x14ac:dyDescent="0.25">
      <c r="A10201">
        <v>10200</v>
      </c>
      <c r="D10201">
        <v>229.19078300000001</v>
      </c>
      <c r="E10201">
        <v>4.4988099999999998</v>
      </c>
      <c r="H10201">
        <v>215.167418</v>
      </c>
      <c r="I10201">
        <v>5.4715119999999997</v>
      </c>
    </row>
    <row r="10202" spans="1:9" x14ac:dyDescent="0.25">
      <c r="A10202">
        <v>10201</v>
      </c>
      <c r="D10202">
        <v>229.19078300000001</v>
      </c>
      <c r="E10202">
        <v>4.4988099999999998</v>
      </c>
      <c r="H10202">
        <v>215.167418</v>
      </c>
      <c r="I10202">
        <v>5.4715119999999997</v>
      </c>
    </row>
    <row r="10203" spans="1:9" x14ac:dyDescent="0.25">
      <c r="A10203">
        <v>10202</v>
      </c>
      <c r="D10203">
        <v>229.19078300000001</v>
      </c>
      <c r="E10203">
        <v>4.4988099999999998</v>
      </c>
      <c r="H10203">
        <v>215.167418</v>
      </c>
      <c r="I10203">
        <v>5.4715119999999997</v>
      </c>
    </row>
    <row r="10204" spans="1:9" x14ac:dyDescent="0.25">
      <c r="A10204">
        <v>10203</v>
      </c>
      <c r="D10204">
        <v>229.19078300000001</v>
      </c>
      <c r="E10204">
        <v>4.4988099999999998</v>
      </c>
      <c r="H10204">
        <v>215.167418</v>
      </c>
      <c r="I10204">
        <v>5.4715119999999997</v>
      </c>
    </row>
    <row r="10205" spans="1:9" x14ac:dyDescent="0.25">
      <c r="A10205">
        <v>10204</v>
      </c>
      <c r="D10205">
        <v>229.19078300000001</v>
      </c>
      <c r="E10205">
        <v>4.4988099999999998</v>
      </c>
      <c r="H10205">
        <v>215.167418</v>
      </c>
      <c r="I10205">
        <v>5.4715119999999997</v>
      </c>
    </row>
    <row r="10206" spans="1:9" x14ac:dyDescent="0.25">
      <c r="A10206">
        <v>10205</v>
      </c>
      <c r="D10206">
        <v>229.19078300000001</v>
      </c>
      <c r="E10206">
        <v>4.4988099999999998</v>
      </c>
      <c r="H10206">
        <v>215.167418</v>
      </c>
      <c r="I10206">
        <v>5.4715119999999997</v>
      </c>
    </row>
    <row r="10207" spans="1:9" x14ac:dyDescent="0.25">
      <c r="A10207">
        <v>10206</v>
      </c>
      <c r="D10207">
        <v>229.19078300000001</v>
      </c>
      <c r="E10207">
        <v>4.4988099999999998</v>
      </c>
      <c r="H10207">
        <v>215.167418</v>
      </c>
      <c r="I10207">
        <v>5.4715119999999997</v>
      </c>
    </row>
    <row r="10208" spans="1:9" x14ac:dyDescent="0.25">
      <c r="A10208">
        <v>10207</v>
      </c>
      <c r="D10208">
        <v>229.19078300000001</v>
      </c>
      <c r="E10208">
        <v>4.4988099999999998</v>
      </c>
      <c r="H10208">
        <v>215.167418</v>
      </c>
      <c r="I10208">
        <v>5.4107120000000002</v>
      </c>
    </row>
    <row r="10209" spans="1:9" x14ac:dyDescent="0.25">
      <c r="A10209">
        <v>10208</v>
      </c>
      <c r="D10209">
        <v>229.19078300000001</v>
      </c>
      <c r="E10209">
        <v>4.4988099999999998</v>
      </c>
      <c r="H10209">
        <v>215.167418</v>
      </c>
      <c r="I10209">
        <v>5.4107120000000002</v>
      </c>
    </row>
    <row r="10210" spans="1:9" x14ac:dyDescent="0.25">
      <c r="A10210">
        <v>10209</v>
      </c>
      <c r="D10210">
        <v>229.19078300000001</v>
      </c>
      <c r="E10210">
        <v>4.4988099999999998</v>
      </c>
      <c r="H10210">
        <v>215.167418</v>
      </c>
      <c r="I10210">
        <v>5.4107120000000002</v>
      </c>
    </row>
    <row r="10211" spans="1:9" x14ac:dyDescent="0.25">
      <c r="A10211">
        <v>10210</v>
      </c>
      <c r="D10211">
        <v>229.19078300000001</v>
      </c>
      <c r="E10211">
        <v>4.4988099999999998</v>
      </c>
      <c r="H10211">
        <v>215.167418</v>
      </c>
      <c r="I10211">
        <v>5.4107120000000002</v>
      </c>
    </row>
    <row r="10212" spans="1:9" x14ac:dyDescent="0.25">
      <c r="A10212">
        <v>10211</v>
      </c>
      <c r="D10212">
        <v>229.19078300000001</v>
      </c>
      <c r="E10212">
        <v>4.4988099999999998</v>
      </c>
      <c r="H10212">
        <v>215.228419</v>
      </c>
      <c r="I10212">
        <v>5.4107120000000002</v>
      </c>
    </row>
    <row r="10213" spans="1:9" x14ac:dyDescent="0.25">
      <c r="A10213">
        <v>10212</v>
      </c>
      <c r="D10213">
        <v>229.19078300000001</v>
      </c>
      <c r="E10213">
        <v>4.4988099999999998</v>
      </c>
      <c r="H10213">
        <v>215.228419</v>
      </c>
      <c r="I10213">
        <v>5.4107120000000002</v>
      </c>
    </row>
    <row r="10214" spans="1:9" x14ac:dyDescent="0.25">
      <c r="A10214">
        <v>10213</v>
      </c>
      <c r="D10214">
        <v>229.19078300000001</v>
      </c>
      <c r="E10214">
        <v>4.4988099999999998</v>
      </c>
      <c r="H10214">
        <v>215.411326</v>
      </c>
      <c r="I10214">
        <v>5.2283119999999998</v>
      </c>
    </row>
    <row r="10215" spans="1:9" x14ac:dyDescent="0.25">
      <c r="A10215">
        <v>10214</v>
      </c>
      <c r="D10215">
        <v>229.19078300000001</v>
      </c>
      <c r="E10215">
        <v>4.4988099999999998</v>
      </c>
      <c r="H10215">
        <v>215.411326</v>
      </c>
      <c r="I10215">
        <v>5.2283119999999998</v>
      </c>
    </row>
    <row r="10216" spans="1:9" x14ac:dyDescent="0.25">
      <c r="A10216">
        <v>10215</v>
      </c>
      <c r="D10216">
        <v>229.19078300000001</v>
      </c>
      <c r="E10216">
        <v>4.4988099999999998</v>
      </c>
      <c r="H10216">
        <v>215.411326</v>
      </c>
      <c r="I10216">
        <v>5.2283119999999998</v>
      </c>
    </row>
    <row r="10217" spans="1:9" x14ac:dyDescent="0.25">
      <c r="A10217">
        <v>10216</v>
      </c>
      <c r="B10217">
        <v>234.983035</v>
      </c>
      <c r="C10217">
        <v>2.8573059999999999</v>
      </c>
      <c r="D10217">
        <v>229.19078300000001</v>
      </c>
      <c r="E10217">
        <v>4.4988099999999998</v>
      </c>
      <c r="H10217">
        <v>215.53332799999998</v>
      </c>
      <c r="I10217">
        <v>5.1675110000000002</v>
      </c>
    </row>
    <row r="10218" spans="1:9" x14ac:dyDescent="0.25">
      <c r="A10218">
        <v>10217</v>
      </c>
      <c r="B10218">
        <v>234.983035</v>
      </c>
      <c r="C10218">
        <v>2.8573059999999999</v>
      </c>
      <c r="D10218">
        <v>229.19078300000001</v>
      </c>
      <c r="E10218">
        <v>4.4988099999999998</v>
      </c>
      <c r="H10218">
        <v>215.53332799999998</v>
      </c>
      <c r="I10218">
        <v>5.1675110000000002</v>
      </c>
    </row>
    <row r="10219" spans="1:9" x14ac:dyDescent="0.25">
      <c r="A10219">
        <v>10218</v>
      </c>
      <c r="B10219">
        <v>234.983035</v>
      </c>
      <c r="C10219">
        <v>2.8573059999999999</v>
      </c>
      <c r="D10219">
        <v>229.19078300000001</v>
      </c>
      <c r="E10219">
        <v>4.4988099999999998</v>
      </c>
      <c r="H10219">
        <v>215.77713299999999</v>
      </c>
      <c r="I10219">
        <v>5.0459110000000003</v>
      </c>
    </row>
    <row r="10220" spans="1:9" x14ac:dyDescent="0.25">
      <c r="A10220">
        <v>10219</v>
      </c>
      <c r="B10220">
        <v>234.983035</v>
      </c>
      <c r="C10220">
        <v>2.8573059999999999</v>
      </c>
      <c r="D10220">
        <v>229.19078300000001</v>
      </c>
      <c r="E10220">
        <v>4.4988099999999998</v>
      </c>
      <c r="H10220">
        <v>215.89913799999999</v>
      </c>
      <c r="I10220">
        <v>4.9851109999999998</v>
      </c>
    </row>
    <row r="10221" spans="1:9" x14ac:dyDescent="0.25">
      <c r="A10221">
        <v>10220</v>
      </c>
      <c r="B10221">
        <v>234.983035</v>
      </c>
      <c r="C10221">
        <v>2.8573059999999999</v>
      </c>
      <c r="D10221">
        <v>229.19078300000001</v>
      </c>
      <c r="E10221">
        <v>4.4988099999999998</v>
      </c>
      <c r="H10221">
        <v>215.89913799999999</v>
      </c>
      <c r="I10221">
        <v>4.9851109999999998</v>
      </c>
    </row>
    <row r="10222" spans="1:9" x14ac:dyDescent="0.25">
      <c r="A10222">
        <v>10221</v>
      </c>
      <c r="B10222">
        <v>234.983035</v>
      </c>
      <c r="C10222">
        <v>2.8573059999999999</v>
      </c>
      <c r="D10222">
        <v>229.19078300000001</v>
      </c>
      <c r="E10222">
        <v>4.4988099999999998</v>
      </c>
      <c r="H10222">
        <v>215.960139</v>
      </c>
      <c r="I10222">
        <v>4.9243110000000003</v>
      </c>
    </row>
    <row r="10223" spans="1:9" x14ac:dyDescent="0.25">
      <c r="A10223">
        <v>10222</v>
      </c>
      <c r="B10223">
        <v>234.983035</v>
      </c>
      <c r="C10223">
        <v>2.8573059999999999</v>
      </c>
      <c r="H10223">
        <v>215.960139</v>
      </c>
      <c r="I10223">
        <v>4.9243110000000003</v>
      </c>
    </row>
    <row r="10224" spans="1:9" x14ac:dyDescent="0.25">
      <c r="A10224">
        <v>10223</v>
      </c>
      <c r="B10224">
        <v>234.983035</v>
      </c>
      <c r="C10224">
        <v>2.8573059999999999</v>
      </c>
      <c r="H10224">
        <v>215.960139</v>
      </c>
      <c r="I10224">
        <v>4.9243110000000003</v>
      </c>
    </row>
    <row r="10225" spans="1:58" x14ac:dyDescent="0.25">
      <c r="A10225">
        <v>10224</v>
      </c>
      <c r="B10225">
        <v>234.983035</v>
      </c>
      <c r="C10225">
        <v>2.8573059999999999</v>
      </c>
    </row>
    <row r="10226" spans="1:58" x14ac:dyDescent="0.25">
      <c r="A10226">
        <v>10225</v>
      </c>
      <c r="B10226">
        <v>234.983035</v>
      </c>
      <c r="C10226">
        <v>2.8573059999999999</v>
      </c>
    </row>
    <row r="10227" spans="1:58" x14ac:dyDescent="0.25">
      <c r="A10227">
        <v>10226</v>
      </c>
      <c r="B10227">
        <v>234.983035</v>
      </c>
      <c r="C10227">
        <v>2.8573059999999999</v>
      </c>
      <c r="L10227">
        <v>222.240103</v>
      </c>
      <c r="M10227">
        <v>2.3102049999999998</v>
      </c>
      <c r="BE10227">
        <v>222.240103</v>
      </c>
      <c r="BF10227">
        <v>2.3102049999999998</v>
      </c>
    </row>
    <row r="10228" spans="1:58" x14ac:dyDescent="0.25">
      <c r="A10228">
        <v>10227</v>
      </c>
      <c r="B10228">
        <v>234.983035</v>
      </c>
      <c r="C10228">
        <v>2.8573059999999999</v>
      </c>
      <c r="L10228">
        <v>222.240103</v>
      </c>
      <c r="M10228">
        <v>2.3102049999999998</v>
      </c>
      <c r="BE10228">
        <v>222.240103</v>
      </c>
      <c r="BF10228">
        <v>2.3102049999999998</v>
      </c>
    </row>
    <row r="10229" spans="1:58" x14ac:dyDescent="0.25">
      <c r="A10229">
        <v>10228</v>
      </c>
      <c r="B10229">
        <v>234.983035</v>
      </c>
      <c r="C10229">
        <v>2.8573059999999999</v>
      </c>
      <c r="L10229">
        <v>222.240103</v>
      </c>
      <c r="M10229">
        <v>2.3102049999999998</v>
      </c>
      <c r="BE10229">
        <v>222.240103</v>
      </c>
      <c r="BF10229">
        <v>2.3102049999999998</v>
      </c>
    </row>
    <row r="10230" spans="1:58" x14ac:dyDescent="0.25">
      <c r="A10230">
        <v>10229</v>
      </c>
      <c r="B10230">
        <v>234.983035</v>
      </c>
      <c r="C10230">
        <v>2.8573059999999999</v>
      </c>
      <c r="L10230">
        <v>222.240103</v>
      </c>
      <c r="M10230">
        <v>2.3102049999999998</v>
      </c>
      <c r="BE10230">
        <v>222.240103</v>
      </c>
      <c r="BF10230">
        <v>2.3102049999999998</v>
      </c>
    </row>
    <row r="10231" spans="1:58" x14ac:dyDescent="0.25">
      <c r="A10231">
        <v>10230</v>
      </c>
      <c r="B10231">
        <v>234.983035</v>
      </c>
      <c r="C10231">
        <v>2.8573059999999999</v>
      </c>
      <c r="L10231">
        <v>222.240103</v>
      </c>
      <c r="M10231">
        <v>2.3102049999999998</v>
      </c>
      <c r="BE10231">
        <v>222.240103</v>
      </c>
      <c r="BF10231">
        <v>2.3102049999999998</v>
      </c>
    </row>
    <row r="10232" spans="1:58" x14ac:dyDescent="0.25">
      <c r="A10232">
        <v>10231</v>
      </c>
      <c r="B10232">
        <v>234.983035</v>
      </c>
      <c r="C10232">
        <v>2.8573059999999999</v>
      </c>
      <c r="L10232">
        <v>222.17909900000001</v>
      </c>
      <c r="M10232">
        <v>2.3102049999999998</v>
      </c>
      <c r="BE10232">
        <v>222.17909900000001</v>
      </c>
      <c r="BF10232">
        <v>2.3102049999999998</v>
      </c>
    </row>
    <row r="10233" spans="1:58" x14ac:dyDescent="0.25">
      <c r="A10233">
        <v>10232</v>
      </c>
      <c r="B10233">
        <v>234.983035</v>
      </c>
      <c r="C10233">
        <v>2.8573059999999999</v>
      </c>
      <c r="L10233">
        <v>222.17909900000001</v>
      </c>
      <c r="M10233">
        <v>2.3102049999999998</v>
      </c>
      <c r="BE10233">
        <v>222.17909900000001</v>
      </c>
      <c r="BF10233">
        <v>2.3102049999999998</v>
      </c>
    </row>
    <row r="10234" spans="1:58" x14ac:dyDescent="0.25">
      <c r="A10234">
        <v>10233</v>
      </c>
      <c r="B10234">
        <v>234.983035</v>
      </c>
      <c r="C10234">
        <v>2.8573059999999999</v>
      </c>
      <c r="L10234">
        <v>222.17909900000001</v>
      </c>
      <c r="M10234">
        <v>2.3102049999999998</v>
      </c>
      <c r="BE10234">
        <v>222.17909900000001</v>
      </c>
      <c r="BF10234">
        <v>2.3102049999999998</v>
      </c>
    </row>
    <row r="10235" spans="1:58" x14ac:dyDescent="0.25">
      <c r="A10235">
        <v>10234</v>
      </c>
      <c r="B10235">
        <v>234.983035</v>
      </c>
      <c r="C10235">
        <v>2.8573059999999999</v>
      </c>
      <c r="L10235">
        <v>222.17909900000001</v>
      </c>
      <c r="M10235">
        <v>2.3102049999999998</v>
      </c>
      <c r="BE10235">
        <v>222.17909900000001</v>
      </c>
      <c r="BF10235">
        <v>2.3102049999999998</v>
      </c>
    </row>
    <row r="10236" spans="1:58" x14ac:dyDescent="0.25">
      <c r="A10236">
        <v>10235</v>
      </c>
      <c r="B10236">
        <v>234.983035</v>
      </c>
      <c r="C10236">
        <v>2.8573059999999999</v>
      </c>
      <c r="L10236">
        <v>222.17909900000001</v>
      </c>
      <c r="M10236">
        <v>2.3102049999999998</v>
      </c>
      <c r="BE10236">
        <v>222.17909900000001</v>
      </c>
      <c r="BF10236">
        <v>2.3102049999999998</v>
      </c>
    </row>
    <row r="10237" spans="1:58" x14ac:dyDescent="0.25">
      <c r="A10237">
        <v>10236</v>
      </c>
      <c r="B10237">
        <v>234.983035</v>
      </c>
      <c r="C10237">
        <v>2.8573059999999999</v>
      </c>
      <c r="L10237">
        <v>222.17909900000001</v>
      </c>
      <c r="M10237">
        <v>2.3102049999999998</v>
      </c>
      <c r="BE10237">
        <v>222.17909900000001</v>
      </c>
      <c r="BF10237">
        <v>2.3102049999999998</v>
      </c>
    </row>
    <row r="10238" spans="1:58" x14ac:dyDescent="0.25">
      <c r="A10238">
        <v>10237</v>
      </c>
      <c r="B10238">
        <v>234.983035</v>
      </c>
      <c r="C10238">
        <v>2.8573059999999999</v>
      </c>
      <c r="L10238">
        <v>222.17909900000001</v>
      </c>
      <c r="M10238">
        <v>2.3102049999999998</v>
      </c>
      <c r="BE10238">
        <v>222.17909900000001</v>
      </c>
      <c r="BF10238">
        <v>2.3102049999999998</v>
      </c>
    </row>
    <row r="10239" spans="1:58" x14ac:dyDescent="0.25">
      <c r="A10239">
        <v>10238</v>
      </c>
      <c r="B10239">
        <v>234.983035</v>
      </c>
      <c r="C10239">
        <v>2.8573059999999999</v>
      </c>
      <c r="L10239">
        <v>222.17909900000001</v>
      </c>
      <c r="M10239">
        <v>2.3102049999999998</v>
      </c>
      <c r="BE10239">
        <v>222.17909900000001</v>
      </c>
      <c r="BF10239">
        <v>2.3102049999999998</v>
      </c>
    </row>
    <row r="10240" spans="1:58" x14ac:dyDescent="0.25">
      <c r="A10240">
        <v>10239</v>
      </c>
      <c r="B10240">
        <v>234.983035</v>
      </c>
      <c r="C10240">
        <v>2.8573059999999999</v>
      </c>
      <c r="L10240">
        <v>222.17909900000001</v>
      </c>
      <c r="M10240">
        <v>2.3102049999999998</v>
      </c>
      <c r="BE10240">
        <v>222.17909900000001</v>
      </c>
      <c r="BF10240">
        <v>2.3102049999999998</v>
      </c>
    </row>
    <row r="10241" spans="1:60" x14ac:dyDescent="0.25">
      <c r="A10241">
        <v>10240</v>
      </c>
      <c r="B10241">
        <v>234.983035</v>
      </c>
      <c r="C10241">
        <v>2.8573059999999999</v>
      </c>
      <c r="L10241">
        <v>222.17909900000001</v>
      </c>
      <c r="M10241">
        <v>2.3102049999999998</v>
      </c>
      <c r="BE10241">
        <v>222.17909900000001</v>
      </c>
      <c r="BF10241">
        <v>2.3102049999999998</v>
      </c>
    </row>
    <row r="10242" spans="1:60" x14ac:dyDescent="0.25">
      <c r="A10242">
        <v>10241</v>
      </c>
      <c r="B10242">
        <v>234.983035</v>
      </c>
      <c r="C10242">
        <v>2.8573059999999999</v>
      </c>
      <c r="L10242">
        <v>222.17909900000001</v>
      </c>
      <c r="M10242">
        <v>2.3102049999999998</v>
      </c>
      <c r="BE10242">
        <v>222.17909900000001</v>
      </c>
      <c r="BF10242">
        <v>2.3102049999999998</v>
      </c>
    </row>
    <row r="10243" spans="1:60" x14ac:dyDescent="0.25">
      <c r="A10243">
        <v>10242</v>
      </c>
      <c r="B10243">
        <v>234.983035</v>
      </c>
      <c r="C10243">
        <v>2.8573059999999999</v>
      </c>
      <c r="L10243">
        <v>222.17909900000001</v>
      </c>
      <c r="M10243">
        <v>2.3102049999999998</v>
      </c>
      <c r="BE10243">
        <v>222.17909900000001</v>
      </c>
      <c r="BF10243">
        <v>2.3102049999999998</v>
      </c>
    </row>
    <row r="10244" spans="1:60" x14ac:dyDescent="0.25">
      <c r="A10244">
        <v>10243</v>
      </c>
      <c r="B10244">
        <v>234.983035</v>
      </c>
      <c r="C10244">
        <v>2.8573059999999999</v>
      </c>
      <c r="L10244">
        <v>222.17909900000001</v>
      </c>
      <c r="M10244">
        <v>2.3102049999999998</v>
      </c>
      <c r="BE10244">
        <v>222.17909900000001</v>
      </c>
      <c r="BF10244">
        <v>2.3102049999999998</v>
      </c>
    </row>
    <row r="10245" spans="1:60" x14ac:dyDescent="0.25">
      <c r="A10245">
        <v>10244</v>
      </c>
      <c r="B10245">
        <v>234.983035</v>
      </c>
      <c r="C10245">
        <v>2.8573059999999999</v>
      </c>
      <c r="L10245">
        <v>222.17909900000001</v>
      </c>
      <c r="M10245">
        <v>2.3102049999999998</v>
      </c>
      <c r="BE10245">
        <v>222.17909900000001</v>
      </c>
      <c r="BF10245">
        <v>2.3102049999999998</v>
      </c>
    </row>
    <row r="10246" spans="1:60" x14ac:dyDescent="0.25">
      <c r="A10246">
        <v>10245</v>
      </c>
      <c r="B10246">
        <v>234.983035</v>
      </c>
      <c r="C10246">
        <v>2.8573059999999999</v>
      </c>
      <c r="L10246">
        <v>222.17909900000001</v>
      </c>
      <c r="M10246">
        <v>2.3102049999999998</v>
      </c>
      <c r="BE10246">
        <v>222.17909900000001</v>
      </c>
      <c r="BF10246">
        <v>2.3102049999999998</v>
      </c>
    </row>
    <row r="10247" spans="1:60" x14ac:dyDescent="0.25">
      <c r="A10247">
        <v>10246</v>
      </c>
      <c r="B10247">
        <v>234.983035</v>
      </c>
      <c r="C10247">
        <v>2.8573059999999999</v>
      </c>
      <c r="L10247">
        <v>222.17909900000001</v>
      </c>
      <c r="M10247">
        <v>2.3102049999999998</v>
      </c>
      <c r="N10247">
        <v>228.21525800000001</v>
      </c>
      <c r="O10247">
        <v>5.5323120000000001</v>
      </c>
      <c r="BE10247">
        <v>222.17909900000001</v>
      </c>
      <c r="BF10247">
        <v>2.3102049999999998</v>
      </c>
      <c r="BG10247">
        <v>228.21525800000001</v>
      </c>
      <c r="BH10247">
        <v>5.5323120000000001</v>
      </c>
    </row>
    <row r="10248" spans="1:60" x14ac:dyDescent="0.25">
      <c r="A10248">
        <v>10247</v>
      </c>
      <c r="B10248">
        <v>234.983035</v>
      </c>
      <c r="C10248">
        <v>2.8573059999999999</v>
      </c>
      <c r="L10248">
        <v>222.17909900000001</v>
      </c>
      <c r="M10248">
        <v>2.3102049999999998</v>
      </c>
      <c r="N10248">
        <v>228.21525800000001</v>
      </c>
      <c r="O10248">
        <v>5.5323120000000001</v>
      </c>
      <c r="BE10248">
        <v>222.17909900000001</v>
      </c>
      <c r="BF10248">
        <v>2.3102049999999998</v>
      </c>
      <c r="BG10248">
        <v>228.21525800000001</v>
      </c>
      <c r="BH10248">
        <v>5.5323120000000001</v>
      </c>
    </row>
    <row r="10249" spans="1:60" x14ac:dyDescent="0.25">
      <c r="A10249">
        <v>10248</v>
      </c>
      <c r="B10249">
        <v>234.983035</v>
      </c>
      <c r="C10249">
        <v>2.8573059999999999</v>
      </c>
      <c r="L10249">
        <v>222.17909900000001</v>
      </c>
      <c r="M10249">
        <v>2.3102049999999998</v>
      </c>
      <c r="N10249">
        <v>228.21525800000001</v>
      </c>
      <c r="O10249">
        <v>5.5323120000000001</v>
      </c>
      <c r="BE10249">
        <v>222.17909900000001</v>
      </c>
      <c r="BF10249">
        <v>2.3102049999999998</v>
      </c>
      <c r="BG10249">
        <v>228.21525800000001</v>
      </c>
      <c r="BH10249">
        <v>5.5323120000000001</v>
      </c>
    </row>
    <row r="10250" spans="1:60" x14ac:dyDescent="0.25">
      <c r="A10250">
        <v>10249</v>
      </c>
      <c r="B10250">
        <v>234.983035</v>
      </c>
      <c r="C10250">
        <v>2.8573059999999999</v>
      </c>
      <c r="L10250">
        <v>222.17909900000001</v>
      </c>
      <c r="M10250">
        <v>2.3102049999999998</v>
      </c>
      <c r="N10250">
        <v>228.21525800000001</v>
      </c>
      <c r="O10250">
        <v>5.5323120000000001</v>
      </c>
      <c r="BE10250">
        <v>222.17909900000001</v>
      </c>
      <c r="BF10250">
        <v>2.3102049999999998</v>
      </c>
      <c r="BG10250">
        <v>228.21525800000001</v>
      </c>
      <c r="BH10250">
        <v>5.5323120000000001</v>
      </c>
    </row>
    <row r="10251" spans="1:60" x14ac:dyDescent="0.25">
      <c r="A10251">
        <v>10250</v>
      </c>
      <c r="B10251">
        <v>234.983035</v>
      </c>
      <c r="C10251">
        <v>2.8573059999999999</v>
      </c>
      <c r="L10251">
        <v>222.17909900000001</v>
      </c>
      <c r="M10251">
        <v>2.3102049999999998</v>
      </c>
      <c r="N10251">
        <v>228.21525800000001</v>
      </c>
      <c r="O10251">
        <v>5.5323120000000001</v>
      </c>
      <c r="BE10251">
        <v>222.17909900000001</v>
      </c>
      <c r="BF10251">
        <v>2.3102049999999998</v>
      </c>
      <c r="BG10251">
        <v>228.21525800000001</v>
      </c>
      <c r="BH10251">
        <v>5.5323120000000001</v>
      </c>
    </row>
    <row r="10252" spans="1:60" x14ac:dyDescent="0.25">
      <c r="A10252">
        <v>10251</v>
      </c>
      <c r="B10252">
        <v>234.983035</v>
      </c>
      <c r="C10252">
        <v>2.8573059999999999</v>
      </c>
      <c r="L10252">
        <v>222.17909900000001</v>
      </c>
      <c r="M10252">
        <v>2.3102049999999998</v>
      </c>
      <c r="N10252">
        <v>228.21525800000001</v>
      </c>
      <c r="O10252">
        <v>5.5323120000000001</v>
      </c>
      <c r="BE10252">
        <v>222.17909900000001</v>
      </c>
      <c r="BF10252">
        <v>2.3102049999999998</v>
      </c>
      <c r="BG10252">
        <v>228.21525800000001</v>
      </c>
      <c r="BH10252">
        <v>5.5323120000000001</v>
      </c>
    </row>
    <row r="10253" spans="1:60" x14ac:dyDescent="0.25">
      <c r="A10253">
        <v>10252</v>
      </c>
      <c r="L10253">
        <v>222.17909900000001</v>
      </c>
      <c r="M10253">
        <v>2.3102049999999998</v>
      </c>
      <c r="N10253">
        <v>228.21525800000001</v>
      </c>
      <c r="O10253">
        <v>5.5323120000000001</v>
      </c>
      <c r="BE10253">
        <v>222.17909900000001</v>
      </c>
      <c r="BF10253">
        <v>2.3102049999999998</v>
      </c>
      <c r="BG10253">
        <v>228.21525800000001</v>
      </c>
      <c r="BH10253">
        <v>5.5323120000000001</v>
      </c>
    </row>
    <row r="10254" spans="1:60" x14ac:dyDescent="0.25">
      <c r="A10254">
        <v>10253</v>
      </c>
      <c r="L10254">
        <v>222.17909900000001</v>
      </c>
      <c r="M10254">
        <v>2.3102049999999998</v>
      </c>
      <c r="N10254">
        <v>228.21525800000001</v>
      </c>
      <c r="O10254">
        <v>5.5323120000000001</v>
      </c>
      <c r="BE10254">
        <v>222.17909900000001</v>
      </c>
      <c r="BF10254">
        <v>2.3102049999999998</v>
      </c>
      <c r="BG10254">
        <v>228.21525800000001</v>
      </c>
      <c r="BH10254">
        <v>5.5323120000000001</v>
      </c>
    </row>
    <row r="10255" spans="1:60" x14ac:dyDescent="0.25">
      <c r="A10255">
        <v>10254</v>
      </c>
      <c r="L10255">
        <v>222.17909900000001</v>
      </c>
      <c r="M10255">
        <v>2.3102049999999998</v>
      </c>
      <c r="N10255">
        <v>228.21525800000001</v>
      </c>
      <c r="O10255">
        <v>5.5323120000000001</v>
      </c>
      <c r="BE10255">
        <v>222.17909900000001</v>
      </c>
      <c r="BF10255">
        <v>2.3102049999999998</v>
      </c>
      <c r="BG10255">
        <v>228.21525800000001</v>
      </c>
      <c r="BH10255">
        <v>5.5323120000000001</v>
      </c>
    </row>
    <row r="10256" spans="1:60" x14ac:dyDescent="0.25">
      <c r="A10256">
        <v>10255</v>
      </c>
      <c r="L10256">
        <v>222.17909900000001</v>
      </c>
      <c r="M10256">
        <v>2.3102049999999998</v>
      </c>
      <c r="N10256">
        <v>228.21525800000001</v>
      </c>
      <c r="O10256">
        <v>5.5323120000000001</v>
      </c>
      <c r="BE10256">
        <v>222.17909900000001</v>
      </c>
      <c r="BF10256">
        <v>2.3102049999999998</v>
      </c>
      <c r="BG10256">
        <v>228.21525800000001</v>
      </c>
      <c r="BH10256">
        <v>5.5323120000000001</v>
      </c>
    </row>
    <row r="10257" spans="1:11" x14ac:dyDescent="0.25">
      <c r="A10257">
        <v>10256</v>
      </c>
      <c r="J10257">
        <v>210.47269699999998</v>
      </c>
      <c r="K10257">
        <v>11.854926000000001</v>
      </c>
    </row>
    <row r="10258" spans="1:11" x14ac:dyDescent="0.25">
      <c r="A10258">
        <v>10257</v>
      </c>
    </row>
    <row r="10259" spans="1:11" x14ac:dyDescent="0.25">
      <c r="A10259">
        <v>10258</v>
      </c>
    </row>
    <row r="10260" spans="1:11" x14ac:dyDescent="0.25">
      <c r="A10260">
        <v>10259</v>
      </c>
    </row>
    <row r="10261" spans="1:11" x14ac:dyDescent="0.25">
      <c r="A10261">
        <v>10260</v>
      </c>
    </row>
    <row r="10262" spans="1:11" x14ac:dyDescent="0.25">
      <c r="A10262">
        <v>10261</v>
      </c>
    </row>
    <row r="10263" spans="1:11" x14ac:dyDescent="0.25">
      <c r="A10263">
        <v>10262</v>
      </c>
    </row>
    <row r="10264" spans="1:11" x14ac:dyDescent="0.25">
      <c r="A10264">
        <v>10263</v>
      </c>
    </row>
    <row r="10265" spans="1:11" x14ac:dyDescent="0.25">
      <c r="A10265">
        <v>10264</v>
      </c>
    </row>
    <row r="10266" spans="1:11" x14ac:dyDescent="0.25">
      <c r="A10266">
        <v>10265</v>
      </c>
    </row>
    <row r="10267" spans="1:11" x14ac:dyDescent="0.25">
      <c r="A10267">
        <v>10266</v>
      </c>
    </row>
    <row r="10268" spans="1:11" x14ac:dyDescent="0.25">
      <c r="A10268">
        <v>10267</v>
      </c>
    </row>
    <row r="10269" spans="1:11" x14ac:dyDescent="0.25">
      <c r="A10269">
        <v>10268</v>
      </c>
    </row>
    <row r="10270" spans="1:11" x14ac:dyDescent="0.25">
      <c r="A10270">
        <v>10269</v>
      </c>
    </row>
    <row r="10271" spans="1:11" x14ac:dyDescent="0.25">
      <c r="A10271">
        <v>10270</v>
      </c>
    </row>
    <row r="10272" spans="1:11" x14ac:dyDescent="0.25">
      <c r="A10272">
        <v>10271</v>
      </c>
    </row>
    <row r="10273" spans="1:1" x14ac:dyDescent="0.25">
      <c r="A10273">
        <v>10272</v>
      </c>
    </row>
    <row r="10274" spans="1:1" x14ac:dyDescent="0.25">
      <c r="A10274">
        <v>10273</v>
      </c>
    </row>
    <row r="10275" spans="1:1" x14ac:dyDescent="0.25">
      <c r="A10275">
        <v>10274</v>
      </c>
    </row>
    <row r="10276" spans="1:1" x14ac:dyDescent="0.25">
      <c r="A10276">
        <v>10275</v>
      </c>
    </row>
    <row r="10277" spans="1:1" x14ac:dyDescent="0.25">
      <c r="A10277">
        <v>10276</v>
      </c>
    </row>
    <row r="10278" spans="1:1" x14ac:dyDescent="0.25">
      <c r="A10278">
        <v>10277</v>
      </c>
    </row>
    <row r="10279" spans="1:1" x14ac:dyDescent="0.25">
      <c r="A10279">
        <v>10278</v>
      </c>
    </row>
    <row r="10280" spans="1:1" x14ac:dyDescent="0.25">
      <c r="A10280">
        <v>10279</v>
      </c>
    </row>
    <row r="10281" spans="1:1" x14ac:dyDescent="0.25">
      <c r="A10281">
        <v>10280</v>
      </c>
    </row>
    <row r="10282" spans="1:1" x14ac:dyDescent="0.25">
      <c r="A10282">
        <v>10281</v>
      </c>
    </row>
    <row r="10283" spans="1:1" x14ac:dyDescent="0.25">
      <c r="A10283">
        <v>10282</v>
      </c>
    </row>
    <row r="10284" spans="1:1" x14ac:dyDescent="0.25">
      <c r="A10284">
        <v>10283</v>
      </c>
    </row>
    <row r="10285" spans="1:1" x14ac:dyDescent="0.25">
      <c r="A10285">
        <v>10284</v>
      </c>
    </row>
    <row r="10286" spans="1:1" x14ac:dyDescent="0.25">
      <c r="A10286">
        <v>10285</v>
      </c>
    </row>
    <row r="10287" spans="1:1" x14ac:dyDescent="0.25">
      <c r="A10287">
        <v>10286</v>
      </c>
    </row>
    <row r="10288" spans="1:1" x14ac:dyDescent="0.25">
      <c r="A10288">
        <v>10287</v>
      </c>
    </row>
    <row r="10289" spans="1:1" x14ac:dyDescent="0.25">
      <c r="A10289">
        <v>10288</v>
      </c>
    </row>
    <row r="10290" spans="1:1" x14ac:dyDescent="0.25">
      <c r="A10290">
        <v>10289</v>
      </c>
    </row>
    <row r="10291" spans="1:1" x14ac:dyDescent="0.25">
      <c r="A10291">
        <v>10290</v>
      </c>
    </row>
    <row r="10292" spans="1:1" x14ac:dyDescent="0.25">
      <c r="A10292">
        <v>10291</v>
      </c>
    </row>
    <row r="10293" spans="1:1" x14ac:dyDescent="0.25">
      <c r="A10293">
        <v>10292</v>
      </c>
    </row>
    <row r="10294" spans="1:1" x14ac:dyDescent="0.25">
      <c r="A10294">
        <v>10293</v>
      </c>
    </row>
    <row r="10295" spans="1:1" x14ac:dyDescent="0.25">
      <c r="A10295">
        <v>10294</v>
      </c>
    </row>
    <row r="10296" spans="1:1" x14ac:dyDescent="0.25">
      <c r="A10296">
        <v>10295</v>
      </c>
    </row>
    <row r="10297" spans="1:1" x14ac:dyDescent="0.25">
      <c r="A10297">
        <v>10296</v>
      </c>
    </row>
    <row r="10298" spans="1:1" x14ac:dyDescent="0.25">
      <c r="A10298">
        <v>10297</v>
      </c>
    </row>
    <row r="10299" spans="1:1" x14ac:dyDescent="0.25">
      <c r="A10299">
        <v>10298</v>
      </c>
    </row>
    <row r="10300" spans="1:1" x14ac:dyDescent="0.25">
      <c r="A10300">
        <v>10299</v>
      </c>
    </row>
    <row r="10301" spans="1:1" x14ac:dyDescent="0.25">
      <c r="A10301">
        <v>10300</v>
      </c>
    </row>
    <row r="10302" spans="1:1" x14ac:dyDescent="0.25">
      <c r="A10302">
        <v>10301</v>
      </c>
    </row>
    <row r="10303" spans="1:1" x14ac:dyDescent="0.25">
      <c r="A10303">
        <v>10302</v>
      </c>
    </row>
    <row r="10304" spans="1:1" x14ac:dyDescent="0.25">
      <c r="A10304">
        <v>10303</v>
      </c>
    </row>
    <row r="10305" spans="1:1" x14ac:dyDescent="0.25">
      <c r="A10305">
        <v>10304</v>
      </c>
    </row>
    <row r="10306" spans="1:1" x14ac:dyDescent="0.25">
      <c r="A10306">
        <v>10305</v>
      </c>
    </row>
    <row r="10307" spans="1:1" x14ac:dyDescent="0.25">
      <c r="A10307">
        <v>10306</v>
      </c>
    </row>
    <row r="10308" spans="1:1" x14ac:dyDescent="0.25">
      <c r="A10308">
        <v>10307</v>
      </c>
    </row>
    <row r="10309" spans="1:1" x14ac:dyDescent="0.25">
      <c r="A10309">
        <v>10308</v>
      </c>
    </row>
    <row r="10310" spans="1:1" x14ac:dyDescent="0.25">
      <c r="A10310">
        <v>10309</v>
      </c>
    </row>
    <row r="10311" spans="1:1" x14ac:dyDescent="0.25">
      <c r="A10311">
        <v>10310</v>
      </c>
    </row>
    <row r="10312" spans="1:1" x14ac:dyDescent="0.25">
      <c r="A10312">
        <v>10311</v>
      </c>
    </row>
    <row r="10313" spans="1:1" x14ac:dyDescent="0.25">
      <c r="A10313">
        <v>10312</v>
      </c>
    </row>
    <row r="10314" spans="1:1" x14ac:dyDescent="0.25">
      <c r="A10314">
        <v>10313</v>
      </c>
    </row>
    <row r="10315" spans="1:1" x14ac:dyDescent="0.25">
      <c r="A10315">
        <v>10314</v>
      </c>
    </row>
    <row r="10316" spans="1:1" x14ac:dyDescent="0.25">
      <c r="A10316">
        <v>10315</v>
      </c>
    </row>
    <row r="10317" spans="1:1" x14ac:dyDescent="0.25">
      <c r="A10317">
        <v>10316</v>
      </c>
    </row>
    <row r="10318" spans="1:1" x14ac:dyDescent="0.25">
      <c r="A10318">
        <v>10317</v>
      </c>
    </row>
    <row r="10319" spans="1:1" x14ac:dyDescent="0.25">
      <c r="A10319">
        <v>10318</v>
      </c>
    </row>
    <row r="10320" spans="1:1" x14ac:dyDescent="0.25">
      <c r="A10320">
        <v>10319</v>
      </c>
    </row>
    <row r="10321" spans="1:1" x14ac:dyDescent="0.25">
      <c r="A10321">
        <v>10320</v>
      </c>
    </row>
    <row r="10322" spans="1:1" x14ac:dyDescent="0.25">
      <c r="A10322">
        <v>10321</v>
      </c>
    </row>
    <row r="10323" spans="1:1" x14ac:dyDescent="0.25">
      <c r="A10323">
        <v>10322</v>
      </c>
    </row>
    <row r="10324" spans="1:1" x14ac:dyDescent="0.25">
      <c r="A10324">
        <v>10323</v>
      </c>
    </row>
    <row r="10325" spans="1:1" x14ac:dyDescent="0.25">
      <c r="A10325">
        <v>10324</v>
      </c>
    </row>
    <row r="10326" spans="1:1" x14ac:dyDescent="0.25">
      <c r="A10326">
        <v>10325</v>
      </c>
    </row>
    <row r="10327" spans="1:1" x14ac:dyDescent="0.25">
      <c r="A10327">
        <v>10326</v>
      </c>
    </row>
    <row r="10328" spans="1:1" x14ac:dyDescent="0.25">
      <c r="A10328">
        <v>10327</v>
      </c>
    </row>
    <row r="10329" spans="1:1" x14ac:dyDescent="0.25">
      <c r="A10329">
        <v>10328</v>
      </c>
    </row>
    <row r="10330" spans="1:1" x14ac:dyDescent="0.25">
      <c r="A10330">
        <v>10329</v>
      </c>
    </row>
    <row r="10331" spans="1:1" x14ac:dyDescent="0.25">
      <c r="A10331">
        <v>10330</v>
      </c>
    </row>
    <row r="10332" spans="1:1" x14ac:dyDescent="0.25">
      <c r="A10332">
        <v>10331</v>
      </c>
    </row>
    <row r="10333" spans="1:1" x14ac:dyDescent="0.25">
      <c r="A10333">
        <v>10332</v>
      </c>
    </row>
    <row r="10334" spans="1:1" x14ac:dyDescent="0.25">
      <c r="A10334">
        <v>10333</v>
      </c>
    </row>
    <row r="10335" spans="1:1" x14ac:dyDescent="0.25">
      <c r="A10335">
        <v>10334</v>
      </c>
    </row>
    <row r="10336" spans="1:1" x14ac:dyDescent="0.25">
      <c r="A10336">
        <v>10335</v>
      </c>
    </row>
    <row r="10337" spans="1:1" x14ac:dyDescent="0.25">
      <c r="A10337">
        <v>10336</v>
      </c>
    </row>
    <row r="10338" spans="1:1" x14ac:dyDescent="0.25">
      <c r="A10338">
        <v>10337</v>
      </c>
    </row>
    <row r="10339" spans="1:1" x14ac:dyDescent="0.25">
      <c r="A10339">
        <v>10338</v>
      </c>
    </row>
    <row r="10340" spans="1:1" x14ac:dyDescent="0.25">
      <c r="A10340">
        <v>10339</v>
      </c>
    </row>
    <row r="10341" spans="1:1" x14ac:dyDescent="0.25">
      <c r="A10341">
        <v>10340</v>
      </c>
    </row>
    <row r="10342" spans="1:1" x14ac:dyDescent="0.25">
      <c r="A10342">
        <v>10341</v>
      </c>
    </row>
    <row r="10343" spans="1:1" x14ac:dyDescent="0.25">
      <c r="A10343">
        <v>10342</v>
      </c>
    </row>
    <row r="10344" spans="1:1" x14ac:dyDescent="0.25">
      <c r="A10344">
        <v>10343</v>
      </c>
    </row>
    <row r="10345" spans="1:1" x14ac:dyDescent="0.25">
      <c r="A10345">
        <v>10344</v>
      </c>
    </row>
    <row r="10346" spans="1:1" x14ac:dyDescent="0.25">
      <c r="A10346">
        <v>10345</v>
      </c>
    </row>
    <row r="10347" spans="1:1" x14ac:dyDescent="0.25">
      <c r="A10347">
        <v>10346</v>
      </c>
    </row>
    <row r="10348" spans="1:1" x14ac:dyDescent="0.25">
      <c r="A10348">
        <v>10347</v>
      </c>
    </row>
    <row r="10349" spans="1:1" x14ac:dyDescent="0.25">
      <c r="A10349">
        <v>10348</v>
      </c>
    </row>
    <row r="10350" spans="1:1" x14ac:dyDescent="0.25">
      <c r="A10350">
        <v>10349</v>
      </c>
    </row>
    <row r="10351" spans="1:1" x14ac:dyDescent="0.25">
      <c r="A10351">
        <v>10350</v>
      </c>
    </row>
    <row r="10352" spans="1:1" x14ac:dyDescent="0.25">
      <c r="A10352">
        <v>10351</v>
      </c>
    </row>
    <row r="10353" spans="1:1" x14ac:dyDescent="0.25">
      <c r="A10353">
        <v>10352</v>
      </c>
    </row>
    <row r="10354" spans="1:1" x14ac:dyDescent="0.25">
      <c r="A10354">
        <v>10353</v>
      </c>
    </row>
    <row r="10355" spans="1:1" x14ac:dyDescent="0.25">
      <c r="A10355">
        <v>10354</v>
      </c>
    </row>
    <row r="10356" spans="1:1" x14ac:dyDescent="0.25">
      <c r="A10356">
        <v>10355</v>
      </c>
    </row>
    <row r="10357" spans="1:1" x14ac:dyDescent="0.25">
      <c r="A10357">
        <v>10356</v>
      </c>
    </row>
    <row r="10358" spans="1:1" x14ac:dyDescent="0.25">
      <c r="A10358">
        <v>10357</v>
      </c>
    </row>
    <row r="10359" spans="1:1" x14ac:dyDescent="0.25">
      <c r="A10359">
        <v>10358</v>
      </c>
    </row>
    <row r="10360" spans="1:1" x14ac:dyDescent="0.25">
      <c r="A10360">
        <v>10359</v>
      </c>
    </row>
    <row r="10361" spans="1:1" x14ac:dyDescent="0.25">
      <c r="A10361">
        <v>10360</v>
      </c>
    </row>
    <row r="10362" spans="1:1" x14ac:dyDescent="0.25">
      <c r="A10362">
        <v>10361</v>
      </c>
    </row>
    <row r="10363" spans="1:1" x14ac:dyDescent="0.25">
      <c r="A10363">
        <v>10362</v>
      </c>
    </row>
    <row r="10364" spans="1:1" x14ac:dyDescent="0.25">
      <c r="A10364">
        <v>10363</v>
      </c>
    </row>
    <row r="10365" spans="1:1" x14ac:dyDescent="0.25">
      <c r="A10365">
        <v>10364</v>
      </c>
    </row>
    <row r="10366" spans="1:1" x14ac:dyDescent="0.25">
      <c r="A10366">
        <v>10365</v>
      </c>
    </row>
    <row r="10367" spans="1:1" x14ac:dyDescent="0.25">
      <c r="A10367">
        <v>10366</v>
      </c>
    </row>
    <row r="10368" spans="1:1" x14ac:dyDescent="0.25">
      <c r="A10368">
        <v>10367</v>
      </c>
    </row>
    <row r="10369" spans="1:1" x14ac:dyDescent="0.25">
      <c r="A10369">
        <v>10368</v>
      </c>
    </row>
    <row r="10370" spans="1:1" x14ac:dyDescent="0.25">
      <c r="A10370">
        <v>10369</v>
      </c>
    </row>
    <row r="10371" spans="1:1" x14ac:dyDescent="0.25">
      <c r="A10371">
        <v>10370</v>
      </c>
    </row>
    <row r="10372" spans="1:1" x14ac:dyDescent="0.25">
      <c r="A10372">
        <v>10371</v>
      </c>
    </row>
    <row r="10373" spans="1:1" x14ac:dyDescent="0.25">
      <c r="A10373">
        <v>10372</v>
      </c>
    </row>
    <row r="10374" spans="1:1" x14ac:dyDescent="0.25">
      <c r="A10374">
        <v>10373</v>
      </c>
    </row>
    <row r="10375" spans="1:1" x14ac:dyDescent="0.25">
      <c r="A10375">
        <v>10374</v>
      </c>
    </row>
    <row r="10376" spans="1:1" x14ac:dyDescent="0.25">
      <c r="A10376">
        <v>10375</v>
      </c>
    </row>
    <row r="10377" spans="1:1" x14ac:dyDescent="0.25">
      <c r="A10377">
        <v>10376</v>
      </c>
    </row>
    <row r="10378" spans="1:1" x14ac:dyDescent="0.25">
      <c r="A10378">
        <v>10377</v>
      </c>
    </row>
    <row r="10379" spans="1:1" x14ac:dyDescent="0.25">
      <c r="A10379">
        <v>10378</v>
      </c>
    </row>
    <row r="10380" spans="1:1" x14ac:dyDescent="0.25">
      <c r="A10380">
        <v>10379</v>
      </c>
    </row>
    <row r="10381" spans="1:1" x14ac:dyDescent="0.25">
      <c r="A10381">
        <v>10380</v>
      </c>
    </row>
    <row r="10382" spans="1:1" x14ac:dyDescent="0.25">
      <c r="A10382">
        <v>10381</v>
      </c>
    </row>
    <row r="10383" spans="1:1" x14ac:dyDescent="0.25">
      <c r="A10383">
        <v>10382</v>
      </c>
    </row>
    <row r="10384" spans="1:1" x14ac:dyDescent="0.25">
      <c r="A10384">
        <v>10383</v>
      </c>
    </row>
    <row r="10385" spans="1:1" x14ac:dyDescent="0.25">
      <c r="A10385">
        <v>10384</v>
      </c>
    </row>
    <row r="10386" spans="1:1" x14ac:dyDescent="0.25">
      <c r="A10386">
        <v>10385</v>
      </c>
    </row>
    <row r="10387" spans="1:1" x14ac:dyDescent="0.25">
      <c r="A10387">
        <v>10386</v>
      </c>
    </row>
    <row r="10388" spans="1:1" x14ac:dyDescent="0.25">
      <c r="A10388">
        <v>10387</v>
      </c>
    </row>
    <row r="10389" spans="1:1" x14ac:dyDescent="0.25">
      <c r="A10389">
        <v>10388</v>
      </c>
    </row>
    <row r="10390" spans="1:1" x14ac:dyDescent="0.25">
      <c r="A10390">
        <v>10389</v>
      </c>
    </row>
    <row r="10391" spans="1:1" x14ac:dyDescent="0.25">
      <c r="A10391">
        <v>10390</v>
      </c>
    </row>
    <row r="10392" spans="1:1" x14ac:dyDescent="0.25">
      <c r="A10392">
        <v>10391</v>
      </c>
    </row>
    <row r="10393" spans="1:1" x14ac:dyDescent="0.25">
      <c r="A10393">
        <v>10392</v>
      </c>
    </row>
    <row r="10394" spans="1:1" x14ac:dyDescent="0.25">
      <c r="A10394">
        <v>10393</v>
      </c>
    </row>
    <row r="10395" spans="1:1" x14ac:dyDescent="0.25">
      <c r="A10395">
        <v>10394</v>
      </c>
    </row>
    <row r="10396" spans="1:1" x14ac:dyDescent="0.25">
      <c r="A10396">
        <v>10395</v>
      </c>
    </row>
    <row r="10397" spans="1:1" x14ac:dyDescent="0.25">
      <c r="A10397">
        <v>10396</v>
      </c>
    </row>
    <row r="10398" spans="1:1" x14ac:dyDescent="0.25">
      <c r="A10398">
        <v>10397</v>
      </c>
    </row>
    <row r="10399" spans="1:1" x14ac:dyDescent="0.25">
      <c r="A10399">
        <v>10398</v>
      </c>
    </row>
    <row r="10400" spans="1:1" x14ac:dyDescent="0.25">
      <c r="A10400">
        <v>10399</v>
      </c>
    </row>
    <row r="10401" spans="1:1" x14ac:dyDescent="0.25">
      <c r="A10401">
        <v>10400</v>
      </c>
    </row>
    <row r="10402" spans="1:1" x14ac:dyDescent="0.25">
      <c r="A10402">
        <v>10401</v>
      </c>
    </row>
    <row r="10403" spans="1:1" x14ac:dyDescent="0.25">
      <c r="A10403">
        <v>10402</v>
      </c>
    </row>
    <row r="10404" spans="1:1" x14ac:dyDescent="0.25">
      <c r="A10404">
        <v>10403</v>
      </c>
    </row>
    <row r="10405" spans="1:1" x14ac:dyDescent="0.25">
      <c r="A10405">
        <v>10404</v>
      </c>
    </row>
    <row r="10406" spans="1:1" x14ac:dyDescent="0.25">
      <c r="A10406">
        <v>10405</v>
      </c>
    </row>
    <row r="10407" spans="1:1" x14ac:dyDescent="0.25">
      <c r="A10407">
        <v>10406</v>
      </c>
    </row>
    <row r="10408" spans="1:1" x14ac:dyDescent="0.25">
      <c r="A10408">
        <v>10407</v>
      </c>
    </row>
    <row r="10409" spans="1:1" x14ac:dyDescent="0.25">
      <c r="A10409">
        <v>10408</v>
      </c>
    </row>
    <row r="10410" spans="1:1" x14ac:dyDescent="0.25">
      <c r="A10410">
        <v>10409</v>
      </c>
    </row>
    <row r="10411" spans="1:1" x14ac:dyDescent="0.25">
      <c r="A10411">
        <v>10410</v>
      </c>
    </row>
    <row r="10412" spans="1:1" x14ac:dyDescent="0.25">
      <c r="A10412">
        <v>10411</v>
      </c>
    </row>
    <row r="10413" spans="1:1" x14ac:dyDescent="0.25">
      <c r="A10413">
        <v>10412</v>
      </c>
    </row>
    <row r="10414" spans="1:1" x14ac:dyDescent="0.25">
      <c r="A10414">
        <v>10413</v>
      </c>
    </row>
    <row r="10415" spans="1:1" x14ac:dyDescent="0.25">
      <c r="A10415">
        <v>10414</v>
      </c>
    </row>
    <row r="10416" spans="1:1" x14ac:dyDescent="0.25">
      <c r="A10416">
        <v>10415</v>
      </c>
    </row>
    <row r="10417" spans="1:1" x14ac:dyDescent="0.25">
      <c r="A10417">
        <v>10416</v>
      </c>
    </row>
    <row r="10418" spans="1:1" x14ac:dyDescent="0.25">
      <c r="A10418">
        <v>10417</v>
      </c>
    </row>
    <row r="10419" spans="1:1" x14ac:dyDescent="0.25">
      <c r="A10419">
        <v>10418</v>
      </c>
    </row>
    <row r="10420" spans="1:1" x14ac:dyDescent="0.25">
      <c r="A10420">
        <v>10419</v>
      </c>
    </row>
    <row r="10421" spans="1:1" x14ac:dyDescent="0.25">
      <c r="A10421">
        <v>10420</v>
      </c>
    </row>
    <row r="10422" spans="1:1" x14ac:dyDescent="0.25">
      <c r="A10422">
        <v>10421</v>
      </c>
    </row>
    <row r="10423" spans="1:1" x14ac:dyDescent="0.25">
      <c r="A10423">
        <v>10422</v>
      </c>
    </row>
    <row r="10424" spans="1:1" x14ac:dyDescent="0.25">
      <c r="A10424">
        <v>10423</v>
      </c>
    </row>
    <row r="10425" spans="1:1" x14ac:dyDescent="0.25">
      <c r="A10425">
        <v>10424</v>
      </c>
    </row>
    <row r="10426" spans="1:1" x14ac:dyDescent="0.25">
      <c r="A10426">
        <v>10425</v>
      </c>
    </row>
    <row r="10427" spans="1:1" x14ac:dyDescent="0.25">
      <c r="A10427">
        <v>10426</v>
      </c>
    </row>
    <row r="10428" spans="1:1" x14ac:dyDescent="0.25">
      <c r="A10428">
        <v>10427</v>
      </c>
    </row>
    <row r="10429" spans="1:1" x14ac:dyDescent="0.25">
      <c r="A10429">
        <v>10428</v>
      </c>
    </row>
    <row r="10430" spans="1:1" x14ac:dyDescent="0.25">
      <c r="A10430">
        <v>10429</v>
      </c>
    </row>
    <row r="10431" spans="1:1" x14ac:dyDescent="0.25">
      <c r="A10431">
        <v>10430</v>
      </c>
    </row>
    <row r="10432" spans="1:1" x14ac:dyDescent="0.25">
      <c r="A10432">
        <v>10431</v>
      </c>
    </row>
    <row r="10433" spans="1:1" x14ac:dyDescent="0.25">
      <c r="A10433">
        <v>10432</v>
      </c>
    </row>
    <row r="10434" spans="1:1" x14ac:dyDescent="0.25">
      <c r="A10434">
        <v>10433</v>
      </c>
    </row>
    <row r="10435" spans="1:1" x14ac:dyDescent="0.25">
      <c r="A10435">
        <v>10434</v>
      </c>
    </row>
    <row r="10436" spans="1:1" x14ac:dyDescent="0.25">
      <c r="A10436">
        <v>10435</v>
      </c>
    </row>
    <row r="10437" spans="1:1" x14ac:dyDescent="0.25">
      <c r="A10437">
        <v>10436</v>
      </c>
    </row>
    <row r="10438" spans="1:1" x14ac:dyDescent="0.25">
      <c r="A10438">
        <v>10437</v>
      </c>
    </row>
    <row r="10439" spans="1:1" x14ac:dyDescent="0.25">
      <c r="A10439">
        <v>10438</v>
      </c>
    </row>
    <row r="10440" spans="1:1" x14ac:dyDescent="0.25">
      <c r="A10440">
        <v>10439</v>
      </c>
    </row>
    <row r="10441" spans="1:1" x14ac:dyDescent="0.25">
      <c r="A10441">
        <v>10440</v>
      </c>
    </row>
    <row r="10442" spans="1:1" x14ac:dyDescent="0.25">
      <c r="A10442">
        <v>10441</v>
      </c>
    </row>
    <row r="10443" spans="1:1" x14ac:dyDescent="0.25">
      <c r="A10443">
        <v>10442</v>
      </c>
    </row>
    <row r="10444" spans="1:1" x14ac:dyDescent="0.25">
      <c r="A10444">
        <v>10443</v>
      </c>
    </row>
    <row r="10445" spans="1:1" x14ac:dyDescent="0.25">
      <c r="A10445">
        <v>10444</v>
      </c>
    </row>
    <row r="10446" spans="1:1" x14ac:dyDescent="0.25">
      <c r="A10446">
        <v>10445</v>
      </c>
    </row>
    <row r="10447" spans="1:1" x14ac:dyDescent="0.25">
      <c r="A10447">
        <v>10446</v>
      </c>
    </row>
    <row r="10448" spans="1:1" x14ac:dyDescent="0.25">
      <c r="A10448">
        <v>10447</v>
      </c>
    </row>
    <row r="10449" spans="1:1" x14ac:dyDescent="0.25">
      <c r="A10449">
        <v>10448</v>
      </c>
    </row>
    <row r="10450" spans="1:1" x14ac:dyDescent="0.25">
      <c r="A10450">
        <v>10449</v>
      </c>
    </row>
    <row r="10451" spans="1:1" x14ac:dyDescent="0.25">
      <c r="A10451">
        <v>10450</v>
      </c>
    </row>
    <row r="10452" spans="1:1" x14ac:dyDescent="0.25">
      <c r="A10452">
        <v>10451</v>
      </c>
    </row>
    <row r="10453" spans="1:1" x14ac:dyDescent="0.25">
      <c r="A10453">
        <v>10452</v>
      </c>
    </row>
    <row r="10454" spans="1:1" x14ac:dyDescent="0.25">
      <c r="A10454">
        <v>10453</v>
      </c>
    </row>
    <row r="10455" spans="1:1" x14ac:dyDescent="0.25">
      <c r="A10455">
        <v>10454</v>
      </c>
    </row>
    <row r="10456" spans="1:1" x14ac:dyDescent="0.25">
      <c r="A10456">
        <v>10455</v>
      </c>
    </row>
    <row r="10457" spans="1:1" x14ac:dyDescent="0.25">
      <c r="A10457">
        <v>10456</v>
      </c>
    </row>
    <row r="10458" spans="1:1" x14ac:dyDescent="0.25">
      <c r="A10458">
        <v>10457</v>
      </c>
    </row>
    <row r="10459" spans="1:1" x14ac:dyDescent="0.25">
      <c r="A10459">
        <v>10458</v>
      </c>
    </row>
    <row r="10460" spans="1:1" x14ac:dyDescent="0.25">
      <c r="A10460">
        <v>10459</v>
      </c>
    </row>
    <row r="10461" spans="1:1" x14ac:dyDescent="0.25">
      <c r="A10461">
        <v>10460</v>
      </c>
    </row>
    <row r="10462" spans="1:1" x14ac:dyDescent="0.25">
      <c r="A10462">
        <v>10461</v>
      </c>
    </row>
    <row r="10463" spans="1:1" x14ac:dyDescent="0.25">
      <c r="A10463">
        <v>10462</v>
      </c>
    </row>
    <row r="10464" spans="1:1" x14ac:dyDescent="0.25">
      <c r="A10464">
        <v>10463</v>
      </c>
    </row>
    <row r="10465" spans="1:1" x14ac:dyDescent="0.25">
      <c r="A10465">
        <v>10464</v>
      </c>
    </row>
    <row r="10466" spans="1:1" x14ac:dyDescent="0.25">
      <c r="A10466">
        <v>10465</v>
      </c>
    </row>
    <row r="10467" spans="1:1" x14ac:dyDescent="0.25">
      <c r="A10467">
        <v>10466</v>
      </c>
    </row>
    <row r="10468" spans="1:1" x14ac:dyDescent="0.25">
      <c r="A10468">
        <v>10467</v>
      </c>
    </row>
    <row r="10469" spans="1:1" x14ac:dyDescent="0.25">
      <c r="A10469">
        <v>10468</v>
      </c>
    </row>
    <row r="10470" spans="1:1" x14ac:dyDescent="0.25">
      <c r="A10470">
        <v>10469</v>
      </c>
    </row>
    <row r="10471" spans="1:1" x14ac:dyDescent="0.25">
      <c r="A10471">
        <v>10470</v>
      </c>
    </row>
    <row r="10472" spans="1:1" x14ac:dyDescent="0.25">
      <c r="A10472">
        <v>10471</v>
      </c>
    </row>
    <row r="10473" spans="1:1" x14ac:dyDescent="0.25">
      <c r="A10473">
        <v>10472</v>
      </c>
    </row>
    <row r="10474" spans="1:1" x14ac:dyDescent="0.25">
      <c r="A10474">
        <v>10473</v>
      </c>
    </row>
    <row r="10475" spans="1:1" x14ac:dyDescent="0.25">
      <c r="A10475">
        <v>10474</v>
      </c>
    </row>
    <row r="10476" spans="1:1" x14ac:dyDescent="0.25">
      <c r="A10476">
        <v>10475</v>
      </c>
    </row>
    <row r="10477" spans="1:1" x14ac:dyDescent="0.25">
      <c r="A10477">
        <v>10476</v>
      </c>
    </row>
    <row r="10478" spans="1:1" x14ac:dyDescent="0.25">
      <c r="A10478">
        <v>10477</v>
      </c>
    </row>
    <row r="10479" spans="1:1" x14ac:dyDescent="0.25">
      <c r="A10479">
        <v>10478</v>
      </c>
    </row>
    <row r="10480" spans="1:1" x14ac:dyDescent="0.25">
      <c r="A10480">
        <v>10479</v>
      </c>
    </row>
    <row r="10481" spans="1:1" x14ac:dyDescent="0.25">
      <c r="A10481">
        <v>10480</v>
      </c>
    </row>
    <row r="10482" spans="1:1" x14ac:dyDescent="0.25">
      <c r="A10482">
        <v>10481</v>
      </c>
    </row>
    <row r="10483" spans="1:1" x14ac:dyDescent="0.25">
      <c r="A10483">
        <v>10482</v>
      </c>
    </row>
    <row r="10484" spans="1:1" x14ac:dyDescent="0.25">
      <c r="A10484">
        <v>10483</v>
      </c>
    </row>
    <row r="10485" spans="1:1" x14ac:dyDescent="0.25">
      <c r="A10485">
        <v>10484</v>
      </c>
    </row>
    <row r="10486" spans="1:1" x14ac:dyDescent="0.25">
      <c r="A10486">
        <v>10485</v>
      </c>
    </row>
    <row r="10487" spans="1:1" x14ac:dyDescent="0.25">
      <c r="A10487">
        <v>10486</v>
      </c>
    </row>
    <row r="10488" spans="1:1" x14ac:dyDescent="0.25">
      <c r="A10488">
        <v>10487</v>
      </c>
    </row>
    <row r="10489" spans="1:1" x14ac:dyDescent="0.25">
      <c r="A10489">
        <v>10488</v>
      </c>
    </row>
    <row r="10490" spans="1:1" x14ac:dyDescent="0.25">
      <c r="A10490">
        <v>10489</v>
      </c>
    </row>
    <row r="10491" spans="1:1" x14ac:dyDescent="0.25">
      <c r="A10491">
        <v>10490</v>
      </c>
    </row>
    <row r="10492" spans="1:1" x14ac:dyDescent="0.25">
      <c r="A10492">
        <v>10491</v>
      </c>
    </row>
    <row r="10493" spans="1:1" x14ac:dyDescent="0.25">
      <c r="A10493">
        <v>10492</v>
      </c>
    </row>
    <row r="10494" spans="1:1" x14ac:dyDescent="0.25">
      <c r="A10494">
        <v>10493</v>
      </c>
    </row>
    <row r="10495" spans="1:1" x14ac:dyDescent="0.25">
      <c r="A10495">
        <v>10494</v>
      </c>
    </row>
    <row r="10496" spans="1:1" x14ac:dyDescent="0.25">
      <c r="A10496">
        <v>10495</v>
      </c>
    </row>
    <row r="10497" spans="1:1" x14ac:dyDescent="0.25">
      <c r="A10497">
        <v>10496</v>
      </c>
    </row>
    <row r="10498" spans="1:1" x14ac:dyDescent="0.25">
      <c r="A10498">
        <v>10497</v>
      </c>
    </row>
    <row r="10499" spans="1:1" x14ac:dyDescent="0.25">
      <c r="A10499">
        <v>10498</v>
      </c>
    </row>
    <row r="10500" spans="1:1" x14ac:dyDescent="0.25">
      <c r="A10500">
        <v>10499</v>
      </c>
    </row>
    <row r="10501" spans="1:1" x14ac:dyDescent="0.25">
      <c r="A10501">
        <v>10500</v>
      </c>
    </row>
    <row r="10502" spans="1:1" x14ac:dyDescent="0.25">
      <c r="A10502">
        <v>10501</v>
      </c>
    </row>
    <row r="10503" spans="1:1" x14ac:dyDescent="0.25">
      <c r="A10503">
        <v>10502</v>
      </c>
    </row>
    <row r="10504" spans="1:1" x14ac:dyDescent="0.25">
      <c r="A10504">
        <v>10503</v>
      </c>
    </row>
    <row r="10505" spans="1:1" x14ac:dyDescent="0.25">
      <c r="A10505">
        <v>10504</v>
      </c>
    </row>
    <row r="10506" spans="1:1" x14ac:dyDescent="0.25">
      <c r="A10506">
        <v>10505</v>
      </c>
    </row>
    <row r="10507" spans="1:1" x14ac:dyDescent="0.25">
      <c r="A10507">
        <v>10506</v>
      </c>
    </row>
    <row r="10508" spans="1:1" x14ac:dyDescent="0.25">
      <c r="A10508">
        <v>10507</v>
      </c>
    </row>
    <row r="10509" spans="1:1" x14ac:dyDescent="0.25">
      <c r="A10509">
        <v>10508</v>
      </c>
    </row>
    <row r="10510" spans="1:1" x14ac:dyDescent="0.25">
      <c r="A10510">
        <v>10509</v>
      </c>
    </row>
    <row r="10511" spans="1:1" x14ac:dyDescent="0.25">
      <c r="A10511">
        <v>10510</v>
      </c>
    </row>
    <row r="10512" spans="1:1" x14ac:dyDescent="0.25">
      <c r="A10512">
        <v>10511</v>
      </c>
    </row>
    <row r="10513" spans="1:1" x14ac:dyDescent="0.25">
      <c r="A10513">
        <v>10512</v>
      </c>
    </row>
    <row r="10514" spans="1:1" x14ac:dyDescent="0.25">
      <c r="A10514">
        <v>10513</v>
      </c>
    </row>
    <row r="10515" spans="1:1" x14ac:dyDescent="0.25">
      <c r="A10515">
        <v>10514</v>
      </c>
    </row>
    <row r="10516" spans="1:1" x14ac:dyDescent="0.25">
      <c r="A10516">
        <v>10515</v>
      </c>
    </row>
    <row r="10517" spans="1:1" x14ac:dyDescent="0.25">
      <c r="A10517">
        <v>10516</v>
      </c>
    </row>
    <row r="10518" spans="1:1" x14ac:dyDescent="0.25">
      <c r="A10518">
        <v>10517</v>
      </c>
    </row>
    <row r="10519" spans="1:1" x14ac:dyDescent="0.25">
      <c r="A10519">
        <v>10518</v>
      </c>
    </row>
    <row r="10520" spans="1:1" x14ac:dyDescent="0.25">
      <c r="A10520">
        <v>10519</v>
      </c>
    </row>
    <row r="10521" spans="1:1" x14ac:dyDescent="0.25">
      <c r="A10521">
        <v>10520</v>
      </c>
    </row>
    <row r="10522" spans="1:1" x14ac:dyDescent="0.25">
      <c r="A10522">
        <v>10521</v>
      </c>
    </row>
    <row r="10523" spans="1:1" x14ac:dyDescent="0.25">
      <c r="A10523">
        <v>10522</v>
      </c>
    </row>
    <row r="10524" spans="1:1" x14ac:dyDescent="0.25">
      <c r="A10524">
        <v>10523</v>
      </c>
    </row>
    <row r="10525" spans="1:1" x14ac:dyDescent="0.25">
      <c r="A10525">
        <v>10524</v>
      </c>
    </row>
    <row r="10526" spans="1:1" x14ac:dyDescent="0.25">
      <c r="A10526">
        <v>10525</v>
      </c>
    </row>
    <row r="10527" spans="1:1" x14ac:dyDescent="0.25">
      <c r="A10527">
        <v>10526</v>
      </c>
    </row>
    <row r="10528" spans="1:1" x14ac:dyDescent="0.25">
      <c r="A10528">
        <v>10527</v>
      </c>
    </row>
    <row r="10529" spans="1:1" x14ac:dyDescent="0.25">
      <c r="A10529">
        <v>10528</v>
      </c>
    </row>
    <row r="10530" spans="1:1" x14ac:dyDescent="0.25">
      <c r="A10530">
        <v>10529</v>
      </c>
    </row>
    <row r="10531" spans="1:1" x14ac:dyDescent="0.25">
      <c r="A10531">
        <v>10530</v>
      </c>
    </row>
    <row r="10532" spans="1:1" x14ac:dyDescent="0.25">
      <c r="A10532">
        <v>10531</v>
      </c>
    </row>
    <row r="10533" spans="1:1" x14ac:dyDescent="0.25">
      <c r="A10533">
        <v>10532</v>
      </c>
    </row>
    <row r="10534" spans="1:1" x14ac:dyDescent="0.25">
      <c r="A10534">
        <v>10533</v>
      </c>
    </row>
    <row r="10535" spans="1:1" x14ac:dyDescent="0.25">
      <c r="A10535">
        <v>10534</v>
      </c>
    </row>
    <row r="10536" spans="1:1" x14ac:dyDescent="0.25">
      <c r="A10536">
        <v>10535</v>
      </c>
    </row>
    <row r="10537" spans="1:1" x14ac:dyDescent="0.25">
      <c r="A10537">
        <v>10536</v>
      </c>
    </row>
    <row r="10538" spans="1:1" x14ac:dyDescent="0.25">
      <c r="A10538">
        <v>10537</v>
      </c>
    </row>
    <row r="10539" spans="1:1" x14ac:dyDescent="0.25">
      <c r="A10539">
        <v>10538</v>
      </c>
    </row>
    <row r="10540" spans="1:1" x14ac:dyDescent="0.25">
      <c r="A10540">
        <v>10539</v>
      </c>
    </row>
    <row r="10541" spans="1:1" x14ac:dyDescent="0.25">
      <c r="A10541">
        <v>10540</v>
      </c>
    </row>
    <row r="10542" spans="1:1" x14ac:dyDescent="0.25">
      <c r="A10542">
        <v>10541</v>
      </c>
    </row>
    <row r="10543" spans="1:1" x14ac:dyDescent="0.25">
      <c r="A10543">
        <v>10542</v>
      </c>
    </row>
    <row r="10544" spans="1:1" x14ac:dyDescent="0.25">
      <c r="A10544">
        <v>10543</v>
      </c>
    </row>
    <row r="10545" spans="1:1" x14ac:dyDescent="0.25">
      <c r="A10545">
        <v>10544</v>
      </c>
    </row>
    <row r="10546" spans="1:1" x14ac:dyDescent="0.25">
      <c r="A10546">
        <v>10545</v>
      </c>
    </row>
    <row r="10547" spans="1:1" x14ac:dyDescent="0.25">
      <c r="A10547">
        <v>10546</v>
      </c>
    </row>
    <row r="10548" spans="1:1" x14ac:dyDescent="0.25">
      <c r="A10548">
        <v>10547</v>
      </c>
    </row>
    <row r="10549" spans="1:1" x14ac:dyDescent="0.25">
      <c r="A10549">
        <v>10548</v>
      </c>
    </row>
    <row r="10550" spans="1:1" x14ac:dyDescent="0.25">
      <c r="A10550">
        <v>10549</v>
      </c>
    </row>
    <row r="10551" spans="1:1" x14ac:dyDescent="0.25">
      <c r="A10551">
        <v>10550</v>
      </c>
    </row>
    <row r="10552" spans="1:1" x14ac:dyDescent="0.25">
      <c r="A10552">
        <v>10551</v>
      </c>
    </row>
    <row r="10553" spans="1:1" x14ac:dyDescent="0.25">
      <c r="A10553">
        <v>10552</v>
      </c>
    </row>
    <row r="10554" spans="1:1" x14ac:dyDescent="0.25">
      <c r="A10554">
        <v>10553</v>
      </c>
    </row>
    <row r="10555" spans="1:1" x14ac:dyDescent="0.25">
      <c r="A10555">
        <v>10554</v>
      </c>
    </row>
    <row r="10556" spans="1:1" x14ac:dyDescent="0.25">
      <c r="A10556">
        <v>10555</v>
      </c>
    </row>
    <row r="10557" spans="1:1" x14ac:dyDescent="0.25">
      <c r="A10557">
        <v>10556</v>
      </c>
    </row>
    <row r="10558" spans="1:1" x14ac:dyDescent="0.25">
      <c r="A10558">
        <v>10557</v>
      </c>
    </row>
    <row r="10559" spans="1:1" x14ac:dyDescent="0.25">
      <c r="A10559">
        <v>10558</v>
      </c>
    </row>
    <row r="10560" spans="1:1" x14ac:dyDescent="0.25">
      <c r="A10560">
        <v>10559</v>
      </c>
    </row>
    <row r="10561" spans="1:1" x14ac:dyDescent="0.25">
      <c r="A10561">
        <v>10560</v>
      </c>
    </row>
    <row r="10562" spans="1:1" x14ac:dyDescent="0.25">
      <c r="A10562">
        <v>10561</v>
      </c>
    </row>
    <row r="10563" spans="1:1" x14ac:dyDescent="0.25">
      <c r="A10563">
        <v>10562</v>
      </c>
    </row>
    <row r="10564" spans="1:1" x14ac:dyDescent="0.25">
      <c r="A10564">
        <v>10563</v>
      </c>
    </row>
    <row r="10565" spans="1:1" x14ac:dyDescent="0.25">
      <c r="A10565">
        <v>10564</v>
      </c>
    </row>
    <row r="10566" spans="1:1" x14ac:dyDescent="0.25">
      <c r="A10566">
        <v>10565</v>
      </c>
    </row>
    <row r="10567" spans="1:1" x14ac:dyDescent="0.25">
      <c r="A10567">
        <v>10566</v>
      </c>
    </row>
    <row r="10568" spans="1:1" x14ac:dyDescent="0.25">
      <c r="A10568">
        <v>10567</v>
      </c>
    </row>
    <row r="10569" spans="1:1" x14ac:dyDescent="0.25">
      <c r="A10569">
        <v>10568</v>
      </c>
    </row>
    <row r="10570" spans="1:1" x14ac:dyDescent="0.25">
      <c r="A10570">
        <v>10569</v>
      </c>
    </row>
    <row r="10571" spans="1:1" x14ac:dyDescent="0.25">
      <c r="A10571">
        <v>10570</v>
      </c>
    </row>
    <row r="10572" spans="1:1" x14ac:dyDescent="0.25">
      <c r="A10572">
        <v>10571</v>
      </c>
    </row>
    <row r="10573" spans="1:1" x14ac:dyDescent="0.25">
      <c r="A10573">
        <v>10572</v>
      </c>
    </row>
    <row r="10574" spans="1:1" x14ac:dyDescent="0.25">
      <c r="A10574">
        <v>10573</v>
      </c>
    </row>
    <row r="10575" spans="1:1" x14ac:dyDescent="0.25">
      <c r="A10575">
        <v>10574</v>
      </c>
    </row>
    <row r="10576" spans="1:1" x14ac:dyDescent="0.25">
      <c r="A10576">
        <v>10575</v>
      </c>
    </row>
    <row r="10577" spans="1:1" x14ac:dyDescent="0.25">
      <c r="A10577">
        <v>10576</v>
      </c>
    </row>
    <row r="10578" spans="1:1" x14ac:dyDescent="0.25">
      <c r="A10578">
        <v>10577</v>
      </c>
    </row>
    <row r="10579" spans="1:1" x14ac:dyDescent="0.25">
      <c r="A10579">
        <v>10578</v>
      </c>
    </row>
    <row r="10580" spans="1:1" x14ac:dyDescent="0.25">
      <c r="A10580">
        <v>10579</v>
      </c>
    </row>
    <row r="10581" spans="1:1" x14ac:dyDescent="0.25">
      <c r="A10581">
        <v>10580</v>
      </c>
    </row>
    <row r="10582" spans="1:1" x14ac:dyDescent="0.25">
      <c r="A10582">
        <v>10581</v>
      </c>
    </row>
    <row r="10583" spans="1:1" x14ac:dyDescent="0.25">
      <c r="A10583">
        <v>10582</v>
      </c>
    </row>
    <row r="10584" spans="1:1" x14ac:dyDescent="0.25">
      <c r="A10584">
        <v>10583</v>
      </c>
    </row>
    <row r="10585" spans="1:1" x14ac:dyDescent="0.25">
      <c r="A10585">
        <v>10584</v>
      </c>
    </row>
    <row r="10586" spans="1:1" x14ac:dyDescent="0.25">
      <c r="A10586">
        <v>10585</v>
      </c>
    </row>
    <row r="10587" spans="1:1" x14ac:dyDescent="0.25">
      <c r="A10587">
        <v>10586</v>
      </c>
    </row>
    <row r="10588" spans="1:1" x14ac:dyDescent="0.25">
      <c r="A10588">
        <v>10587</v>
      </c>
    </row>
    <row r="10589" spans="1:1" x14ac:dyDescent="0.25">
      <c r="A10589">
        <v>10588</v>
      </c>
    </row>
    <row r="10590" spans="1:1" x14ac:dyDescent="0.25">
      <c r="A10590">
        <v>10589</v>
      </c>
    </row>
    <row r="10591" spans="1:1" x14ac:dyDescent="0.25">
      <c r="A10591">
        <v>10590</v>
      </c>
    </row>
    <row r="10592" spans="1:1" x14ac:dyDescent="0.25">
      <c r="A10592">
        <v>10591</v>
      </c>
    </row>
    <row r="10593" spans="1:1" x14ac:dyDescent="0.25">
      <c r="A10593">
        <v>10592</v>
      </c>
    </row>
    <row r="10594" spans="1:1" x14ac:dyDescent="0.25">
      <c r="A10594">
        <v>10593</v>
      </c>
    </row>
    <row r="10595" spans="1:1" x14ac:dyDescent="0.25">
      <c r="A10595">
        <v>10594</v>
      </c>
    </row>
    <row r="10596" spans="1:1" x14ac:dyDescent="0.25">
      <c r="A10596">
        <v>10595</v>
      </c>
    </row>
    <row r="10597" spans="1:1" x14ac:dyDescent="0.25">
      <c r="A10597">
        <v>10596</v>
      </c>
    </row>
    <row r="10598" spans="1:1" x14ac:dyDescent="0.25">
      <c r="A10598">
        <v>10597</v>
      </c>
    </row>
    <row r="10599" spans="1:1" x14ac:dyDescent="0.25">
      <c r="A10599">
        <v>10598</v>
      </c>
    </row>
    <row r="10600" spans="1:1" x14ac:dyDescent="0.25">
      <c r="A10600">
        <v>10599</v>
      </c>
    </row>
    <row r="10601" spans="1:1" x14ac:dyDescent="0.25">
      <c r="A10601">
        <v>10600</v>
      </c>
    </row>
    <row r="10602" spans="1:1" x14ac:dyDescent="0.25">
      <c r="A10602">
        <v>10601</v>
      </c>
    </row>
    <row r="10603" spans="1:1" x14ac:dyDescent="0.25">
      <c r="A10603">
        <v>10602</v>
      </c>
    </row>
    <row r="10604" spans="1:1" x14ac:dyDescent="0.25">
      <c r="A10604">
        <v>10603</v>
      </c>
    </row>
    <row r="10605" spans="1:1" x14ac:dyDescent="0.25">
      <c r="A10605">
        <v>10604</v>
      </c>
    </row>
    <row r="10606" spans="1:1" x14ac:dyDescent="0.25">
      <c r="A10606">
        <v>10605</v>
      </c>
    </row>
    <row r="10607" spans="1:1" x14ac:dyDescent="0.25">
      <c r="A10607">
        <v>10606</v>
      </c>
    </row>
    <row r="10608" spans="1:1" x14ac:dyDescent="0.25">
      <c r="A10608">
        <v>10607</v>
      </c>
    </row>
    <row r="10609" spans="1:1" x14ac:dyDescent="0.25">
      <c r="A10609">
        <v>10608</v>
      </c>
    </row>
    <row r="10610" spans="1:1" x14ac:dyDescent="0.25">
      <c r="A10610">
        <v>10609</v>
      </c>
    </row>
    <row r="10611" spans="1:1" x14ac:dyDescent="0.25">
      <c r="A10611">
        <v>10610</v>
      </c>
    </row>
    <row r="10612" spans="1:1" x14ac:dyDescent="0.25">
      <c r="A10612">
        <v>10611</v>
      </c>
    </row>
    <row r="10613" spans="1:1" x14ac:dyDescent="0.25">
      <c r="A10613">
        <v>10612</v>
      </c>
    </row>
    <row r="10614" spans="1:1" x14ac:dyDescent="0.25">
      <c r="A10614">
        <v>10613</v>
      </c>
    </row>
    <row r="10615" spans="1:1" x14ac:dyDescent="0.25">
      <c r="A10615">
        <v>10614</v>
      </c>
    </row>
    <row r="10616" spans="1:1" x14ac:dyDescent="0.25">
      <c r="A10616">
        <v>10615</v>
      </c>
    </row>
    <row r="10617" spans="1:1" x14ac:dyDescent="0.25">
      <c r="A10617">
        <v>10616</v>
      </c>
    </row>
    <row r="10618" spans="1:1" x14ac:dyDescent="0.25">
      <c r="A10618">
        <v>10617</v>
      </c>
    </row>
    <row r="10619" spans="1:1" x14ac:dyDescent="0.25">
      <c r="A10619">
        <v>10618</v>
      </c>
    </row>
    <row r="10620" spans="1:1" x14ac:dyDescent="0.25">
      <c r="A10620">
        <v>10619</v>
      </c>
    </row>
    <row r="10621" spans="1:1" x14ac:dyDescent="0.25">
      <c r="A10621">
        <v>10620</v>
      </c>
    </row>
    <row r="10622" spans="1:1" x14ac:dyDescent="0.25">
      <c r="A10622">
        <v>10621</v>
      </c>
    </row>
    <row r="10623" spans="1:1" x14ac:dyDescent="0.25">
      <c r="A10623">
        <v>10622</v>
      </c>
    </row>
    <row r="10624" spans="1:1" x14ac:dyDescent="0.25">
      <c r="A10624">
        <v>10623</v>
      </c>
    </row>
    <row r="10625" spans="1:1" x14ac:dyDescent="0.25">
      <c r="A10625">
        <v>10624</v>
      </c>
    </row>
    <row r="10626" spans="1:1" x14ac:dyDescent="0.25">
      <c r="A10626">
        <v>10625</v>
      </c>
    </row>
    <row r="10627" spans="1:1" x14ac:dyDescent="0.25">
      <c r="A10627">
        <v>10626</v>
      </c>
    </row>
    <row r="10628" spans="1:1" x14ac:dyDescent="0.25">
      <c r="A10628">
        <v>10627</v>
      </c>
    </row>
    <row r="10629" spans="1:1" x14ac:dyDescent="0.25">
      <c r="A10629">
        <v>10628</v>
      </c>
    </row>
    <row r="10630" spans="1:1" x14ac:dyDescent="0.25">
      <c r="A10630">
        <v>10629</v>
      </c>
    </row>
    <row r="10631" spans="1:1" x14ac:dyDescent="0.25">
      <c r="A10631">
        <v>10630</v>
      </c>
    </row>
    <row r="10632" spans="1:1" x14ac:dyDescent="0.25">
      <c r="A10632">
        <v>10631</v>
      </c>
    </row>
    <row r="10633" spans="1:1" x14ac:dyDescent="0.25">
      <c r="A10633">
        <v>10632</v>
      </c>
    </row>
    <row r="10634" spans="1:1" x14ac:dyDescent="0.25">
      <c r="A10634">
        <v>10633</v>
      </c>
    </row>
    <row r="10635" spans="1:1" x14ac:dyDescent="0.25">
      <c r="A10635">
        <v>10634</v>
      </c>
    </row>
    <row r="10636" spans="1:1" x14ac:dyDescent="0.25">
      <c r="A10636">
        <v>10635</v>
      </c>
    </row>
    <row r="10637" spans="1:1" x14ac:dyDescent="0.25">
      <c r="A10637">
        <v>10636</v>
      </c>
    </row>
    <row r="10638" spans="1:1" x14ac:dyDescent="0.25">
      <c r="A10638">
        <v>10637</v>
      </c>
    </row>
    <row r="10639" spans="1:1" x14ac:dyDescent="0.25">
      <c r="A10639">
        <v>10638</v>
      </c>
    </row>
    <row r="10640" spans="1:1" x14ac:dyDescent="0.25">
      <c r="A10640">
        <v>10639</v>
      </c>
    </row>
    <row r="10641" spans="1:1" x14ac:dyDescent="0.25">
      <c r="A10641">
        <v>10640</v>
      </c>
    </row>
    <row r="10642" spans="1:1" x14ac:dyDescent="0.25">
      <c r="A10642">
        <v>10641</v>
      </c>
    </row>
    <row r="10643" spans="1:1" x14ac:dyDescent="0.25">
      <c r="A10643">
        <v>10642</v>
      </c>
    </row>
    <row r="10644" spans="1:1" x14ac:dyDescent="0.25">
      <c r="A10644">
        <v>10643</v>
      </c>
    </row>
    <row r="10645" spans="1:1" x14ac:dyDescent="0.25">
      <c r="A10645">
        <v>10644</v>
      </c>
    </row>
    <row r="10646" spans="1:1" x14ac:dyDescent="0.25">
      <c r="A10646">
        <v>10645</v>
      </c>
    </row>
    <row r="10647" spans="1:1" x14ac:dyDescent="0.25">
      <c r="A10647">
        <v>10646</v>
      </c>
    </row>
    <row r="10648" spans="1:1" x14ac:dyDescent="0.25">
      <c r="A10648">
        <v>10647</v>
      </c>
    </row>
    <row r="10649" spans="1:1" x14ac:dyDescent="0.25">
      <c r="A10649">
        <v>10648</v>
      </c>
    </row>
    <row r="10650" spans="1:1" x14ac:dyDescent="0.25">
      <c r="A10650">
        <v>10649</v>
      </c>
    </row>
    <row r="10651" spans="1:1" x14ac:dyDescent="0.25">
      <c r="A10651">
        <v>10650</v>
      </c>
    </row>
    <row r="10652" spans="1:1" x14ac:dyDescent="0.25">
      <c r="A10652">
        <v>10651</v>
      </c>
    </row>
    <row r="10653" spans="1:1" x14ac:dyDescent="0.25">
      <c r="A10653">
        <v>10652</v>
      </c>
    </row>
    <row r="10654" spans="1:1" x14ac:dyDescent="0.25">
      <c r="A10654">
        <v>10653</v>
      </c>
    </row>
    <row r="10655" spans="1:1" x14ac:dyDescent="0.25">
      <c r="A10655">
        <v>10654</v>
      </c>
    </row>
    <row r="10656" spans="1:1" x14ac:dyDescent="0.25">
      <c r="A10656">
        <v>10655</v>
      </c>
    </row>
    <row r="10657" spans="1:1" x14ac:dyDescent="0.25">
      <c r="A10657">
        <v>10656</v>
      </c>
    </row>
    <row r="10658" spans="1:1" x14ac:dyDescent="0.25">
      <c r="A10658">
        <v>10657</v>
      </c>
    </row>
    <row r="10659" spans="1:1" x14ac:dyDescent="0.25">
      <c r="A10659">
        <v>10658</v>
      </c>
    </row>
    <row r="10660" spans="1:1" x14ac:dyDescent="0.25">
      <c r="A10660">
        <v>10659</v>
      </c>
    </row>
    <row r="10661" spans="1:1" x14ac:dyDescent="0.25">
      <c r="A10661">
        <v>10660</v>
      </c>
    </row>
    <row r="10662" spans="1:1" x14ac:dyDescent="0.25">
      <c r="A10662">
        <v>10661</v>
      </c>
    </row>
    <row r="10663" spans="1:1" x14ac:dyDescent="0.25">
      <c r="A10663">
        <v>10662</v>
      </c>
    </row>
    <row r="10664" spans="1:1" x14ac:dyDescent="0.25">
      <c r="A10664">
        <v>10663</v>
      </c>
    </row>
    <row r="10665" spans="1:1" x14ac:dyDescent="0.25">
      <c r="A10665">
        <v>10664</v>
      </c>
    </row>
    <row r="10666" spans="1:1" x14ac:dyDescent="0.25">
      <c r="A10666">
        <v>10665</v>
      </c>
    </row>
    <row r="10667" spans="1:1" x14ac:dyDescent="0.25">
      <c r="A10667">
        <v>10666</v>
      </c>
    </row>
    <row r="10668" spans="1:1" x14ac:dyDescent="0.25">
      <c r="A10668">
        <v>10667</v>
      </c>
    </row>
    <row r="10669" spans="1:1" x14ac:dyDescent="0.25">
      <c r="A10669">
        <v>10668</v>
      </c>
    </row>
    <row r="10670" spans="1:1" x14ac:dyDescent="0.25">
      <c r="A10670">
        <v>10669</v>
      </c>
    </row>
    <row r="10671" spans="1:1" x14ac:dyDescent="0.25">
      <c r="A10671">
        <v>10670</v>
      </c>
    </row>
    <row r="10672" spans="1:1" x14ac:dyDescent="0.25">
      <c r="A10672">
        <v>10671</v>
      </c>
    </row>
    <row r="10673" spans="1:1" x14ac:dyDescent="0.25">
      <c r="A10673">
        <v>10672</v>
      </c>
    </row>
    <row r="10674" spans="1:1" x14ac:dyDescent="0.25">
      <c r="A10674">
        <v>10673</v>
      </c>
    </row>
    <row r="10675" spans="1:1" x14ac:dyDescent="0.25">
      <c r="A10675">
        <v>10674</v>
      </c>
    </row>
    <row r="10676" spans="1:1" x14ac:dyDescent="0.25">
      <c r="A10676">
        <v>10675</v>
      </c>
    </row>
    <row r="10677" spans="1:1" x14ac:dyDescent="0.25">
      <c r="A10677">
        <v>10676</v>
      </c>
    </row>
    <row r="10678" spans="1:1" x14ac:dyDescent="0.25">
      <c r="A10678">
        <v>10677</v>
      </c>
    </row>
    <row r="10679" spans="1:1" x14ac:dyDescent="0.25">
      <c r="A10679">
        <v>10678</v>
      </c>
    </row>
    <row r="10680" spans="1:1" x14ac:dyDescent="0.25">
      <c r="A10680">
        <v>10679</v>
      </c>
    </row>
    <row r="10681" spans="1:1" x14ac:dyDescent="0.25">
      <c r="A10681">
        <v>10680</v>
      </c>
    </row>
    <row r="10682" spans="1:1" x14ac:dyDescent="0.25">
      <c r="A10682">
        <v>10681</v>
      </c>
    </row>
    <row r="10683" spans="1:1" x14ac:dyDescent="0.25">
      <c r="A10683">
        <v>10682</v>
      </c>
    </row>
    <row r="10684" spans="1:1" x14ac:dyDescent="0.25">
      <c r="A10684">
        <v>10683</v>
      </c>
    </row>
    <row r="10685" spans="1:1" x14ac:dyDescent="0.25">
      <c r="A10685">
        <v>10684</v>
      </c>
    </row>
    <row r="10686" spans="1:1" x14ac:dyDescent="0.25">
      <c r="A10686">
        <v>10685</v>
      </c>
    </row>
    <row r="10687" spans="1:1" x14ac:dyDescent="0.25">
      <c r="A10687">
        <v>10686</v>
      </c>
    </row>
    <row r="10688" spans="1:1" x14ac:dyDescent="0.25">
      <c r="A10688">
        <v>10687</v>
      </c>
    </row>
    <row r="10689" spans="1:1" x14ac:dyDescent="0.25">
      <c r="A10689">
        <v>10688</v>
      </c>
    </row>
    <row r="10690" spans="1:1" x14ac:dyDescent="0.25">
      <c r="A10690">
        <v>10689</v>
      </c>
    </row>
    <row r="10691" spans="1:1" x14ac:dyDescent="0.25">
      <c r="A10691">
        <v>10690</v>
      </c>
    </row>
    <row r="10692" spans="1:1" x14ac:dyDescent="0.25">
      <c r="A10692">
        <v>10691</v>
      </c>
    </row>
    <row r="10693" spans="1:1" x14ac:dyDescent="0.25">
      <c r="A10693">
        <v>10692</v>
      </c>
    </row>
    <row r="10694" spans="1:1" x14ac:dyDescent="0.25">
      <c r="A10694">
        <v>10693</v>
      </c>
    </row>
    <row r="10695" spans="1:1" x14ac:dyDescent="0.25">
      <c r="A10695">
        <v>10694</v>
      </c>
    </row>
    <row r="10696" spans="1:1" x14ac:dyDescent="0.25">
      <c r="A10696">
        <v>10695</v>
      </c>
    </row>
    <row r="10697" spans="1:1" x14ac:dyDescent="0.25">
      <c r="A10697">
        <v>10696</v>
      </c>
    </row>
    <row r="10698" spans="1:1" x14ac:dyDescent="0.25">
      <c r="A10698">
        <v>10697</v>
      </c>
    </row>
    <row r="10699" spans="1:1" x14ac:dyDescent="0.25">
      <c r="A10699">
        <v>10698</v>
      </c>
    </row>
    <row r="10700" spans="1:1" x14ac:dyDescent="0.25">
      <c r="A10700">
        <v>10699</v>
      </c>
    </row>
    <row r="10701" spans="1:1" x14ac:dyDescent="0.25">
      <c r="A10701">
        <v>10700</v>
      </c>
    </row>
    <row r="10702" spans="1:1" x14ac:dyDescent="0.25">
      <c r="A10702">
        <v>10701</v>
      </c>
    </row>
    <row r="10703" spans="1:1" x14ac:dyDescent="0.25">
      <c r="A10703">
        <v>10702</v>
      </c>
    </row>
    <row r="10704" spans="1:1" x14ac:dyDescent="0.25">
      <c r="A10704">
        <v>10703</v>
      </c>
    </row>
    <row r="10705" spans="1:1" x14ac:dyDescent="0.25">
      <c r="A10705">
        <v>10704</v>
      </c>
    </row>
    <row r="10706" spans="1:1" x14ac:dyDescent="0.25">
      <c r="A10706">
        <v>10705</v>
      </c>
    </row>
    <row r="10707" spans="1:1" x14ac:dyDescent="0.25">
      <c r="A10707">
        <v>10706</v>
      </c>
    </row>
    <row r="10708" spans="1:1" x14ac:dyDescent="0.25">
      <c r="A10708">
        <v>10707</v>
      </c>
    </row>
    <row r="10709" spans="1:1" x14ac:dyDescent="0.25">
      <c r="A10709">
        <v>10708</v>
      </c>
    </row>
    <row r="10710" spans="1:1" x14ac:dyDescent="0.25">
      <c r="A10710">
        <v>10709</v>
      </c>
    </row>
    <row r="10711" spans="1:1" x14ac:dyDescent="0.25">
      <c r="A10711">
        <v>10710</v>
      </c>
    </row>
    <row r="10712" spans="1:1" x14ac:dyDescent="0.25">
      <c r="A10712">
        <v>10711</v>
      </c>
    </row>
    <row r="10713" spans="1:1" x14ac:dyDescent="0.25">
      <c r="A10713">
        <v>10712</v>
      </c>
    </row>
    <row r="10714" spans="1:1" x14ac:dyDescent="0.25">
      <c r="A10714">
        <v>10713</v>
      </c>
    </row>
    <row r="10715" spans="1:1" x14ac:dyDescent="0.25">
      <c r="A10715">
        <v>10714</v>
      </c>
    </row>
    <row r="10716" spans="1:1" x14ac:dyDescent="0.25">
      <c r="A10716">
        <v>10715</v>
      </c>
    </row>
    <row r="10717" spans="1:1" x14ac:dyDescent="0.25">
      <c r="A10717">
        <v>10716</v>
      </c>
    </row>
    <row r="10718" spans="1:1" x14ac:dyDescent="0.25">
      <c r="A10718">
        <v>10717</v>
      </c>
    </row>
    <row r="10719" spans="1:1" x14ac:dyDescent="0.25">
      <c r="A10719">
        <v>10718</v>
      </c>
    </row>
    <row r="10720" spans="1:1" x14ac:dyDescent="0.25">
      <c r="A10720">
        <v>10719</v>
      </c>
    </row>
    <row r="10721" spans="1:1" x14ac:dyDescent="0.25">
      <c r="A10721">
        <v>10720</v>
      </c>
    </row>
    <row r="10722" spans="1:1" x14ac:dyDescent="0.25">
      <c r="A10722">
        <v>10721</v>
      </c>
    </row>
    <row r="10723" spans="1:1" x14ac:dyDescent="0.25">
      <c r="A10723">
        <v>10722</v>
      </c>
    </row>
    <row r="10724" spans="1:1" x14ac:dyDescent="0.25">
      <c r="A10724">
        <v>10723</v>
      </c>
    </row>
    <row r="10725" spans="1:1" x14ac:dyDescent="0.25">
      <c r="A10725">
        <v>10724</v>
      </c>
    </row>
    <row r="10726" spans="1:1" x14ac:dyDescent="0.25">
      <c r="A10726">
        <v>10725</v>
      </c>
    </row>
    <row r="10727" spans="1:1" x14ac:dyDescent="0.25">
      <c r="A10727">
        <v>10726</v>
      </c>
    </row>
    <row r="10728" spans="1:1" x14ac:dyDescent="0.25">
      <c r="A10728">
        <v>10727</v>
      </c>
    </row>
    <row r="10729" spans="1:1" x14ac:dyDescent="0.25">
      <c r="A10729">
        <v>10728</v>
      </c>
    </row>
    <row r="10730" spans="1:1" x14ac:dyDescent="0.25">
      <c r="A10730">
        <v>10729</v>
      </c>
    </row>
    <row r="10731" spans="1:1" x14ac:dyDescent="0.25">
      <c r="A10731">
        <v>10730</v>
      </c>
    </row>
    <row r="10732" spans="1:1" x14ac:dyDescent="0.25">
      <c r="A10732">
        <v>10731</v>
      </c>
    </row>
    <row r="10733" spans="1:1" x14ac:dyDescent="0.25">
      <c r="A10733">
        <v>10732</v>
      </c>
    </row>
    <row r="10734" spans="1:1" x14ac:dyDescent="0.25">
      <c r="A10734">
        <v>10733</v>
      </c>
    </row>
    <row r="10735" spans="1:1" x14ac:dyDescent="0.25">
      <c r="A10735">
        <v>10734</v>
      </c>
    </row>
    <row r="10736" spans="1:1" x14ac:dyDescent="0.25">
      <c r="A10736">
        <v>10735</v>
      </c>
    </row>
    <row r="10737" spans="1:1" x14ac:dyDescent="0.25">
      <c r="A10737">
        <v>10736</v>
      </c>
    </row>
    <row r="10738" spans="1:1" x14ac:dyDescent="0.25">
      <c r="A10738">
        <v>10737</v>
      </c>
    </row>
    <row r="10739" spans="1:1" x14ac:dyDescent="0.25">
      <c r="A10739">
        <v>10738</v>
      </c>
    </row>
    <row r="10740" spans="1:1" x14ac:dyDescent="0.25">
      <c r="A10740">
        <v>10739</v>
      </c>
    </row>
    <row r="10741" spans="1:1" x14ac:dyDescent="0.25">
      <c r="A10741">
        <v>10740</v>
      </c>
    </row>
    <row r="10742" spans="1:1" x14ac:dyDescent="0.25">
      <c r="A10742">
        <v>10741</v>
      </c>
    </row>
    <row r="10743" spans="1:1" x14ac:dyDescent="0.25">
      <c r="A10743">
        <v>10742</v>
      </c>
    </row>
    <row r="10744" spans="1:1" x14ac:dyDescent="0.25">
      <c r="A10744">
        <v>10743</v>
      </c>
    </row>
    <row r="10745" spans="1:1" x14ac:dyDescent="0.25">
      <c r="A10745">
        <v>10744</v>
      </c>
    </row>
    <row r="10746" spans="1:1" x14ac:dyDescent="0.25">
      <c r="A10746">
        <v>10745</v>
      </c>
    </row>
    <row r="10747" spans="1:1" x14ac:dyDescent="0.25">
      <c r="A10747">
        <v>10746</v>
      </c>
    </row>
    <row r="10748" spans="1:1" x14ac:dyDescent="0.25">
      <c r="A10748">
        <v>10747</v>
      </c>
    </row>
    <row r="10749" spans="1:1" x14ac:dyDescent="0.25">
      <c r="A10749">
        <v>10748</v>
      </c>
    </row>
    <row r="10750" spans="1:1" x14ac:dyDescent="0.25">
      <c r="A10750">
        <v>10749</v>
      </c>
    </row>
    <row r="10751" spans="1:1" x14ac:dyDescent="0.25">
      <c r="A10751">
        <v>10750</v>
      </c>
    </row>
    <row r="10752" spans="1:1" x14ac:dyDescent="0.25">
      <c r="A10752">
        <v>10751</v>
      </c>
    </row>
    <row r="10753" spans="1:1" x14ac:dyDescent="0.25">
      <c r="A10753">
        <v>10752</v>
      </c>
    </row>
    <row r="10754" spans="1:1" x14ac:dyDescent="0.25">
      <c r="A10754">
        <v>10753</v>
      </c>
    </row>
    <row r="10755" spans="1:1" x14ac:dyDescent="0.25">
      <c r="A10755">
        <v>10754</v>
      </c>
    </row>
    <row r="10756" spans="1:1" x14ac:dyDescent="0.25">
      <c r="A10756">
        <v>10755</v>
      </c>
    </row>
    <row r="10757" spans="1:1" x14ac:dyDescent="0.25">
      <c r="A10757">
        <v>10756</v>
      </c>
    </row>
    <row r="10758" spans="1:1" x14ac:dyDescent="0.25">
      <c r="A10758">
        <v>10757</v>
      </c>
    </row>
    <row r="10759" spans="1:1" x14ac:dyDescent="0.25">
      <c r="A10759">
        <v>10758</v>
      </c>
    </row>
    <row r="10760" spans="1:1" x14ac:dyDescent="0.25">
      <c r="A10760">
        <v>10759</v>
      </c>
    </row>
    <row r="10761" spans="1:1" x14ac:dyDescent="0.25">
      <c r="A10761">
        <v>10760</v>
      </c>
    </row>
    <row r="10762" spans="1:1" x14ac:dyDescent="0.25">
      <c r="A10762">
        <v>10761</v>
      </c>
    </row>
    <row r="10763" spans="1:1" x14ac:dyDescent="0.25">
      <c r="A10763">
        <v>10762</v>
      </c>
    </row>
    <row r="10764" spans="1:1" x14ac:dyDescent="0.25">
      <c r="A10764">
        <v>10763</v>
      </c>
    </row>
    <row r="10765" spans="1:1" x14ac:dyDescent="0.25">
      <c r="A10765">
        <v>10764</v>
      </c>
    </row>
    <row r="10766" spans="1:1" x14ac:dyDescent="0.25">
      <c r="A10766">
        <v>10765</v>
      </c>
    </row>
    <row r="10767" spans="1:1" x14ac:dyDescent="0.25">
      <c r="A10767">
        <v>10766</v>
      </c>
    </row>
    <row r="10768" spans="1:1" x14ac:dyDescent="0.25">
      <c r="A10768">
        <v>10767</v>
      </c>
    </row>
    <row r="10769" spans="1:1" x14ac:dyDescent="0.25">
      <c r="A10769">
        <v>10768</v>
      </c>
    </row>
    <row r="10770" spans="1:1" x14ac:dyDescent="0.25">
      <c r="A10770">
        <v>10769</v>
      </c>
    </row>
    <row r="10771" spans="1:1" x14ac:dyDescent="0.25">
      <c r="A10771">
        <v>10770</v>
      </c>
    </row>
    <row r="10772" spans="1:1" x14ac:dyDescent="0.25">
      <c r="A10772">
        <v>10771</v>
      </c>
    </row>
    <row r="10773" spans="1:1" x14ac:dyDescent="0.25">
      <c r="A10773">
        <v>10772</v>
      </c>
    </row>
    <row r="10774" spans="1:1" x14ac:dyDescent="0.25">
      <c r="A10774">
        <v>10773</v>
      </c>
    </row>
    <row r="10775" spans="1:1" x14ac:dyDescent="0.25">
      <c r="A10775">
        <v>10774</v>
      </c>
    </row>
    <row r="10776" spans="1:1" x14ac:dyDescent="0.25">
      <c r="A10776">
        <v>10775</v>
      </c>
    </row>
    <row r="10777" spans="1:1" x14ac:dyDescent="0.25">
      <c r="A10777">
        <v>10776</v>
      </c>
    </row>
    <row r="10778" spans="1:1" x14ac:dyDescent="0.25">
      <c r="A10778">
        <v>10777</v>
      </c>
    </row>
    <row r="10779" spans="1:1" x14ac:dyDescent="0.25">
      <c r="A10779">
        <v>10778</v>
      </c>
    </row>
    <row r="10780" spans="1:1" x14ac:dyDescent="0.25">
      <c r="A10780">
        <v>10779</v>
      </c>
    </row>
    <row r="10781" spans="1:1" x14ac:dyDescent="0.25">
      <c r="A10781">
        <v>10780</v>
      </c>
    </row>
    <row r="10782" spans="1:1" x14ac:dyDescent="0.25">
      <c r="A10782">
        <v>10781</v>
      </c>
    </row>
    <row r="10783" spans="1:1" x14ac:dyDescent="0.25">
      <c r="A10783">
        <v>10782</v>
      </c>
    </row>
    <row r="10784" spans="1:1" x14ac:dyDescent="0.25">
      <c r="A10784">
        <v>10783</v>
      </c>
    </row>
    <row r="10785" spans="1:1" x14ac:dyDescent="0.25">
      <c r="A10785">
        <v>10784</v>
      </c>
    </row>
    <row r="10786" spans="1:1" x14ac:dyDescent="0.25">
      <c r="A10786">
        <v>10785</v>
      </c>
    </row>
    <row r="10787" spans="1:1" x14ac:dyDescent="0.25">
      <c r="A10787">
        <v>10786</v>
      </c>
    </row>
    <row r="10788" spans="1:1" x14ac:dyDescent="0.25">
      <c r="A10788">
        <v>10787</v>
      </c>
    </row>
    <row r="10789" spans="1:1" x14ac:dyDescent="0.25">
      <c r="A10789">
        <v>10788</v>
      </c>
    </row>
    <row r="10790" spans="1:1" x14ac:dyDescent="0.25">
      <c r="A10790">
        <v>10789</v>
      </c>
    </row>
    <row r="10791" spans="1:1" x14ac:dyDescent="0.25">
      <c r="A10791">
        <v>10790</v>
      </c>
    </row>
    <row r="10792" spans="1:1" x14ac:dyDescent="0.25">
      <c r="A10792">
        <v>10791</v>
      </c>
    </row>
    <row r="10793" spans="1:1" x14ac:dyDescent="0.25">
      <c r="A10793">
        <v>10792</v>
      </c>
    </row>
    <row r="10794" spans="1:1" x14ac:dyDescent="0.25">
      <c r="A10794">
        <v>10793</v>
      </c>
    </row>
    <row r="10795" spans="1:1" x14ac:dyDescent="0.25">
      <c r="A10795">
        <v>10794</v>
      </c>
    </row>
    <row r="10796" spans="1:1" x14ac:dyDescent="0.25">
      <c r="A10796">
        <v>10795</v>
      </c>
    </row>
    <row r="10797" spans="1:1" x14ac:dyDescent="0.25">
      <c r="A10797">
        <v>10796</v>
      </c>
    </row>
    <row r="10798" spans="1:1" x14ac:dyDescent="0.25">
      <c r="A10798">
        <v>10797</v>
      </c>
    </row>
    <row r="10799" spans="1:1" x14ac:dyDescent="0.25">
      <c r="A10799">
        <v>10798</v>
      </c>
    </row>
    <row r="10800" spans="1:1" x14ac:dyDescent="0.25">
      <c r="A10800">
        <v>10799</v>
      </c>
    </row>
    <row r="10801" spans="1:1" x14ac:dyDescent="0.25">
      <c r="A10801">
        <v>10800</v>
      </c>
    </row>
    <row r="10802" spans="1:1" x14ac:dyDescent="0.25">
      <c r="A10802">
        <v>10801</v>
      </c>
    </row>
    <row r="10803" spans="1:1" x14ac:dyDescent="0.25">
      <c r="A10803">
        <v>10802</v>
      </c>
    </row>
    <row r="10804" spans="1:1" x14ac:dyDescent="0.25">
      <c r="A10804">
        <v>10803</v>
      </c>
    </row>
    <row r="10805" spans="1:1" x14ac:dyDescent="0.25">
      <c r="A10805">
        <v>10804</v>
      </c>
    </row>
    <row r="10806" spans="1:1" x14ac:dyDescent="0.25">
      <c r="A10806">
        <v>10805</v>
      </c>
    </row>
    <row r="10807" spans="1:1" x14ac:dyDescent="0.25">
      <c r="A10807">
        <v>10806</v>
      </c>
    </row>
    <row r="10808" spans="1:1" x14ac:dyDescent="0.25">
      <c r="A10808">
        <v>10807</v>
      </c>
    </row>
    <row r="10809" spans="1:1" x14ac:dyDescent="0.25">
      <c r="A10809">
        <v>10808</v>
      </c>
    </row>
    <row r="10810" spans="1:1" x14ac:dyDescent="0.25">
      <c r="A10810">
        <v>10809</v>
      </c>
    </row>
    <row r="10811" spans="1:1" x14ac:dyDescent="0.25">
      <c r="A10811">
        <v>10810</v>
      </c>
    </row>
    <row r="10812" spans="1:1" x14ac:dyDescent="0.25">
      <c r="A10812">
        <v>10811</v>
      </c>
    </row>
    <row r="10813" spans="1:1" x14ac:dyDescent="0.25">
      <c r="A10813">
        <v>10812</v>
      </c>
    </row>
    <row r="10814" spans="1:1" x14ac:dyDescent="0.25">
      <c r="A10814">
        <v>10813</v>
      </c>
    </row>
    <row r="10815" spans="1:1" x14ac:dyDescent="0.25">
      <c r="A10815">
        <v>10814</v>
      </c>
    </row>
    <row r="10816" spans="1:1" x14ac:dyDescent="0.25">
      <c r="A10816">
        <v>10815</v>
      </c>
    </row>
    <row r="10817" spans="1:1" x14ac:dyDescent="0.25">
      <c r="A10817">
        <v>10816</v>
      </c>
    </row>
    <row r="10818" spans="1:1" x14ac:dyDescent="0.25">
      <c r="A10818">
        <v>10817</v>
      </c>
    </row>
    <row r="10819" spans="1:1" x14ac:dyDescent="0.25">
      <c r="A10819">
        <v>10818</v>
      </c>
    </row>
    <row r="10820" spans="1:1" x14ac:dyDescent="0.25">
      <c r="A10820">
        <v>10819</v>
      </c>
    </row>
    <row r="10821" spans="1:1" x14ac:dyDescent="0.25">
      <c r="A10821">
        <v>10820</v>
      </c>
    </row>
    <row r="10822" spans="1:1" x14ac:dyDescent="0.25">
      <c r="A10822">
        <v>10821</v>
      </c>
    </row>
    <row r="10823" spans="1:1" x14ac:dyDescent="0.25">
      <c r="A10823">
        <v>10822</v>
      </c>
    </row>
    <row r="10824" spans="1:1" x14ac:dyDescent="0.25">
      <c r="A10824">
        <v>10823</v>
      </c>
    </row>
    <row r="10825" spans="1:1" x14ac:dyDescent="0.25">
      <c r="A10825">
        <v>10824</v>
      </c>
    </row>
    <row r="10826" spans="1:1" x14ac:dyDescent="0.25">
      <c r="A10826">
        <v>10825</v>
      </c>
    </row>
    <row r="10827" spans="1:1" x14ac:dyDescent="0.25">
      <c r="A10827">
        <v>10826</v>
      </c>
    </row>
    <row r="10828" spans="1:1" x14ac:dyDescent="0.25">
      <c r="A10828">
        <v>10827</v>
      </c>
    </row>
    <row r="10829" spans="1:1" x14ac:dyDescent="0.25">
      <c r="A10829">
        <v>10828</v>
      </c>
    </row>
    <row r="10830" spans="1:1" x14ac:dyDescent="0.25">
      <c r="A10830">
        <v>10829</v>
      </c>
    </row>
    <row r="10831" spans="1:1" x14ac:dyDescent="0.25">
      <c r="A10831">
        <v>10830</v>
      </c>
    </row>
    <row r="10832" spans="1:1" x14ac:dyDescent="0.25">
      <c r="A10832">
        <v>10831</v>
      </c>
    </row>
    <row r="10833" spans="1:1" x14ac:dyDescent="0.25">
      <c r="A10833">
        <v>10832</v>
      </c>
    </row>
    <row r="10834" spans="1:1" x14ac:dyDescent="0.25">
      <c r="A10834">
        <v>10833</v>
      </c>
    </row>
    <row r="10835" spans="1:1" x14ac:dyDescent="0.25">
      <c r="A10835">
        <v>10834</v>
      </c>
    </row>
    <row r="10836" spans="1:1" x14ac:dyDescent="0.25">
      <c r="A10836">
        <v>10835</v>
      </c>
    </row>
    <row r="10837" spans="1:1" x14ac:dyDescent="0.25">
      <c r="A10837">
        <v>10836</v>
      </c>
    </row>
    <row r="10838" spans="1:1" x14ac:dyDescent="0.25">
      <c r="A10838">
        <v>10837</v>
      </c>
    </row>
    <row r="10839" spans="1:1" x14ac:dyDescent="0.25">
      <c r="A10839">
        <v>10838</v>
      </c>
    </row>
    <row r="10840" spans="1:1" x14ac:dyDescent="0.25">
      <c r="A10840">
        <v>10839</v>
      </c>
    </row>
    <row r="10841" spans="1:1" x14ac:dyDescent="0.25">
      <c r="A10841">
        <v>10840</v>
      </c>
    </row>
    <row r="10842" spans="1:1" x14ac:dyDescent="0.25">
      <c r="A10842">
        <v>10841</v>
      </c>
    </row>
    <row r="10843" spans="1:1" x14ac:dyDescent="0.25">
      <c r="A10843">
        <v>10842</v>
      </c>
    </row>
    <row r="10844" spans="1:1" x14ac:dyDescent="0.25">
      <c r="A10844">
        <v>10843</v>
      </c>
    </row>
    <row r="10845" spans="1:1" x14ac:dyDescent="0.25">
      <c r="A10845">
        <v>10844</v>
      </c>
    </row>
    <row r="10846" spans="1:1" x14ac:dyDescent="0.25">
      <c r="A10846">
        <v>10845</v>
      </c>
    </row>
    <row r="10847" spans="1:1" x14ac:dyDescent="0.25">
      <c r="A10847">
        <v>10846</v>
      </c>
    </row>
    <row r="10848" spans="1:1" x14ac:dyDescent="0.25">
      <c r="A10848">
        <v>10847</v>
      </c>
    </row>
    <row r="10849" spans="1:1" x14ac:dyDescent="0.25">
      <c r="A10849">
        <v>10848</v>
      </c>
    </row>
    <row r="10850" spans="1:1" x14ac:dyDescent="0.25">
      <c r="A10850">
        <v>10849</v>
      </c>
    </row>
    <row r="10851" spans="1:1" x14ac:dyDescent="0.25">
      <c r="A10851">
        <v>10850</v>
      </c>
    </row>
    <row r="10852" spans="1:1" x14ac:dyDescent="0.25">
      <c r="A10852">
        <v>10851</v>
      </c>
    </row>
    <row r="10853" spans="1:1" x14ac:dyDescent="0.25">
      <c r="A10853">
        <v>10852</v>
      </c>
    </row>
    <row r="10854" spans="1:1" x14ac:dyDescent="0.25">
      <c r="A10854">
        <v>10853</v>
      </c>
    </row>
    <row r="10855" spans="1:1" x14ac:dyDescent="0.25">
      <c r="A10855">
        <v>10854</v>
      </c>
    </row>
    <row r="10856" spans="1:1" x14ac:dyDescent="0.25">
      <c r="A10856">
        <v>10855</v>
      </c>
    </row>
    <row r="10857" spans="1:1" x14ac:dyDescent="0.25">
      <c r="A10857">
        <v>10856</v>
      </c>
    </row>
    <row r="10858" spans="1:1" x14ac:dyDescent="0.25">
      <c r="A10858">
        <v>10857</v>
      </c>
    </row>
    <row r="10859" spans="1:1" x14ac:dyDescent="0.25">
      <c r="A10859">
        <v>10858</v>
      </c>
    </row>
    <row r="10860" spans="1:1" x14ac:dyDescent="0.25">
      <c r="A10860">
        <v>10859</v>
      </c>
    </row>
    <row r="10861" spans="1:1" x14ac:dyDescent="0.25">
      <c r="A10861">
        <v>10860</v>
      </c>
    </row>
    <row r="10862" spans="1:1" x14ac:dyDescent="0.25">
      <c r="A10862">
        <v>10861</v>
      </c>
    </row>
    <row r="10863" spans="1:1" x14ac:dyDescent="0.25">
      <c r="A10863">
        <v>10862</v>
      </c>
    </row>
    <row r="10864" spans="1:1" x14ac:dyDescent="0.25">
      <c r="A10864">
        <v>10863</v>
      </c>
    </row>
    <row r="10865" spans="1:1" x14ac:dyDescent="0.25">
      <c r="A10865">
        <v>10864</v>
      </c>
    </row>
    <row r="10866" spans="1:1" x14ac:dyDescent="0.25">
      <c r="A10866">
        <v>10865</v>
      </c>
    </row>
    <row r="10867" spans="1:1" x14ac:dyDescent="0.25">
      <c r="A10867">
        <v>10866</v>
      </c>
    </row>
    <row r="10868" spans="1:1" x14ac:dyDescent="0.25">
      <c r="A10868">
        <v>10867</v>
      </c>
    </row>
    <row r="10869" spans="1:1" x14ac:dyDescent="0.25">
      <c r="A10869">
        <v>10868</v>
      </c>
    </row>
    <row r="10870" spans="1:1" x14ac:dyDescent="0.25">
      <c r="A10870">
        <v>10869</v>
      </c>
    </row>
    <row r="10871" spans="1:1" x14ac:dyDescent="0.25">
      <c r="A10871">
        <v>10870</v>
      </c>
    </row>
    <row r="10872" spans="1:1" x14ac:dyDescent="0.25">
      <c r="A10872">
        <v>10871</v>
      </c>
    </row>
    <row r="10873" spans="1:1" x14ac:dyDescent="0.25">
      <c r="A10873">
        <v>10872</v>
      </c>
    </row>
    <row r="10874" spans="1:1" x14ac:dyDescent="0.25">
      <c r="A10874">
        <v>10873</v>
      </c>
    </row>
    <row r="10875" spans="1:1" x14ac:dyDescent="0.25">
      <c r="A10875">
        <v>10874</v>
      </c>
    </row>
    <row r="10876" spans="1:1" x14ac:dyDescent="0.25">
      <c r="A10876">
        <v>10875</v>
      </c>
    </row>
    <row r="10877" spans="1:1" x14ac:dyDescent="0.25">
      <c r="A10877">
        <v>10876</v>
      </c>
    </row>
    <row r="10878" spans="1:1" x14ac:dyDescent="0.25">
      <c r="A10878">
        <v>10877</v>
      </c>
    </row>
    <row r="10879" spans="1:1" x14ac:dyDescent="0.25">
      <c r="A10879">
        <v>10878</v>
      </c>
    </row>
    <row r="10880" spans="1:1" x14ac:dyDescent="0.25">
      <c r="A10880">
        <v>10879</v>
      </c>
    </row>
    <row r="10881" spans="1:1" x14ac:dyDescent="0.25">
      <c r="A10881">
        <v>10880</v>
      </c>
    </row>
    <row r="10882" spans="1:1" x14ac:dyDescent="0.25">
      <c r="A10882">
        <v>10881</v>
      </c>
    </row>
    <row r="10883" spans="1:1" x14ac:dyDescent="0.25">
      <c r="A10883">
        <v>10882</v>
      </c>
    </row>
    <row r="10884" spans="1:1" x14ac:dyDescent="0.25">
      <c r="A10884">
        <v>10883</v>
      </c>
    </row>
    <row r="10885" spans="1:1" x14ac:dyDescent="0.25">
      <c r="A10885">
        <v>10884</v>
      </c>
    </row>
    <row r="10886" spans="1:1" x14ac:dyDescent="0.25">
      <c r="A10886">
        <v>10885</v>
      </c>
    </row>
    <row r="10887" spans="1:1" x14ac:dyDescent="0.25">
      <c r="A10887">
        <v>10886</v>
      </c>
    </row>
    <row r="10888" spans="1:1" x14ac:dyDescent="0.25">
      <c r="A10888">
        <v>10887</v>
      </c>
    </row>
    <row r="10889" spans="1:1" x14ac:dyDescent="0.25">
      <c r="A10889">
        <v>10888</v>
      </c>
    </row>
    <row r="10890" spans="1:1" x14ac:dyDescent="0.25">
      <c r="A10890">
        <v>10889</v>
      </c>
    </row>
    <row r="10891" spans="1:1" x14ac:dyDescent="0.25">
      <c r="A10891">
        <v>10890</v>
      </c>
    </row>
    <row r="10892" spans="1:1" x14ac:dyDescent="0.25">
      <c r="A10892">
        <v>10891</v>
      </c>
    </row>
    <row r="10893" spans="1:1" x14ac:dyDescent="0.25">
      <c r="A10893">
        <v>10892</v>
      </c>
    </row>
    <row r="10894" spans="1:1" x14ac:dyDescent="0.25">
      <c r="A10894">
        <v>10893</v>
      </c>
    </row>
    <row r="10895" spans="1:1" x14ac:dyDescent="0.25">
      <c r="A10895">
        <v>10894</v>
      </c>
    </row>
    <row r="10896" spans="1:1" x14ac:dyDescent="0.25">
      <c r="A10896">
        <v>10895</v>
      </c>
    </row>
    <row r="10897" spans="1:1" x14ac:dyDescent="0.25">
      <c r="A10897">
        <v>10896</v>
      </c>
    </row>
    <row r="10898" spans="1:1" x14ac:dyDescent="0.25">
      <c r="A10898">
        <v>10897</v>
      </c>
    </row>
    <row r="10899" spans="1:1" x14ac:dyDescent="0.25">
      <c r="A10899">
        <v>10898</v>
      </c>
    </row>
    <row r="10900" spans="1:1" x14ac:dyDescent="0.25">
      <c r="A10900">
        <v>10899</v>
      </c>
    </row>
    <row r="10901" spans="1:1" x14ac:dyDescent="0.25">
      <c r="A10901">
        <v>10900</v>
      </c>
    </row>
    <row r="10902" spans="1:1" x14ac:dyDescent="0.25">
      <c r="A10902">
        <v>10901</v>
      </c>
    </row>
    <row r="10903" spans="1:1" x14ac:dyDescent="0.25">
      <c r="A10903">
        <v>10902</v>
      </c>
    </row>
    <row r="10904" spans="1:1" x14ac:dyDescent="0.25">
      <c r="A10904">
        <v>10903</v>
      </c>
    </row>
    <row r="10905" spans="1:1" x14ac:dyDescent="0.25">
      <c r="A10905">
        <v>10904</v>
      </c>
    </row>
    <row r="10906" spans="1:1" x14ac:dyDescent="0.25">
      <c r="A10906">
        <v>10905</v>
      </c>
    </row>
    <row r="10907" spans="1:1" x14ac:dyDescent="0.25">
      <c r="A10907">
        <v>10906</v>
      </c>
    </row>
    <row r="10908" spans="1:1" x14ac:dyDescent="0.25">
      <c r="A10908">
        <v>10907</v>
      </c>
    </row>
    <row r="10909" spans="1:1" x14ac:dyDescent="0.25">
      <c r="A10909">
        <v>10908</v>
      </c>
    </row>
    <row r="10910" spans="1:1" x14ac:dyDescent="0.25">
      <c r="A10910">
        <v>10909</v>
      </c>
    </row>
    <row r="10911" spans="1:1" x14ac:dyDescent="0.25">
      <c r="A10911">
        <v>10910</v>
      </c>
    </row>
    <row r="10912" spans="1:1" x14ac:dyDescent="0.25">
      <c r="A10912">
        <v>10911</v>
      </c>
    </row>
    <row r="10913" spans="1:1" x14ac:dyDescent="0.25">
      <c r="A10913">
        <v>10912</v>
      </c>
    </row>
    <row r="10914" spans="1:1" x14ac:dyDescent="0.25">
      <c r="A10914">
        <v>10913</v>
      </c>
    </row>
    <row r="10915" spans="1:1" x14ac:dyDescent="0.25">
      <c r="A10915">
        <v>10914</v>
      </c>
    </row>
    <row r="10916" spans="1:1" x14ac:dyDescent="0.25">
      <c r="A10916">
        <v>10915</v>
      </c>
    </row>
    <row r="10917" spans="1:1" x14ac:dyDescent="0.25">
      <c r="A10917">
        <v>10916</v>
      </c>
    </row>
    <row r="10918" spans="1:1" x14ac:dyDescent="0.25">
      <c r="A10918">
        <v>10917</v>
      </c>
    </row>
    <row r="10919" spans="1:1" x14ac:dyDescent="0.25">
      <c r="A10919">
        <v>10918</v>
      </c>
    </row>
    <row r="10920" spans="1:1" x14ac:dyDescent="0.25">
      <c r="A10920">
        <v>10919</v>
      </c>
    </row>
    <row r="10921" spans="1:1" x14ac:dyDescent="0.25">
      <c r="A10921">
        <v>10920</v>
      </c>
    </row>
    <row r="10922" spans="1:1" x14ac:dyDescent="0.25">
      <c r="A10922">
        <v>10921</v>
      </c>
    </row>
    <row r="10923" spans="1:1" x14ac:dyDescent="0.25">
      <c r="A10923">
        <v>10922</v>
      </c>
    </row>
    <row r="10924" spans="1:1" x14ac:dyDescent="0.25">
      <c r="A10924">
        <v>10923</v>
      </c>
    </row>
    <row r="10925" spans="1:1" x14ac:dyDescent="0.25">
      <c r="A10925">
        <v>10924</v>
      </c>
    </row>
    <row r="10926" spans="1:1" x14ac:dyDescent="0.25">
      <c r="A10926">
        <v>10925</v>
      </c>
    </row>
    <row r="10927" spans="1:1" x14ac:dyDescent="0.25">
      <c r="A10927">
        <v>10926</v>
      </c>
    </row>
    <row r="10928" spans="1:1" x14ac:dyDescent="0.25">
      <c r="A10928">
        <v>10927</v>
      </c>
    </row>
    <row r="10929" spans="1:1" x14ac:dyDescent="0.25">
      <c r="A10929">
        <v>10928</v>
      </c>
    </row>
    <row r="10930" spans="1:1" x14ac:dyDescent="0.25">
      <c r="A10930">
        <v>10929</v>
      </c>
    </row>
    <row r="10931" spans="1:1" x14ac:dyDescent="0.25">
      <c r="A10931">
        <v>10930</v>
      </c>
    </row>
    <row r="10932" spans="1:1" x14ac:dyDescent="0.25">
      <c r="A10932">
        <v>10931</v>
      </c>
    </row>
    <row r="10933" spans="1:1" x14ac:dyDescent="0.25">
      <c r="A10933">
        <v>10932</v>
      </c>
    </row>
    <row r="10934" spans="1:1" x14ac:dyDescent="0.25">
      <c r="A10934">
        <v>10933</v>
      </c>
    </row>
    <row r="10935" spans="1:1" x14ac:dyDescent="0.25">
      <c r="A10935">
        <v>10934</v>
      </c>
    </row>
    <row r="10936" spans="1:1" x14ac:dyDescent="0.25">
      <c r="A10936">
        <v>10935</v>
      </c>
    </row>
    <row r="10937" spans="1:1" x14ac:dyDescent="0.25">
      <c r="A10937">
        <v>10936</v>
      </c>
    </row>
    <row r="10938" spans="1:1" x14ac:dyDescent="0.25">
      <c r="A10938">
        <v>10937</v>
      </c>
    </row>
    <row r="10939" spans="1:1" x14ac:dyDescent="0.25">
      <c r="A10939">
        <v>10938</v>
      </c>
    </row>
    <row r="10940" spans="1:1" x14ac:dyDescent="0.25">
      <c r="A10940">
        <v>10939</v>
      </c>
    </row>
    <row r="10941" spans="1:1" x14ac:dyDescent="0.25">
      <c r="A10941">
        <v>10940</v>
      </c>
    </row>
    <row r="10942" spans="1:1" x14ac:dyDescent="0.25">
      <c r="A10942">
        <v>10941</v>
      </c>
    </row>
    <row r="10943" spans="1:1" x14ac:dyDescent="0.25">
      <c r="A10943">
        <v>10942</v>
      </c>
    </row>
    <row r="10944" spans="1:1" x14ac:dyDescent="0.25">
      <c r="A10944">
        <v>10943</v>
      </c>
    </row>
    <row r="10945" spans="1:1" x14ac:dyDescent="0.25">
      <c r="A10945">
        <v>10944</v>
      </c>
    </row>
    <row r="10946" spans="1:1" x14ac:dyDescent="0.25">
      <c r="A10946">
        <v>10945</v>
      </c>
    </row>
    <row r="10947" spans="1:1" x14ac:dyDescent="0.25">
      <c r="A10947">
        <v>10946</v>
      </c>
    </row>
    <row r="10948" spans="1:1" x14ac:dyDescent="0.25">
      <c r="A10948">
        <v>10947</v>
      </c>
    </row>
    <row r="10949" spans="1:1" x14ac:dyDescent="0.25">
      <c r="A10949">
        <v>10948</v>
      </c>
    </row>
    <row r="10950" spans="1:1" x14ac:dyDescent="0.25">
      <c r="A10950">
        <v>10949</v>
      </c>
    </row>
    <row r="10951" spans="1:1" x14ac:dyDescent="0.25">
      <c r="A10951">
        <v>10950</v>
      </c>
    </row>
    <row r="10952" spans="1:1" x14ac:dyDescent="0.25">
      <c r="A10952">
        <v>10951</v>
      </c>
    </row>
    <row r="10953" spans="1:1" x14ac:dyDescent="0.25">
      <c r="A10953">
        <v>10952</v>
      </c>
    </row>
    <row r="10954" spans="1:1" x14ac:dyDescent="0.25">
      <c r="A10954">
        <v>10953</v>
      </c>
    </row>
    <row r="10955" spans="1:1" x14ac:dyDescent="0.25">
      <c r="A10955">
        <v>10954</v>
      </c>
    </row>
    <row r="10956" spans="1:1" x14ac:dyDescent="0.25">
      <c r="A10956">
        <v>10955</v>
      </c>
    </row>
    <row r="10957" spans="1:1" x14ac:dyDescent="0.25">
      <c r="A10957">
        <v>10956</v>
      </c>
    </row>
    <row r="10958" spans="1:1" x14ac:dyDescent="0.25">
      <c r="A10958">
        <v>10957</v>
      </c>
    </row>
    <row r="10959" spans="1:1" x14ac:dyDescent="0.25">
      <c r="A10959">
        <v>10958</v>
      </c>
    </row>
    <row r="10960" spans="1:1" x14ac:dyDescent="0.25">
      <c r="A10960">
        <v>10959</v>
      </c>
    </row>
    <row r="10961" spans="1:1" x14ac:dyDescent="0.25">
      <c r="A10961">
        <v>10960</v>
      </c>
    </row>
    <row r="10962" spans="1:1" x14ac:dyDescent="0.25">
      <c r="A10962">
        <v>10961</v>
      </c>
    </row>
    <row r="10963" spans="1:1" x14ac:dyDescent="0.25">
      <c r="A10963">
        <v>10962</v>
      </c>
    </row>
    <row r="10964" spans="1:1" x14ac:dyDescent="0.25">
      <c r="A10964">
        <v>10963</v>
      </c>
    </row>
    <row r="10965" spans="1:1" x14ac:dyDescent="0.25">
      <c r="A10965">
        <v>10964</v>
      </c>
    </row>
    <row r="10966" spans="1:1" x14ac:dyDescent="0.25">
      <c r="A10966">
        <v>10965</v>
      </c>
    </row>
    <row r="10967" spans="1:1" x14ac:dyDescent="0.25">
      <c r="A10967">
        <v>10966</v>
      </c>
    </row>
    <row r="10968" spans="1:1" x14ac:dyDescent="0.25">
      <c r="A10968">
        <v>10967</v>
      </c>
    </row>
    <row r="10969" spans="1:1" x14ac:dyDescent="0.25">
      <c r="A10969">
        <v>10968</v>
      </c>
    </row>
    <row r="10970" spans="1:1" x14ac:dyDescent="0.25">
      <c r="A10970">
        <v>10969</v>
      </c>
    </row>
    <row r="10971" spans="1:1" x14ac:dyDescent="0.25">
      <c r="A10971">
        <v>10970</v>
      </c>
    </row>
    <row r="10972" spans="1:1" x14ac:dyDescent="0.25">
      <c r="A10972">
        <v>10971</v>
      </c>
    </row>
    <row r="10973" spans="1:1" x14ac:dyDescent="0.25">
      <c r="A10973">
        <v>10972</v>
      </c>
    </row>
    <row r="10974" spans="1:1" x14ac:dyDescent="0.25">
      <c r="A10974">
        <v>10973</v>
      </c>
    </row>
    <row r="10975" spans="1:1" x14ac:dyDescent="0.25">
      <c r="A10975">
        <v>10974</v>
      </c>
    </row>
    <row r="10976" spans="1:1" x14ac:dyDescent="0.25">
      <c r="A10976">
        <v>10975</v>
      </c>
    </row>
    <row r="10977" spans="1:1" x14ac:dyDescent="0.25">
      <c r="A10977">
        <v>10976</v>
      </c>
    </row>
    <row r="10978" spans="1:1" x14ac:dyDescent="0.25">
      <c r="A10978">
        <v>10977</v>
      </c>
    </row>
    <row r="10979" spans="1:1" x14ac:dyDescent="0.25">
      <c r="A10979">
        <v>10978</v>
      </c>
    </row>
    <row r="10980" spans="1:1" x14ac:dyDescent="0.25">
      <c r="A10980">
        <v>10979</v>
      </c>
    </row>
    <row r="10981" spans="1:1" x14ac:dyDescent="0.25">
      <c r="A10981">
        <v>10980</v>
      </c>
    </row>
    <row r="10982" spans="1:1" x14ac:dyDescent="0.25">
      <c r="A10982">
        <v>10981</v>
      </c>
    </row>
    <row r="10983" spans="1:1" x14ac:dyDescent="0.25">
      <c r="A10983">
        <v>10982</v>
      </c>
    </row>
    <row r="10984" spans="1:1" x14ac:dyDescent="0.25">
      <c r="A10984">
        <v>10983</v>
      </c>
    </row>
    <row r="10985" spans="1:1" x14ac:dyDescent="0.25">
      <c r="A10985">
        <v>10984</v>
      </c>
    </row>
    <row r="10986" spans="1:1" x14ac:dyDescent="0.25">
      <c r="A10986">
        <v>10985</v>
      </c>
    </row>
    <row r="10987" spans="1:1" x14ac:dyDescent="0.25">
      <c r="A10987">
        <v>10986</v>
      </c>
    </row>
    <row r="10988" spans="1:1" x14ac:dyDescent="0.25">
      <c r="A10988">
        <v>10987</v>
      </c>
    </row>
    <row r="10989" spans="1:1" x14ac:dyDescent="0.25">
      <c r="A10989">
        <v>10988</v>
      </c>
    </row>
    <row r="10990" spans="1:1" x14ac:dyDescent="0.25">
      <c r="A10990">
        <v>10989</v>
      </c>
    </row>
    <row r="10991" spans="1:1" x14ac:dyDescent="0.25">
      <c r="A10991">
        <v>10990</v>
      </c>
    </row>
    <row r="10992" spans="1:1" x14ac:dyDescent="0.25">
      <c r="A10992">
        <v>10991</v>
      </c>
    </row>
    <row r="10993" spans="1:1" x14ac:dyDescent="0.25">
      <c r="A10993">
        <v>10992</v>
      </c>
    </row>
    <row r="10994" spans="1:1" x14ac:dyDescent="0.25">
      <c r="A10994">
        <v>10993</v>
      </c>
    </row>
    <row r="10995" spans="1:1" x14ac:dyDescent="0.25">
      <c r="A10995">
        <v>10994</v>
      </c>
    </row>
    <row r="10996" spans="1:1" x14ac:dyDescent="0.25">
      <c r="A10996">
        <v>10995</v>
      </c>
    </row>
    <row r="10997" spans="1:1" x14ac:dyDescent="0.25">
      <c r="A10997">
        <v>10996</v>
      </c>
    </row>
    <row r="10998" spans="1:1" x14ac:dyDescent="0.25">
      <c r="A10998">
        <v>10997</v>
      </c>
    </row>
    <row r="10999" spans="1:1" x14ac:dyDescent="0.25">
      <c r="A10999">
        <v>10998</v>
      </c>
    </row>
    <row r="11000" spans="1:1" x14ac:dyDescent="0.25">
      <c r="A11000">
        <v>10999</v>
      </c>
    </row>
    <row r="11001" spans="1:1" x14ac:dyDescent="0.25">
      <c r="A11001">
        <v>11000</v>
      </c>
    </row>
    <row r="11002" spans="1:1" x14ac:dyDescent="0.25">
      <c r="A11002">
        <v>11001</v>
      </c>
    </row>
    <row r="11003" spans="1:1" x14ac:dyDescent="0.25">
      <c r="A11003">
        <v>11002</v>
      </c>
    </row>
    <row r="11004" spans="1:1" x14ac:dyDescent="0.25">
      <c r="A11004">
        <v>11003</v>
      </c>
    </row>
    <row r="11005" spans="1:1" x14ac:dyDescent="0.25">
      <c r="A11005">
        <v>11004</v>
      </c>
    </row>
    <row r="11006" spans="1:1" x14ac:dyDescent="0.25">
      <c r="A11006">
        <v>11005</v>
      </c>
    </row>
    <row r="11007" spans="1:1" x14ac:dyDescent="0.25">
      <c r="A11007">
        <v>11006</v>
      </c>
    </row>
    <row r="11008" spans="1:1" x14ac:dyDescent="0.25">
      <c r="A11008">
        <v>11007</v>
      </c>
    </row>
    <row r="11009" spans="1:1" x14ac:dyDescent="0.25">
      <c r="A11009">
        <v>11008</v>
      </c>
    </row>
    <row r="11010" spans="1:1" x14ac:dyDescent="0.25">
      <c r="A11010">
        <v>11009</v>
      </c>
    </row>
    <row r="11011" spans="1:1" x14ac:dyDescent="0.25">
      <c r="A11011">
        <v>11010</v>
      </c>
    </row>
    <row r="11012" spans="1:1" x14ac:dyDescent="0.25">
      <c r="A11012">
        <v>11011</v>
      </c>
    </row>
    <row r="11013" spans="1:1" x14ac:dyDescent="0.25">
      <c r="A11013">
        <v>11012</v>
      </c>
    </row>
    <row r="11014" spans="1:1" x14ac:dyDescent="0.25">
      <c r="A11014">
        <v>11013</v>
      </c>
    </row>
    <row r="11015" spans="1:1" x14ac:dyDescent="0.25">
      <c r="A11015">
        <v>11014</v>
      </c>
    </row>
    <row r="11016" spans="1:1" x14ac:dyDescent="0.25">
      <c r="A11016">
        <v>11015</v>
      </c>
    </row>
    <row r="11017" spans="1:1" x14ac:dyDescent="0.25">
      <c r="A11017">
        <v>11016</v>
      </c>
    </row>
    <row r="11018" spans="1:1" x14ac:dyDescent="0.25">
      <c r="A11018">
        <v>11017</v>
      </c>
    </row>
    <row r="11019" spans="1:1" x14ac:dyDescent="0.25">
      <c r="A11019">
        <v>11018</v>
      </c>
    </row>
    <row r="11020" spans="1:1" x14ac:dyDescent="0.25">
      <c r="A11020">
        <v>11019</v>
      </c>
    </row>
    <row r="11021" spans="1:1" x14ac:dyDescent="0.25">
      <c r="A11021">
        <v>11020</v>
      </c>
    </row>
    <row r="11022" spans="1:1" x14ac:dyDescent="0.25">
      <c r="A11022">
        <v>11021</v>
      </c>
    </row>
    <row r="11023" spans="1:1" x14ac:dyDescent="0.25">
      <c r="A11023">
        <v>11022</v>
      </c>
    </row>
    <row r="11024" spans="1:1" x14ac:dyDescent="0.25">
      <c r="A11024">
        <v>11023</v>
      </c>
    </row>
    <row r="11025" spans="1:1" x14ac:dyDescent="0.25">
      <c r="A11025">
        <v>11024</v>
      </c>
    </row>
    <row r="11026" spans="1:1" x14ac:dyDescent="0.25">
      <c r="A11026">
        <v>11025</v>
      </c>
    </row>
    <row r="11027" spans="1:1" x14ac:dyDescent="0.25">
      <c r="A11027">
        <v>11026</v>
      </c>
    </row>
    <row r="11028" spans="1:1" x14ac:dyDescent="0.25">
      <c r="A11028">
        <v>11027</v>
      </c>
    </row>
    <row r="11029" spans="1:1" x14ac:dyDescent="0.25">
      <c r="A11029">
        <v>11028</v>
      </c>
    </row>
    <row r="11030" spans="1:1" x14ac:dyDescent="0.25">
      <c r="A11030">
        <v>11029</v>
      </c>
    </row>
    <row r="11031" spans="1:1" x14ac:dyDescent="0.25">
      <c r="A11031">
        <v>11030</v>
      </c>
    </row>
    <row r="11032" spans="1:1" x14ac:dyDescent="0.25">
      <c r="A11032">
        <v>11031</v>
      </c>
    </row>
    <row r="11033" spans="1:1" x14ac:dyDescent="0.25">
      <c r="A11033">
        <v>11032</v>
      </c>
    </row>
    <row r="11034" spans="1:1" x14ac:dyDescent="0.25">
      <c r="A11034">
        <v>11033</v>
      </c>
    </row>
    <row r="11035" spans="1:1" x14ac:dyDescent="0.25">
      <c r="A11035">
        <v>11034</v>
      </c>
    </row>
    <row r="11036" spans="1:1" x14ac:dyDescent="0.25">
      <c r="A11036">
        <v>11035</v>
      </c>
    </row>
    <row r="11037" spans="1:1" x14ac:dyDescent="0.25">
      <c r="A11037">
        <v>11036</v>
      </c>
    </row>
    <row r="11038" spans="1:1" x14ac:dyDescent="0.25">
      <c r="A11038">
        <v>11037</v>
      </c>
    </row>
    <row r="11039" spans="1:1" x14ac:dyDescent="0.25">
      <c r="A11039">
        <v>11038</v>
      </c>
    </row>
    <row r="11040" spans="1:1" x14ac:dyDescent="0.25">
      <c r="A11040">
        <v>11039</v>
      </c>
    </row>
    <row r="11041" spans="1:1" x14ac:dyDescent="0.25">
      <c r="A11041">
        <v>11040</v>
      </c>
    </row>
    <row r="11042" spans="1:1" x14ac:dyDescent="0.25">
      <c r="A11042">
        <v>11041</v>
      </c>
    </row>
    <row r="11043" spans="1:1" x14ac:dyDescent="0.25">
      <c r="A11043">
        <v>11042</v>
      </c>
    </row>
    <row r="11044" spans="1:1" x14ac:dyDescent="0.25">
      <c r="A11044">
        <v>11043</v>
      </c>
    </row>
    <row r="11045" spans="1:1" x14ac:dyDescent="0.25">
      <c r="A11045">
        <v>11044</v>
      </c>
    </row>
    <row r="11046" spans="1:1" x14ac:dyDescent="0.25">
      <c r="A11046">
        <v>11045</v>
      </c>
    </row>
    <row r="11047" spans="1:1" x14ac:dyDescent="0.25">
      <c r="A11047">
        <v>11046</v>
      </c>
    </row>
    <row r="11048" spans="1:1" x14ac:dyDescent="0.25">
      <c r="A11048">
        <v>11047</v>
      </c>
    </row>
    <row r="11049" spans="1:1" x14ac:dyDescent="0.25">
      <c r="A11049">
        <v>11048</v>
      </c>
    </row>
    <row r="11050" spans="1:1" x14ac:dyDescent="0.25">
      <c r="A11050">
        <v>11049</v>
      </c>
    </row>
    <row r="11051" spans="1:1" x14ac:dyDescent="0.25">
      <c r="A11051">
        <v>11050</v>
      </c>
    </row>
    <row r="11052" spans="1:1" x14ac:dyDescent="0.25">
      <c r="A11052">
        <v>11051</v>
      </c>
    </row>
    <row r="11053" spans="1:1" x14ac:dyDescent="0.25">
      <c r="A11053">
        <v>11052</v>
      </c>
    </row>
    <row r="11054" spans="1:1" x14ac:dyDescent="0.25">
      <c r="A11054">
        <v>11053</v>
      </c>
    </row>
    <row r="11055" spans="1:1" x14ac:dyDescent="0.25">
      <c r="A11055">
        <v>11054</v>
      </c>
    </row>
    <row r="11056" spans="1:1" x14ac:dyDescent="0.25">
      <c r="A11056">
        <v>11055</v>
      </c>
    </row>
    <row r="11057" spans="1:1" x14ac:dyDescent="0.25">
      <c r="A11057">
        <v>11056</v>
      </c>
    </row>
    <row r="11058" spans="1:1" x14ac:dyDescent="0.25">
      <c r="A11058">
        <v>11057</v>
      </c>
    </row>
    <row r="11059" spans="1:1" x14ac:dyDescent="0.25">
      <c r="A11059">
        <v>11058</v>
      </c>
    </row>
    <row r="11060" spans="1:1" x14ac:dyDescent="0.25">
      <c r="A11060">
        <v>11059</v>
      </c>
    </row>
    <row r="11061" spans="1:1" x14ac:dyDescent="0.25">
      <c r="A11061">
        <v>11060</v>
      </c>
    </row>
    <row r="11062" spans="1:1" x14ac:dyDescent="0.25">
      <c r="A11062">
        <v>11061</v>
      </c>
    </row>
    <row r="11063" spans="1:1" x14ac:dyDescent="0.25">
      <c r="A11063">
        <v>11062</v>
      </c>
    </row>
    <row r="11064" spans="1:1" x14ac:dyDescent="0.25">
      <c r="A11064">
        <v>11063</v>
      </c>
    </row>
    <row r="11065" spans="1:1" x14ac:dyDescent="0.25">
      <c r="A11065">
        <v>11064</v>
      </c>
    </row>
    <row r="11066" spans="1:1" x14ac:dyDescent="0.25">
      <c r="A11066">
        <v>11065</v>
      </c>
    </row>
    <row r="11067" spans="1:1" x14ac:dyDescent="0.25">
      <c r="A11067">
        <v>11066</v>
      </c>
    </row>
    <row r="11068" spans="1:1" x14ac:dyDescent="0.25">
      <c r="A11068">
        <v>11067</v>
      </c>
    </row>
    <row r="11069" spans="1:1" x14ac:dyDescent="0.25">
      <c r="A11069">
        <v>11068</v>
      </c>
    </row>
    <row r="11070" spans="1:1" x14ac:dyDescent="0.25">
      <c r="A11070">
        <v>11069</v>
      </c>
    </row>
    <row r="11071" spans="1:1" x14ac:dyDescent="0.25">
      <c r="A11071">
        <v>11070</v>
      </c>
    </row>
    <row r="11072" spans="1:1" x14ac:dyDescent="0.25">
      <c r="A11072">
        <v>11071</v>
      </c>
    </row>
    <row r="11073" spans="1:1" x14ac:dyDescent="0.25">
      <c r="A11073">
        <v>11072</v>
      </c>
    </row>
    <row r="11074" spans="1:1" x14ac:dyDescent="0.25">
      <c r="A11074">
        <v>11073</v>
      </c>
    </row>
    <row r="11075" spans="1:1" x14ac:dyDescent="0.25">
      <c r="A11075">
        <v>11074</v>
      </c>
    </row>
    <row r="11076" spans="1:1" x14ac:dyDescent="0.25">
      <c r="A11076">
        <v>11075</v>
      </c>
    </row>
    <row r="11077" spans="1:1" x14ac:dyDescent="0.25">
      <c r="A11077">
        <v>11076</v>
      </c>
    </row>
    <row r="11078" spans="1:1" x14ac:dyDescent="0.25">
      <c r="A11078">
        <v>11077</v>
      </c>
    </row>
    <row r="11079" spans="1:1" x14ac:dyDescent="0.25">
      <c r="A11079">
        <v>11078</v>
      </c>
    </row>
    <row r="11080" spans="1:1" x14ac:dyDescent="0.25">
      <c r="A11080">
        <v>11079</v>
      </c>
    </row>
    <row r="11081" spans="1:1" x14ac:dyDescent="0.25">
      <c r="A11081">
        <v>11080</v>
      </c>
    </row>
    <row r="11082" spans="1:1" x14ac:dyDescent="0.25">
      <c r="A11082">
        <v>11081</v>
      </c>
    </row>
    <row r="11083" spans="1:1" x14ac:dyDescent="0.25">
      <c r="A11083">
        <v>11082</v>
      </c>
    </row>
    <row r="11084" spans="1:1" x14ac:dyDescent="0.25">
      <c r="A11084">
        <v>11083</v>
      </c>
    </row>
    <row r="11085" spans="1:1" x14ac:dyDescent="0.25">
      <c r="A11085">
        <v>11084</v>
      </c>
    </row>
    <row r="11086" spans="1:1" x14ac:dyDescent="0.25">
      <c r="A11086">
        <v>11085</v>
      </c>
    </row>
    <row r="11087" spans="1:1" x14ac:dyDescent="0.25">
      <c r="A11087">
        <v>11086</v>
      </c>
    </row>
    <row r="11088" spans="1:1" x14ac:dyDescent="0.25">
      <c r="A11088">
        <v>11087</v>
      </c>
    </row>
    <row r="11089" spans="1:1" x14ac:dyDescent="0.25">
      <c r="A11089">
        <v>11088</v>
      </c>
    </row>
    <row r="11090" spans="1:1" x14ac:dyDescent="0.25">
      <c r="A11090">
        <v>11089</v>
      </c>
    </row>
    <row r="11091" spans="1:1" x14ac:dyDescent="0.25">
      <c r="A11091">
        <v>11090</v>
      </c>
    </row>
    <row r="11092" spans="1:1" x14ac:dyDescent="0.25">
      <c r="A11092">
        <v>11091</v>
      </c>
    </row>
    <row r="11093" spans="1:1" x14ac:dyDescent="0.25">
      <c r="A11093">
        <v>11092</v>
      </c>
    </row>
    <row r="11094" spans="1:1" x14ac:dyDescent="0.25">
      <c r="A11094">
        <v>11093</v>
      </c>
    </row>
    <row r="11095" spans="1:1" x14ac:dyDescent="0.25">
      <c r="A11095">
        <v>11094</v>
      </c>
    </row>
    <row r="11096" spans="1:1" x14ac:dyDescent="0.25">
      <c r="A11096">
        <v>11095</v>
      </c>
    </row>
    <row r="11097" spans="1:1" x14ac:dyDescent="0.25">
      <c r="A11097">
        <v>11096</v>
      </c>
    </row>
    <row r="11098" spans="1:1" x14ac:dyDescent="0.25">
      <c r="A11098">
        <v>11097</v>
      </c>
    </row>
    <row r="11099" spans="1:1" x14ac:dyDescent="0.25">
      <c r="A11099">
        <v>11098</v>
      </c>
    </row>
    <row r="11100" spans="1:1" x14ac:dyDescent="0.25">
      <c r="A11100">
        <v>11099</v>
      </c>
    </row>
    <row r="11101" spans="1:1" x14ac:dyDescent="0.25">
      <c r="A11101">
        <v>11100</v>
      </c>
    </row>
    <row r="11102" spans="1:1" x14ac:dyDescent="0.25">
      <c r="A11102">
        <v>11101</v>
      </c>
    </row>
    <row r="11103" spans="1:1" x14ac:dyDescent="0.25">
      <c r="A11103">
        <v>11102</v>
      </c>
    </row>
    <row r="11104" spans="1:1" x14ac:dyDescent="0.25">
      <c r="A11104">
        <v>11103</v>
      </c>
    </row>
    <row r="11105" spans="1:1" x14ac:dyDescent="0.25">
      <c r="A11105">
        <v>11104</v>
      </c>
    </row>
    <row r="11106" spans="1:1" x14ac:dyDescent="0.25">
      <c r="A11106">
        <v>11105</v>
      </c>
    </row>
    <row r="11107" spans="1:1" x14ac:dyDescent="0.25">
      <c r="A11107">
        <v>11106</v>
      </c>
    </row>
    <row r="11108" spans="1:1" x14ac:dyDescent="0.25">
      <c r="A11108">
        <v>11107</v>
      </c>
    </row>
    <row r="11109" spans="1:1" x14ac:dyDescent="0.25">
      <c r="A11109">
        <v>11108</v>
      </c>
    </row>
    <row r="11110" spans="1:1" x14ac:dyDescent="0.25">
      <c r="A11110">
        <v>11109</v>
      </c>
    </row>
    <row r="11111" spans="1:1" x14ac:dyDescent="0.25">
      <c r="A11111">
        <v>11110</v>
      </c>
    </row>
    <row r="11112" spans="1:1" x14ac:dyDescent="0.25">
      <c r="A11112">
        <v>11111</v>
      </c>
    </row>
    <row r="11113" spans="1:1" x14ac:dyDescent="0.25">
      <c r="A11113">
        <v>11112</v>
      </c>
    </row>
    <row r="11114" spans="1:1" x14ac:dyDescent="0.25">
      <c r="A11114">
        <v>11113</v>
      </c>
    </row>
    <row r="11115" spans="1:1" x14ac:dyDescent="0.25">
      <c r="A11115">
        <v>11114</v>
      </c>
    </row>
    <row r="11116" spans="1:1" x14ac:dyDescent="0.25">
      <c r="A11116">
        <v>11115</v>
      </c>
    </row>
    <row r="11117" spans="1:1" x14ac:dyDescent="0.25">
      <c r="A11117">
        <v>11116</v>
      </c>
    </row>
    <row r="11118" spans="1:1" x14ac:dyDescent="0.25">
      <c r="A11118">
        <v>11117</v>
      </c>
    </row>
    <row r="11119" spans="1:1" x14ac:dyDescent="0.25">
      <c r="A11119">
        <v>11118</v>
      </c>
    </row>
    <row r="11120" spans="1:1" x14ac:dyDescent="0.25">
      <c r="A11120">
        <v>11119</v>
      </c>
    </row>
    <row r="11121" spans="1:1" x14ac:dyDescent="0.25">
      <c r="A11121">
        <v>11120</v>
      </c>
    </row>
    <row r="11122" spans="1:1" x14ac:dyDescent="0.25">
      <c r="A11122">
        <v>11121</v>
      </c>
    </row>
    <row r="11123" spans="1:1" x14ac:dyDescent="0.25">
      <c r="A11123">
        <v>11122</v>
      </c>
    </row>
    <row r="11124" spans="1:1" x14ac:dyDescent="0.25">
      <c r="A11124">
        <v>11123</v>
      </c>
    </row>
    <row r="11125" spans="1:1" x14ac:dyDescent="0.25">
      <c r="A11125">
        <v>11124</v>
      </c>
    </row>
    <row r="11126" spans="1:1" x14ac:dyDescent="0.25">
      <c r="A11126">
        <v>11125</v>
      </c>
    </row>
    <row r="11127" spans="1:1" x14ac:dyDescent="0.25">
      <c r="A11127">
        <v>11126</v>
      </c>
    </row>
    <row r="11128" spans="1:1" x14ac:dyDescent="0.25">
      <c r="A11128">
        <v>11127</v>
      </c>
    </row>
    <row r="11129" spans="1:1" x14ac:dyDescent="0.25">
      <c r="A11129">
        <v>11128</v>
      </c>
    </row>
    <row r="11130" spans="1:1" x14ac:dyDescent="0.25">
      <c r="A11130">
        <v>11129</v>
      </c>
    </row>
    <row r="11131" spans="1:1" x14ac:dyDescent="0.25">
      <c r="A11131">
        <v>11130</v>
      </c>
    </row>
    <row r="11132" spans="1:1" x14ac:dyDescent="0.25">
      <c r="A11132">
        <v>11131</v>
      </c>
    </row>
    <row r="11133" spans="1:1" x14ac:dyDescent="0.25">
      <c r="A11133">
        <v>11132</v>
      </c>
    </row>
    <row r="11134" spans="1:1" x14ac:dyDescent="0.25">
      <c r="A11134">
        <v>11133</v>
      </c>
    </row>
    <row r="11135" spans="1:1" x14ac:dyDescent="0.25">
      <c r="A11135">
        <v>11134</v>
      </c>
    </row>
    <row r="11136" spans="1:1" x14ac:dyDescent="0.25">
      <c r="A11136">
        <v>11135</v>
      </c>
    </row>
    <row r="11137" spans="1:1" x14ac:dyDescent="0.25">
      <c r="A11137">
        <v>11136</v>
      </c>
    </row>
    <row r="11138" spans="1:1" x14ac:dyDescent="0.25">
      <c r="A11138">
        <v>11137</v>
      </c>
    </row>
    <row r="11139" spans="1:1" x14ac:dyDescent="0.25">
      <c r="A11139">
        <v>11138</v>
      </c>
    </row>
    <row r="11140" spans="1:1" x14ac:dyDescent="0.25">
      <c r="A11140">
        <v>11139</v>
      </c>
    </row>
    <row r="11141" spans="1:1" x14ac:dyDescent="0.25">
      <c r="A11141">
        <v>11140</v>
      </c>
    </row>
    <row r="11142" spans="1:1" x14ac:dyDescent="0.25">
      <c r="A11142">
        <v>11141</v>
      </c>
    </row>
    <row r="11143" spans="1:1" x14ac:dyDescent="0.25">
      <c r="A11143">
        <v>11142</v>
      </c>
    </row>
    <row r="11144" spans="1:1" x14ac:dyDescent="0.25">
      <c r="A11144">
        <v>11143</v>
      </c>
    </row>
    <row r="11145" spans="1:1" x14ac:dyDescent="0.25">
      <c r="A11145">
        <v>11144</v>
      </c>
    </row>
    <row r="11146" spans="1:1" x14ac:dyDescent="0.25">
      <c r="A11146">
        <v>11145</v>
      </c>
    </row>
    <row r="11147" spans="1:1" x14ac:dyDescent="0.25">
      <c r="A11147">
        <v>11146</v>
      </c>
    </row>
    <row r="11148" spans="1:1" x14ac:dyDescent="0.25">
      <c r="A11148">
        <v>11147</v>
      </c>
    </row>
    <row r="11149" spans="1:1" x14ac:dyDescent="0.25">
      <c r="A11149">
        <v>11148</v>
      </c>
    </row>
    <row r="11150" spans="1:1" x14ac:dyDescent="0.25">
      <c r="A11150">
        <v>11149</v>
      </c>
    </row>
    <row r="11151" spans="1:1" x14ac:dyDescent="0.25">
      <c r="A11151">
        <v>11150</v>
      </c>
    </row>
    <row r="11152" spans="1:1" x14ac:dyDescent="0.25">
      <c r="A11152">
        <v>11151</v>
      </c>
    </row>
    <row r="11153" spans="1:1" x14ac:dyDescent="0.25">
      <c r="A11153">
        <v>11152</v>
      </c>
    </row>
    <row r="11154" spans="1:1" x14ac:dyDescent="0.25">
      <c r="A11154">
        <v>11153</v>
      </c>
    </row>
    <row r="11155" spans="1:1" x14ac:dyDescent="0.25">
      <c r="A11155">
        <v>11154</v>
      </c>
    </row>
    <row r="11156" spans="1:1" x14ac:dyDescent="0.25">
      <c r="A11156">
        <v>11155</v>
      </c>
    </row>
    <row r="11157" spans="1:1" x14ac:dyDescent="0.25">
      <c r="A11157">
        <v>11156</v>
      </c>
    </row>
    <row r="11158" spans="1:1" x14ac:dyDescent="0.25">
      <c r="A11158">
        <v>11157</v>
      </c>
    </row>
    <row r="11159" spans="1:1" x14ac:dyDescent="0.25">
      <c r="A11159">
        <v>11158</v>
      </c>
    </row>
    <row r="11160" spans="1:1" x14ac:dyDescent="0.25">
      <c r="A11160">
        <v>11159</v>
      </c>
    </row>
    <row r="11161" spans="1:1" x14ac:dyDescent="0.25">
      <c r="A11161">
        <v>11160</v>
      </c>
    </row>
    <row r="11162" spans="1:1" x14ac:dyDescent="0.25">
      <c r="A11162">
        <v>11161</v>
      </c>
    </row>
    <row r="11163" spans="1:1" x14ac:dyDescent="0.25">
      <c r="A11163">
        <v>11162</v>
      </c>
    </row>
    <row r="11164" spans="1:1" x14ac:dyDescent="0.25">
      <c r="A11164">
        <v>11163</v>
      </c>
    </row>
    <row r="11165" spans="1:1" x14ac:dyDescent="0.25">
      <c r="A11165">
        <v>11164</v>
      </c>
    </row>
    <row r="11166" spans="1:1" x14ac:dyDescent="0.25">
      <c r="A11166">
        <v>11165</v>
      </c>
    </row>
    <row r="11167" spans="1:1" x14ac:dyDescent="0.25">
      <c r="A11167">
        <v>11166</v>
      </c>
    </row>
    <row r="11168" spans="1:1" x14ac:dyDescent="0.25">
      <c r="A11168">
        <v>11167</v>
      </c>
    </row>
    <row r="11169" spans="1:1" x14ac:dyDescent="0.25">
      <c r="A11169">
        <v>11168</v>
      </c>
    </row>
    <row r="11170" spans="1:1" x14ac:dyDescent="0.25">
      <c r="A11170">
        <v>11169</v>
      </c>
    </row>
    <row r="11171" spans="1:1" x14ac:dyDescent="0.25">
      <c r="A11171">
        <v>11170</v>
      </c>
    </row>
    <row r="11172" spans="1:1" x14ac:dyDescent="0.25">
      <c r="A11172">
        <v>11171</v>
      </c>
    </row>
    <row r="11173" spans="1:1" x14ac:dyDescent="0.25">
      <c r="A11173">
        <v>11172</v>
      </c>
    </row>
    <row r="11174" spans="1:1" x14ac:dyDescent="0.25">
      <c r="A11174">
        <v>11173</v>
      </c>
    </row>
    <row r="11175" spans="1:1" x14ac:dyDescent="0.25">
      <c r="A11175">
        <v>11174</v>
      </c>
    </row>
    <row r="11176" spans="1:1" x14ac:dyDescent="0.25">
      <c r="A11176">
        <v>11175</v>
      </c>
    </row>
    <row r="11177" spans="1:1" x14ac:dyDescent="0.25">
      <c r="A11177">
        <v>11176</v>
      </c>
    </row>
    <row r="11178" spans="1:1" x14ac:dyDescent="0.25">
      <c r="A11178">
        <v>11177</v>
      </c>
    </row>
    <row r="11179" spans="1:1" x14ac:dyDescent="0.25">
      <c r="A11179">
        <v>11178</v>
      </c>
    </row>
    <row r="11180" spans="1:1" x14ac:dyDescent="0.25">
      <c r="A11180">
        <v>11179</v>
      </c>
    </row>
    <row r="11181" spans="1:1" x14ac:dyDescent="0.25">
      <c r="A11181">
        <v>11180</v>
      </c>
    </row>
    <row r="11182" spans="1:1" x14ac:dyDescent="0.25">
      <c r="A11182">
        <v>11181</v>
      </c>
    </row>
    <row r="11183" spans="1:1" x14ac:dyDescent="0.25">
      <c r="A11183">
        <v>11182</v>
      </c>
    </row>
    <row r="11184" spans="1:1" x14ac:dyDescent="0.25">
      <c r="A11184">
        <v>11183</v>
      </c>
    </row>
    <row r="11185" spans="1:1" x14ac:dyDescent="0.25">
      <c r="A11185">
        <v>11184</v>
      </c>
    </row>
    <row r="11186" spans="1:1" x14ac:dyDescent="0.25">
      <c r="A11186">
        <v>11185</v>
      </c>
    </row>
    <row r="11187" spans="1:1" x14ac:dyDescent="0.25">
      <c r="A11187">
        <v>11186</v>
      </c>
    </row>
    <row r="11188" spans="1:1" x14ac:dyDescent="0.25">
      <c r="A11188">
        <v>11187</v>
      </c>
    </row>
    <row r="11189" spans="1:1" x14ac:dyDescent="0.25">
      <c r="A11189">
        <v>11188</v>
      </c>
    </row>
    <row r="11190" spans="1:1" x14ac:dyDescent="0.25">
      <c r="A11190">
        <v>11189</v>
      </c>
    </row>
    <row r="11191" spans="1:1" x14ac:dyDescent="0.25">
      <c r="A11191">
        <v>11190</v>
      </c>
    </row>
    <row r="11192" spans="1:1" x14ac:dyDescent="0.25">
      <c r="A11192">
        <v>11191</v>
      </c>
    </row>
    <row r="11193" spans="1:1" x14ac:dyDescent="0.25">
      <c r="A11193">
        <v>11192</v>
      </c>
    </row>
    <row r="11194" spans="1:1" x14ac:dyDescent="0.25">
      <c r="A11194">
        <v>11193</v>
      </c>
    </row>
    <row r="11195" spans="1:1" x14ac:dyDescent="0.25">
      <c r="A11195">
        <v>11194</v>
      </c>
    </row>
    <row r="11196" spans="1:1" x14ac:dyDescent="0.25">
      <c r="A11196">
        <v>11195</v>
      </c>
    </row>
    <row r="11197" spans="1:1" x14ac:dyDescent="0.25">
      <c r="A11197">
        <v>11196</v>
      </c>
    </row>
    <row r="11198" spans="1:1" x14ac:dyDescent="0.25">
      <c r="A11198">
        <v>11197</v>
      </c>
    </row>
    <row r="11199" spans="1:1" x14ac:dyDescent="0.25">
      <c r="A11199">
        <v>11198</v>
      </c>
    </row>
    <row r="11200" spans="1:1" x14ac:dyDescent="0.25">
      <c r="A11200">
        <v>11199</v>
      </c>
    </row>
    <row r="11201" spans="1:1" x14ac:dyDescent="0.25">
      <c r="A11201">
        <v>11200</v>
      </c>
    </row>
    <row r="11202" spans="1:1" x14ac:dyDescent="0.25">
      <c r="A11202">
        <v>11201</v>
      </c>
    </row>
    <row r="11203" spans="1:1" x14ac:dyDescent="0.25">
      <c r="A11203">
        <v>11202</v>
      </c>
    </row>
    <row r="11204" spans="1:1" x14ac:dyDescent="0.25">
      <c r="A11204">
        <v>11203</v>
      </c>
    </row>
    <row r="11205" spans="1:1" x14ac:dyDescent="0.25">
      <c r="A11205">
        <v>11204</v>
      </c>
    </row>
    <row r="11206" spans="1:1" x14ac:dyDescent="0.25">
      <c r="A11206">
        <v>11205</v>
      </c>
    </row>
    <row r="11207" spans="1:1" x14ac:dyDescent="0.25">
      <c r="A11207">
        <v>11206</v>
      </c>
    </row>
    <row r="11208" spans="1:1" x14ac:dyDescent="0.25">
      <c r="A11208">
        <v>11207</v>
      </c>
    </row>
    <row r="11209" spans="1:1" x14ac:dyDescent="0.25">
      <c r="A11209">
        <v>11208</v>
      </c>
    </row>
    <row r="11210" spans="1:1" x14ac:dyDescent="0.25">
      <c r="A11210">
        <v>11209</v>
      </c>
    </row>
    <row r="11211" spans="1:1" x14ac:dyDescent="0.25">
      <c r="A11211">
        <v>11210</v>
      </c>
    </row>
    <row r="11212" spans="1:1" x14ac:dyDescent="0.25">
      <c r="A11212">
        <v>11211</v>
      </c>
    </row>
    <row r="11213" spans="1:1" x14ac:dyDescent="0.25">
      <c r="A11213">
        <v>11212</v>
      </c>
    </row>
    <row r="11214" spans="1:1" x14ac:dyDescent="0.25">
      <c r="A11214">
        <v>11213</v>
      </c>
    </row>
    <row r="11215" spans="1:1" x14ac:dyDescent="0.25">
      <c r="A11215">
        <v>11214</v>
      </c>
    </row>
    <row r="11216" spans="1:1" x14ac:dyDescent="0.25">
      <c r="A11216">
        <v>11215</v>
      </c>
    </row>
    <row r="11217" spans="1:1" x14ac:dyDescent="0.25">
      <c r="A11217">
        <v>11216</v>
      </c>
    </row>
    <row r="11218" spans="1:1" x14ac:dyDescent="0.25">
      <c r="A11218">
        <v>11217</v>
      </c>
    </row>
    <row r="11219" spans="1:1" x14ac:dyDescent="0.25">
      <c r="A11219">
        <v>11218</v>
      </c>
    </row>
    <row r="11220" spans="1:1" x14ac:dyDescent="0.25">
      <c r="A11220">
        <v>11219</v>
      </c>
    </row>
    <row r="11221" spans="1:1" x14ac:dyDescent="0.25">
      <c r="A11221">
        <v>11220</v>
      </c>
    </row>
    <row r="11222" spans="1:1" x14ac:dyDescent="0.25">
      <c r="A11222">
        <v>11221</v>
      </c>
    </row>
    <row r="11223" spans="1:1" x14ac:dyDescent="0.25">
      <c r="A11223">
        <v>11222</v>
      </c>
    </row>
    <row r="11224" spans="1:1" x14ac:dyDescent="0.25">
      <c r="A11224">
        <v>11223</v>
      </c>
    </row>
    <row r="11225" spans="1:1" x14ac:dyDescent="0.25">
      <c r="A11225">
        <v>11224</v>
      </c>
    </row>
    <row r="11226" spans="1:1" x14ac:dyDescent="0.25">
      <c r="A11226">
        <v>11225</v>
      </c>
    </row>
    <row r="11227" spans="1:1" x14ac:dyDescent="0.25">
      <c r="A11227">
        <v>11226</v>
      </c>
    </row>
    <row r="11228" spans="1:1" x14ac:dyDescent="0.25">
      <c r="A11228">
        <v>11227</v>
      </c>
    </row>
    <row r="11229" spans="1:1" x14ac:dyDescent="0.25">
      <c r="A11229">
        <v>11228</v>
      </c>
    </row>
    <row r="11230" spans="1:1" x14ac:dyDescent="0.25">
      <c r="A11230">
        <v>11229</v>
      </c>
    </row>
    <row r="11231" spans="1:1" x14ac:dyDescent="0.25">
      <c r="A11231">
        <v>11230</v>
      </c>
    </row>
    <row r="11232" spans="1:1" x14ac:dyDescent="0.25">
      <c r="A11232">
        <v>11231</v>
      </c>
    </row>
    <row r="11233" spans="1:1" x14ac:dyDescent="0.25">
      <c r="A11233">
        <v>11232</v>
      </c>
    </row>
    <row r="11234" spans="1:1" x14ac:dyDescent="0.25">
      <c r="A11234">
        <v>11233</v>
      </c>
    </row>
    <row r="11235" spans="1:1" x14ac:dyDescent="0.25">
      <c r="A11235">
        <v>11234</v>
      </c>
    </row>
    <row r="11236" spans="1:1" x14ac:dyDescent="0.25">
      <c r="A11236">
        <v>11235</v>
      </c>
    </row>
    <row r="11237" spans="1:1" x14ac:dyDescent="0.25">
      <c r="A11237">
        <v>11236</v>
      </c>
    </row>
    <row r="11238" spans="1:1" x14ac:dyDescent="0.25">
      <c r="A11238">
        <v>11237</v>
      </c>
    </row>
    <row r="11239" spans="1:1" x14ac:dyDescent="0.25">
      <c r="A11239">
        <v>11238</v>
      </c>
    </row>
    <row r="11240" spans="1:1" x14ac:dyDescent="0.25">
      <c r="A11240">
        <v>11239</v>
      </c>
    </row>
    <row r="11241" spans="1:1" x14ac:dyDescent="0.25">
      <c r="A11241">
        <v>11240</v>
      </c>
    </row>
    <row r="11242" spans="1:1" x14ac:dyDescent="0.25">
      <c r="A11242">
        <v>11241</v>
      </c>
    </row>
    <row r="11243" spans="1:1" x14ac:dyDescent="0.25">
      <c r="A11243">
        <v>11242</v>
      </c>
    </row>
    <row r="11244" spans="1:1" x14ac:dyDescent="0.25">
      <c r="A11244">
        <v>11243</v>
      </c>
    </row>
    <row r="11245" spans="1:1" x14ac:dyDescent="0.25">
      <c r="A11245">
        <v>11244</v>
      </c>
    </row>
    <row r="11246" spans="1:1" x14ac:dyDescent="0.25">
      <c r="A11246">
        <v>11245</v>
      </c>
    </row>
    <row r="11247" spans="1:1" x14ac:dyDescent="0.25">
      <c r="A11247">
        <v>11246</v>
      </c>
    </row>
    <row r="11248" spans="1:1" x14ac:dyDescent="0.25">
      <c r="A11248">
        <v>11247</v>
      </c>
    </row>
    <row r="11249" spans="1:1" x14ac:dyDescent="0.25">
      <c r="A11249">
        <v>11248</v>
      </c>
    </row>
    <row r="11250" spans="1:1" x14ac:dyDescent="0.25">
      <c r="A11250">
        <v>11249</v>
      </c>
    </row>
    <row r="11251" spans="1:1" x14ac:dyDescent="0.25">
      <c r="A11251">
        <v>11250</v>
      </c>
    </row>
    <row r="11252" spans="1:1" x14ac:dyDescent="0.25">
      <c r="A11252">
        <v>11251</v>
      </c>
    </row>
    <row r="11253" spans="1:1" x14ac:dyDescent="0.25">
      <c r="A11253">
        <v>11252</v>
      </c>
    </row>
    <row r="11254" spans="1:1" x14ac:dyDescent="0.25">
      <c r="A11254">
        <v>11253</v>
      </c>
    </row>
    <row r="11255" spans="1:1" x14ac:dyDescent="0.25">
      <c r="A11255">
        <v>11254</v>
      </c>
    </row>
    <row r="11256" spans="1:1" x14ac:dyDescent="0.25">
      <c r="A11256">
        <v>11255</v>
      </c>
    </row>
    <row r="11257" spans="1:1" x14ac:dyDescent="0.25">
      <c r="A11257">
        <v>11256</v>
      </c>
    </row>
    <row r="11258" spans="1:1" x14ac:dyDescent="0.25">
      <c r="A11258">
        <v>11257</v>
      </c>
    </row>
    <row r="11259" spans="1:1" x14ac:dyDescent="0.25">
      <c r="A11259">
        <v>11258</v>
      </c>
    </row>
    <row r="11260" spans="1:1" x14ac:dyDescent="0.25">
      <c r="A11260">
        <v>11259</v>
      </c>
    </row>
    <row r="11261" spans="1:1" x14ac:dyDescent="0.25">
      <c r="A11261">
        <v>11260</v>
      </c>
    </row>
    <row r="11262" spans="1:1" x14ac:dyDescent="0.25">
      <c r="A11262">
        <v>11261</v>
      </c>
    </row>
    <row r="11263" spans="1:1" x14ac:dyDescent="0.25">
      <c r="A11263">
        <v>11262</v>
      </c>
    </row>
    <row r="11264" spans="1:1" x14ac:dyDescent="0.25">
      <c r="A11264">
        <v>11263</v>
      </c>
    </row>
    <row r="11265" spans="1:1" x14ac:dyDescent="0.25">
      <c r="A11265">
        <v>11264</v>
      </c>
    </row>
    <row r="11266" spans="1:1" x14ac:dyDescent="0.25">
      <c r="A11266">
        <v>11265</v>
      </c>
    </row>
    <row r="11267" spans="1:1" x14ac:dyDescent="0.25">
      <c r="A11267">
        <v>11266</v>
      </c>
    </row>
    <row r="11268" spans="1:1" x14ac:dyDescent="0.25">
      <c r="A11268">
        <v>11267</v>
      </c>
    </row>
    <row r="11269" spans="1:1" x14ac:dyDescent="0.25">
      <c r="A11269">
        <v>11268</v>
      </c>
    </row>
    <row r="11270" spans="1:1" x14ac:dyDescent="0.25">
      <c r="A11270">
        <v>11269</v>
      </c>
    </row>
    <row r="11271" spans="1:1" x14ac:dyDescent="0.25">
      <c r="A11271">
        <v>11270</v>
      </c>
    </row>
    <row r="11272" spans="1:1" x14ac:dyDescent="0.25">
      <c r="A11272">
        <v>11271</v>
      </c>
    </row>
    <row r="11273" spans="1:1" x14ac:dyDescent="0.25">
      <c r="A11273">
        <v>11272</v>
      </c>
    </row>
    <row r="11274" spans="1:1" x14ac:dyDescent="0.25">
      <c r="A11274">
        <v>11273</v>
      </c>
    </row>
    <row r="11275" spans="1:1" x14ac:dyDescent="0.25">
      <c r="A11275">
        <v>11274</v>
      </c>
    </row>
    <row r="11276" spans="1:1" x14ac:dyDescent="0.25">
      <c r="A11276">
        <v>11275</v>
      </c>
    </row>
    <row r="11277" spans="1:1" x14ac:dyDescent="0.25">
      <c r="A11277">
        <v>11276</v>
      </c>
    </row>
    <row r="11278" spans="1:1" x14ac:dyDescent="0.25">
      <c r="A11278">
        <v>11277</v>
      </c>
    </row>
    <row r="11279" spans="1:1" x14ac:dyDescent="0.25">
      <c r="A11279">
        <v>11278</v>
      </c>
    </row>
    <row r="11280" spans="1:1" x14ac:dyDescent="0.25">
      <c r="A11280">
        <v>11279</v>
      </c>
    </row>
    <row r="11281" spans="1:1" x14ac:dyDescent="0.25">
      <c r="A11281">
        <v>11280</v>
      </c>
    </row>
    <row r="11282" spans="1:1" x14ac:dyDescent="0.25">
      <c r="A11282">
        <v>11281</v>
      </c>
    </row>
    <row r="11283" spans="1:1" x14ac:dyDescent="0.25">
      <c r="A11283">
        <v>11282</v>
      </c>
    </row>
    <row r="11284" spans="1:1" x14ac:dyDescent="0.25">
      <c r="A11284">
        <v>11283</v>
      </c>
    </row>
    <row r="11285" spans="1:1" x14ac:dyDescent="0.25">
      <c r="A11285">
        <v>11284</v>
      </c>
    </row>
    <row r="11286" spans="1:1" x14ac:dyDescent="0.25">
      <c r="A11286">
        <v>11285</v>
      </c>
    </row>
    <row r="11287" spans="1:1" x14ac:dyDescent="0.25">
      <c r="A11287">
        <v>11286</v>
      </c>
    </row>
    <row r="11288" spans="1:1" x14ac:dyDescent="0.25">
      <c r="A11288">
        <v>11287</v>
      </c>
    </row>
    <row r="11289" spans="1:1" x14ac:dyDescent="0.25">
      <c r="A11289">
        <v>11288</v>
      </c>
    </row>
    <row r="11290" spans="1:1" x14ac:dyDescent="0.25">
      <c r="A11290">
        <v>11289</v>
      </c>
    </row>
    <row r="11291" spans="1:1" x14ac:dyDescent="0.25">
      <c r="A11291">
        <v>11290</v>
      </c>
    </row>
    <row r="11292" spans="1:1" x14ac:dyDescent="0.25">
      <c r="A11292">
        <v>11291</v>
      </c>
    </row>
    <row r="11293" spans="1:1" x14ac:dyDescent="0.25">
      <c r="A11293">
        <v>11292</v>
      </c>
    </row>
    <row r="11294" spans="1:1" x14ac:dyDescent="0.25">
      <c r="A11294">
        <v>11293</v>
      </c>
    </row>
    <row r="11295" spans="1:1" x14ac:dyDescent="0.25">
      <c r="A11295">
        <v>11294</v>
      </c>
    </row>
    <row r="11296" spans="1:1" x14ac:dyDescent="0.25">
      <c r="A11296">
        <v>11295</v>
      </c>
    </row>
    <row r="11297" spans="1:1" x14ac:dyDescent="0.25">
      <c r="A11297">
        <v>11296</v>
      </c>
    </row>
    <row r="11298" spans="1:1" x14ac:dyDescent="0.25">
      <c r="A11298">
        <v>11297</v>
      </c>
    </row>
    <row r="11299" spans="1:1" x14ac:dyDescent="0.25">
      <c r="A11299">
        <v>11298</v>
      </c>
    </row>
    <row r="11300" spans="1:1" x14ac:dyDescent="0.25">
      <c r="A11300">
        <v>11299</v>
      </c>
    </row>
    <row r="11301" spans="1:1" x14ac:dyDescent="0.25">
      <c r="A11301">
        <v>11300</v>
      </c>
    </row>
    <row r="11302" spans="1:1" x14ac:dyDescent="0.25">
      <c r="A11302">
        <v>11301</v>
      </c>
    </row>
    <row r="11303" spans="1:1" x14ac:dyDescent="0.25">
      <c r="A11303">
        <v>11302</v>
      </c>
    </row>
    <row r="11304" spans="1:1" x14ac:dyDescent="0.25">
      <c r="A11304">
        <v>11303</v>
      </c>
    </row>
    <row r="11305" spans="1:1" x14ac:dyDescent="0.25">
      <c r="A11305">
        <v>11304</v>
      </c>
    </row>
    <row r="11306" spans="1:1" x14ac:dyDescent="0.25">
      <c r="A11306">
        <v>11305</v>
      </c>
    </row>
    <row r="11307" spans="1:1" x14ac:dyDescent="0.25">
      <c r="A11307">
        <v>11306</v>
      </c>
    </row>
    <row r="11308" spans="1:1" x14ac:dyDescent="0.25">
      <c r="A11308">
        <v>11307</v>
      </c>
    </row>
    <row r="11309" spans="1:1" x14ac:dyDescent="0.25">
      <c r="A11309">
        <v>11308</v>
      </c>
    </row>
    <row r="11310" spans="1:1" x14ac:dyDescent="0.25">
      <c r="A11310">
        <v>11309</v>
      </c>
    </row>
    <row r="11311" spans="1:1" x14ac:dyDescent="0.25">
      <c r="A11311">
        <v>11310</v>
      </c>
    </row>
    <row r="11312" spans="1:1" x14ac:dyDescent="0.25">
      <c r="A11312">
        <v>11311</v>
      </c>
    </row>
    <row r="11313" spans="1:1" x14ac:dyDescent="0.25">
      <c r="A11313">
        <v>11312</v>
      </c>
    </row>
    <row r="11314" spans="1:1" x14ac:dyDescent="0.25">
      <c r="A11314">
        <v>11313</v>
      </c>
    </row>
    <row r="11315" spans="1:1" x14ac:dyDescent="0.25">
      <c r="A11315">
        <v>11314</v>
      </c>
    </row>
    <row r="11316" spans="1:1" x14ac:dyDescent="0.25">
      <c r="A11316">
        <v>11315</v>
      </c>
    </row>
    <row r="11317" spans="1:1" x14ac:dyDescent="0.25">
      <c r="A11317">
        <v>11316</v>
      </c>
    </row>
    <row r="11318" spans="1:1" x14ac:dyDescent="0.25">
      <c r="A11318">
        <v>11317</v>
      </c>
    </row>
    <row r="11319" spans="1:1" x14ac:dyDescent="0.25">
      <c r="A11319">
        <v>11318</v>
      </c>
    </row>
    <row r="11320" spans="1:1" x14ac:dyDescent="0.25">
      <c r="A11320">
        <v>11319</v>
      </c>
    </row>
    <row r="11321" spans="1:1" x14ac:dyDescent="0.25">
      <c r="A11321">
        <v>11320</v>
      </c>
    </row>
    <row r="11322" spans="1:1" x14ac:dyDescent="0.25">
      <c r="A11322">
        <v>11321</v>
      </c>
    </row>
    <row r="11323" spans="1:1" x14ac:dyDescent="0.25">
      <c r="A11323">
        <v>11322</v>
      </c>
    </row>
    <row r="11324" spans="1:1" x14ac:dyDescent="0.25">
      <c r="A11324">
        <v>11323</v>
      </c>
    </row>
    <row r="11325" spans="1:1" x14ac:dyDescent="0.25">
      <c r="A11325">
        <v>11324</v>
      </c>
    </row>
    <row r="11326" spans="1:1" x14ac:dyDescent="0.25">
      <c r="A11326">
        <v>11325</v>
      </c>
    </row>
    <row r="11327" spans="1:1" x14ac:dyDescent="0.25">
      <c r="A11327">
        <v>11326</v>
      </c>
    </row>
    <row r="11328" spans="1:1" x14ac:dyDescent="0.25">
      <c r="A11328">
        <v>11327</v>
      </c>
    </row>
    <row r="11329" spans="1:1" x14ac:dyDescent="0.25">
      <c r="A11329">
        <v>11328</v>
      </c>
    </row>
    <row r="11330" spans="1:1" x14ac:dyDescent="0.25">
      <c r="A11330">
        <v>11329</v>
      </c>
    </row>
    <row r="11331" spans="1:1" x14ac:dyDescent="0.25">
      <c r="A11331">
        <v>11330</v>
      </c>
    </row>
    <row r="11332" spans="1:1" x14ac:dyDescent="0.25">
      <c r="A11332">
        <v>11331</v>
      </c>
    </row>
    <row r="11333" spans="1:1" x14ac:dyDescent="0.25">
      <c r="A11333">
        <v>11332</v>
      </c>
    </row>
    <row r="11334" spans="1:1" x14ac:dyDescent="0.25">
      <c r="A11334">
        <v>11333</v>
      </c>
    </row>
    <row r="11335" spans="1:1" x14ac:dyDescent="0.25">
      <c r="A11335">
        <v>11334</v>
      </c>
    </row>
    <row r="11336" spans="1:1" x14ac:dyDescent="0.25">
      <c r="A11336">
        <v>11335</v>
      </c>
    </row>
    <row r="11337" spans="1:1" x14ac:dyDescent="0.25">
      <c r="A11337">
        <v>11336</v>
      </c>
    </row>
    <row r="11338" spans="1:1" x14ac:dyDescent="0.25">
      <c r="A11338">
        <v>11337</v>
      </c>
    </row>
    <row r="11339" spans="1:1" x14ac:dyDescent="0.25">
      <c r="A11339">
        <v>11338</v>
      </c>
    </row>
    <row r="11340" spans="1:1" x14ac:dyDescent="0.25">
      <c r="A11340">
        <v>11339</v>
      </c>
    </row>
    <row r="11341" spans="1:1" x14ac:dyDescent="0.25">
      <c r="A11341">
        <v>11340</v>
      </c>
    </row>
    <row r="11342" spans="1:1" x14ac:dyDescent="0.25">
      <c r="A11342">
        <v>11341</v>
      </c>
    </row>
    <row r="11343" spans="1:1" x14ac:dyDescent="0.25">
      <c r="A11343">
        <v>11342</v>
      </c>
    </row>
    <row r="11344" spans="1:1" x14ac:dyDescent="0.25">
      <c r="A11344">
        <v>11343</v>
      </c>
    </row>
    <row r="11345" spans="1:1" x14ac:dyDescent="0.25">
      <c r="A11345">
        <v>11344</v>
      </c>
    </row>
    <row r="11346" spans="1:1" x14ac:dyDescent="0.25">
      <c r="A11346">
        <v>11345</v>
      </c>
    </row>
    <row r="11347" spans="1:1" x14ac:dyDescent="0.25">
      <c r="A11347">
        <v>11346</v>
      </c>
    </row>
    <row r="11348" spans="1:1" x14ac:dyDescent="0.25">
      <c r="A11348">
        <v>11347</v>
      </c>
    </row>
    <row r="11349" spans="1:1" x14ac:dyDescent="0.25">
      <c r="A11349">
        <v>11348</v>
      </c>
    </row>
    <row r="11350" spans="1:1" x14ac:dyDescent="0.25">
      <c r="A11350">
        <v>11349</v>
      </c>
    </row>
    <row r="11351" spans="1:1" x14ac:dyDescent="0.25">
      <c r="A11351">
        <v>11350</v>
      </c>
    </row>
    <row r="11352" spans="1:1" x14ac:dyDescent="0.25">
      <c r="A11352">
        <v>11351</v>
      </c>
    </row>
    <row r="11353" spans="1:1" x14ac:dyDescent="0.25">
      <c r="A11353">
        <v>11352</v>
      </c>
    </row>
    <row r="11354" spans="1:1" x14ac:dyDescent="0.25">
      <c r="A11354">
        <v>11353</v>
      </c>
    </row>
    <row r="11355" spans="1:1" x14ac:dyDescent="0.25">
      <c r="A11355">
        <v>11354</v>
      </c>
    </row>
    <row r="11356" spans="1:1" x14ac:dyDescent="0.25">
      <c r="A11356">
        <v>11355</v>
      </c>
    </row>
    <row r="11357" spans="1:1" x14ac:dyDescent="0.25">
      <c r="A11357">
        <v>11356</v>
      </c>
    </row>
    <row r="11358" spans="1:1" x14ac:dyDescent="0.25">
      <c r="A11358">
        <v>11357</v>
      </c>
    </row>
    <row r="11359" spans="1:1" x14ac:dyDescent="0.25">
      <c r="A11359">
        <v>11358</v>
      </c>
    </row>
    <row r="11360" spans="1:1" x14ac:dyDescent="0.25">
      <c r="A11360">
        <v>11359</v>
      </c>
    </row>
    <row r="11361" spans="1:1" x14ac:dyDescent="0.25">
      <c r="A11361">
        <v>11360</v>
      </c>
    </row>
    <row r="11362" spans="1:1" x14ac:dyDescent="0.25">
      <c r="A11362">
        <v>11361</v>
      </c>
    </row>
    <row r="11363" spans="1:1" x14ac:dyDescent="0.25">
      <c r="A11363">
        <v>11362</v>
      </c>
    </row>
    <row r="11364" spans="1:1" x14ac:dyDescent="0.25">
      <c r="A11364">
        <v>11363</v>
      </c>
    </row>
    <row r="11365" spans="1:1" x14ac:dyDescent="0.25">
      <c r="A11365">
        <v>11364</v>
      </c>
    </row>
    <row r="11366" spans="1:1" x14ac:dyDescent="0.25">
      <c r="A11366">
        <v>11365</v>
      </c>
    </row>
    <row r="11367" spans="1:1" x14ac:dyDescent="0.25">
      <c r="A11367">
        <v>11366</v>
      </c>
    </row>
    <row r="11368" spans="1:1" x14ac:dyDescent="0.25">
      <c r="A11368">
        <v>11367</v>
      </c>
    </row>
    <row r="11369" spans="1:1" x14ac:dyDescent="0.25">
      <c r="A11369">
        <v>11368</v>
      </c>
    </row>
    <row r="11370" spans="1:1" x14ac:dyDescent="0.25">
      <c r="A11370">
        <v>11369</v>
      </c>
    </row>
    <row r="11371" spans="1:1" x14ac:dyDescent="0.25">
      <c r="A11371">
        <v>11370</v>
      </c>
    </row>
    <row r="11372" spans="1:1" x14ac:dyDescent="0.25">
      <c r="A11372">
        <v>11371</v>
      </c>
    </row>
    <row r="11373" spans="1:1" x14ac:dyDescent="0.25">
      <c r="A11373">
        <v>11372</v>
      </c>
    </row>
    <row r="11374" spans="1:1" x14ac:dyDescent="0.25">
      <c r="A11374">
        <v>11373</v>
      </c>
    </row>
    <row r="11375" spans="1:1" x14ac:dyDescent="0.25">
      <c r="A11375">
        <v>11374</v>
      </c>
    </row>
    <row r="11376" spans="1:1" x14ac:dyDescent="0.25">
      <c r="A11376">
        <v>11375</v>
      </c>
    </row>
    <row r="11377" spans="1:1" x14ac:dyDescent="0.25">
      <c r="A11377">
        <v>11376</v>
      </c>
    </row>
    <row r="11378" spans="1:1" x14ac:dyDescent="0.25">
      <c r="A11378">
        <v>11377</v>
      </c>
    </row>
    <row r="11379" spans="1:1" x14ac:dyDescent="0.25">
      <c r="A11379">
        <v>11378</v>
      </c>
    </row>
    <row r="11380" spans="1:1" x14ac:dyDescent="0.25">
      <c r="A11380">
        <v>11379</v>
      </c>
    </row>
    <row r="11381" spans="1:1" x14ac:dyDescent="0.25">
      <c r="A11381">
        <v>11380</v>
      </c>
    </row>
    <row r="11382" spans="1:1" x14ac:dyDescent="0.25">
      <c r="A11382">
        <v>11381</v>
      </c>
    </row>
    <row r="11383" spans="1:1" x14ac:dyDescent="0.25">
      <c r="A11383">
        <v>11382</v>
      </c>
    </row>
    <row r="11384" spans="1:1" x14ac:dyDescent="0.25">
      <c r="A11384">
        <v>11383</v>
      </c>
    </row>
    <row r="11385" spans="1:1" x14ac:dyDescent="0.25">
      <c r="A11385">
        <v>11384</v>
      </c>
    </row>
    <row r="11386" spans="1:1" x14ac:dyDescent="0.25">
      <c r="A11386">
        <v>11385</v>
      </c>
    </row>
    <row r="11387" spans="1:1" x14ac:dyDescent="0.25">
      <c r="A11387">
        <v>11386</v>
      </c>
    </row>
    <row r="11388" spans="1:1" x14ac:dyDescent="0.25">
      <c r="A11388">
        <v>11387</v>
      </c>
    </row>
    <row r="11389" spans="1:1" x14ac:dyDescent="0.25">
      <c r="A11389">
        <v>11388</v>
      </c>
    </row>
    <row r="11390" spans="1:1" x14ac:dyDescent="0.25">
      <c r="A11390">
        <v>11389</v>
      </c>
    </row>
    <row r="11391" spans="1:1" x14ac:dyDescent="0.25">
      <c r="A11391">
        <v>11390</v>
      </c>
    </row>
    <row r="11392" spans="1:1" x14ac:dyDescent="0.25">
      <c r="A11392">
        <v>11391</v>
      </c>
    </row>
    <row r="11393" spans="1:1" x14ac:dyDescent="0.25">
      <c r="A11393">
        <v>11392</v>
      </c>
    </row>
    <row r="11394" spans="1:1" x14ac:dyDescent="0.25">
      <c r="A11394">
        <v>11393</v>
      </c>
    </row>
    <row r="11395" spans="1:1" x14ac:dyDescent="0.25">
      <c r="A11395">
        <v>11394</v>
      </c>
    </row>
    <row r="11396" spans="1:1" x14ac:dyDescent="0.25">
      <c r="A11396">
        <v>11395</v>
      </c>
    </row>
    <row r="11397" spans="1:1" x14ac:dyDescent="0.25">
      <c r="A11397">
        <v>11396</v>
      </c>
    </row>
    <row r="11398" spans="1:1" x14ac:dyDescent="0.25">
      <c r="A11398">
        <v>11397</v>
      </c>
    </row>
    <row r="11399" spans="1:1" x14ac:dyDescent="0.25">
      <c r="A11399">
        <v>11398</v>
      </c>
    </row>
    <row r="11400" spans="1:1" x14ac:dyDescent="0.25">
      <c r="A11400">
        <v>11399</v>
      </c>
    </row>
    <row r="11401" spans="1:1" x14ac:dyDescent="0.25">
      <c r="A11401">
        <v>11400</v>
      </c>
    </row>
    <row r="11402" spans="1:1" x14ac:dyDescent="0.25">
      <c r="A11402">
        <v>11401</v>
      </c>
    </row>
    <row r="11403" spans="1:1" x14ac:dyDescent="0.25">
      <c r="A11403">
        <v>11402</v>
      </c>
    </row>
    <row r="11404" spans="1:1" x14ac:dyDescent="0.25">
      <c r="A11404">
        <v>11403</v>
      </c>
    </row>
    <row r="11405" spans="1:1" x14ac:dyDescent="0.25">
      <c r="A11405">
        <v>11404</v>
      </c>
    </row>
    <row r="11406" spans="1:1" x14ac:dyDescent="0.25">
      <c r="A11406">
        <v>11405</v>
      </c>
    </row>
    <row r="11407" spans="1:1" x14ac:dyDescent="0.25">
      <c r="A11407">
        <v>11406</v>
      </c>
    </row>
    <row r="11408" spans="1:1" x14ac:dyDescent="0.25">
      <c r="A11408">
        <v>11407</v>
      </c>
    </row>
    <row r="11409" spans="1:1" x14ac:dyDescent="0.25">
      <c r="A11409">
        <v>11408</v>
      </c>
    </row>
    <row r="11410" spans="1:1" x14ac:dyDescent="0.25">
      <c r="A11410">
        <v>11409</v>
      </c>
    </row>
    <row r="11411" spans="1:1" x14ac:dyDescent="0.25">
      <c r="A11411">
        <v>11410</v>
      </c>
    </row>
    <row r="11412" spans="1:1" x14ac:dyDescent="0.25">
      <c r="A11412">
        <v>11411</v>
      </c>
    </row>
    <row r="11413" spans="1:1" x14ac:dyDescent="0.25">
      <c r="A11413">
        <v>11412</v>
      </c>
    </row>
    <row r="11414" spans="1:1" x14ac:dyDescent="0.25">
      <c r="A11414">
        <v>11413</v>
      </c>
    </row>
    <row r="11415" spans="1:1" x14ac:dyDescent="0.25">
      <c r="A11415">
        <v>11414</v>
      </c>
    </row>
    <row r="11416" spans="1:1" x14ac:dyDescent="0.25">
      <c r="A11416">
        <v>11415</v>
      </c>
    </row>
    <row r="11417" spans="1:1" x14ac:dyDescent="0.25">
      <c r="A11417">
        <v>11416</v>
      </c>
    </row>
    <row r="11418" spans="1:1" x14ac:dyDescent="0.25">
      <c r="A11418">
        <v>11417</v>
      </c>
    </row>
    <row r="11419" spans="1:1" x14ac:dyDescent="0.25">
      <c r="A11419">
        <v>11418</v>
      </c>
    </row>
    <row r="11420" spans="1:1" x14ac:dyDescent="0.25">
      <c r="A11420">
        <v>11419</v>
      </c>
    </row>
    <row r="11421" spans="1:1" x14ac:dyDescent="0.25">
      <c r="A11421">
        <v>11420</v>
      </c>
    </row>
    <row r="11422" spans="1:1" x14ac:dyDescent="0.25">
      <c r="A11422">
        <v>11421</v>
      </c>
    </row>
    <row r="11423" spans="1:1" x14ac:dyDescent="0.25">
      <c r="A11423">
        <v>11422</v>
      </c>
    </row>
    <row r="11424" spans="1:1" x14ac:dyDescent="0.25">
      <c r="A11424">
        <v>11423</v>
      </c>
    </row>
    <row r="11425" spans="1:1" x14ac:dyDescent="0.25">
      <c r="A11425">
        <v>11424</v>
      </c>
    </row>
    <row r="11426" spans="1:1" x14ac:dyDescent="0.25">
      <c r="A11426">
        <v>11425</v>
      </c>
    </row>
    <row r="11427" spans="1:1" x14ac:dyDescent="0.25">
      <c r="A11427">
        <v>11426</v>
      </c>
    </row>
    <row r="11428" spans="1:1" x14ac:dyDescent="0.25">
      <c r="A11428">
        <v>11427</v>
      </c>
    </row>
    <row r="11429" spans="1:1" x14ac:dyDescent="0.25">
      <c r="A11429">
        <v>11428</v>
      </c>
    </row>
    <row r="11430" spans="1:1" x14ac:dyDescent="0.25">
      <c r="A11430">
        <v>11429</v>
      </c>
    </row>
    <row r="11431" spans="1:1" x14ac:dyDescent="0.25">
      <c r="A11431">
        <v>11430</v>
      </c>
    </row>
    <row r="11432" spans="1:1" x14ac:dyDescent="0.25">
      <c r="A11432">
        <v>11431</v>
      </c>
    </row>
    <row r="11433" spans="1:1" x14ac:dyDescent="0.25">
      <c r="A11433">
        <v>11432</v>
      </c>
    </row>
    <row r="11434" spans="1:1" x14ac:dyDescent="0.25">
      <c r="A11434">
        <v>11433</v>
      </c>
    </row>
    <row r="11435" spans="1:1" x14ac:dyDescent="0.25">
      <c r="A11435">
        <v>11434</v>
      </c>
    </row>
    <row r="11436" spans="1:1" x14ac:dyDescent="0.25">
      <c r="A11436">
        <v>11435</v>
      </c>
    </row>
    <row r="11437" spans="1:1" x14ac:dyDescent="0.25">
      <c r="A11437">
        <v>11436</v>
      </c>
    </row>
    <row r="11438" spans="1:1" x14ac:dyDescent="0.25">
      <c r="A11438">
        <v>11437</v>
      </c>
    </row>
    <row r="11439" spans="1:1" x14ac:dyDescent="0.25">
      <c r="A11439">
        <v>11438</v>
      </c>
    </row>
    <row r="11440" spans="1:1" x14ac:dyDescent="0.25">
      <c r="A11440">
        <v>11439</v>
      </c>
    </row>
    <row r="11441" spans="1:1" x14ac:dyDescent="0.25">
      <c r="A11441">
        <v>11440</v>
      </c>
    </row>
    <row r="11442" spans="1:1" x14ac:dyDescent="0.25">
      <c r="A11442">
        <v>11441</v>
      </c>
    </row>
    <row r="11443" spans="1:1" x14ac:dyDescent="0.25">
      <c r="A11443">
        <v>11442</v>
      </c>
    </row>
    <row r="11444" spans="1:1" x14ac:dyDescent="0.25">
      <c r="A11444">
        <v>11443</v>
      </c>
    </row>
    <row r="11445" spans="1:1" x14ac:dyDescent="0.25">
      <c r="A11445">
        <v>11444</v>
      </c>
    </row>
    <row r="11446" spans="1:1" x14ac:dyDescent="0.25">
      <c r="A11446">
        <v>11445</v>
      </c>
    </row>
    <row r="11447" spans="1:1" x14ac:dyDescent="0.25">
      <c r="A11447">
        <v>11446</v>
      </c>
    </row>
    <row r="11448" spans="1:1" x14ac:dyDescent="0.25">
      <c r="A11448">
        <v>11447</v>
      </c>
    </row>
    <row r="11449" spans="1:1" x14ac:dyDescent="0.25">
      <c r="A11449">
        <v>11448</v>
      </c>
    </row>
    <row r="11450" spans="1:1" x14ac:dyDescent="0.25">
      <c r="A11450">
        <v>11449</v>
      </c>
    </row>
    <row r="11451" spans="1:1" x14ac:dyDescent="0.25">
      <c r="A11451">
        <v>11450</v>
      </c>
    </row>
    <row r="11452" spans="1:1" x14ac:dyDescent="0.25">
      <c r="A11452">
        <v>11451</v>
      </c>
    </row>
    <row r="11453" spans="1:1" x14ac:dyDescent="0.25">
      <c r="A11453">
        <v>11452</v>
      </c>
    </row>
    <row r="11454" spans="1:1" x14ac:dyDescent="0.25">
      <c r="A11454">
        <v>11453</v>
      </c>
    </row>
    <row r="11455" spans="1:1" x14ac:dyDescent="0.25">
      <c r="A11455">
        <v>11454</v>
      </c>
    </row>
    <row r="11456" spans="1:1" x14ac:dyDescent="0.25">
      <c r="A11456">
        <v>11455</v>
      </c>
    </row>
    <row r="11457" spans="1:1" x14ac:dyDescent="0.25">
      <c r="A11457">
        <v>11456</v>
      </c>
    </row>
    <row r="11458" spans="1:1" x14ac:dyDescent="0.25">
      <c r="A11458">
        <v>11457</v>
      </c>
    </row>
    <row r="11459" spans="1:1" x14ac:dyDescent="0.25">
      <c r="A11459">
        <v>11458</v>
      </c>
    </row>
    <row r="11460" spans="1:1" x14ac:dyDescent="0.25">
      <c r="A11460">
        <v>11459</v>
      </c>
    </row>
    <row r="11461" spans="1:1" x14ac:dyDescent="0.25">
      <c r="A11461">
        <v>11460</v>
      </c>
    </row>
    <row r="11462" spans="1:1" x14ac:dyDescent="0.25">
      <c r="A11462">
        <v>11461</v>
      </c>
    </row>
    <row r="11463" spans="1:1" x14ac:dyDescent="0.25">
      <c r="A11463">
        <v>11462</v>
      </c>
    </row>
    <row r="11464" spans="1:1" x14ac:dyDescent="0.25">
      <c r="A11464">
        <v>11463</v>
      </c>
    </row>
    <row r="11465" spans="1:1" x14ac:dyDescent="0.25">
      <c r="A11465">
        <v>11464</v>
      </c>
    </row>
    <row r="11466" spans="1:1" x14ac:dyDescent="0.25">
      <c r="A11466">
        <v>11465</v>
      </c>
    </row>
    <row r="11467" spans="1:1" x14ac:dyDescent="0.25">
      <c r="A11467">
        <v>11466</v>
      </c>
    </row>
    <row r="11468" spans="1:1" x14ac:dyDescent="0.25">
      <c r="A11468">
        <v>11467</v>
      </c>
    </row>
    <row r="11469" spans="1:1" x14ac:dyDescent="0.25">
      <c r="A11469">
        <v>11468</v>
      </c>
    </row>
    <row r="11470" spans="1:1" x14ac:dyDescent="0.25">
      <c r="A11470">
        <v>11469</v>
      </c>
    </row>
    <row r="11471" spans="1:1" x14ac:dyDescent="0.25">
      <c r="A11471">
        <v>11470</v>
      </c>
    </row>
    <row r="11472" spans="1:1" x14ac:dyDescent="0.25">
      <c r="A11472">
        <v>11471</v>
      </c>
    </row>
    <row r="11473" spans="1:1" x14ac:dyDescent="0.25">
      <c r="A11473">
        <v>11472</v>
      </c>
    </row>
    <row r="11474" spans="1:1" x14ac:dyDescent="0.25">
      <c r="A11474">
        <v>11473</v>
      </c>
    </row>
    <row r="11475" spans="1:1" x14ac:dyDescent="0.25">
      <c r="A11475">
        <v>11474</v>
      </c>
    </row>
    <row r="11476" spans="1:1" x14ac:dyDescent="0.25">
      <c r="A11476">
        <v>11475</v>
      </c>
    </row>
    <row r="11477" spans="1:1" x14ac:dyDescent="0.25">
      <c r="A11477">
        <v>11476</v>
      </c>
    </row>
    <row r="11478" spans="1:1" x14ac:dyDescent="0.25">
      <c r="A11478">
        <v>11477</v>
      </c>
    </row>
    <row r="11479" spans="1:1" x14ac:dyDescent="0.25">
      <c r="A11479">
        <v>11478</v>
      </c>
    </row>
    <row r="11480" spans="1:1" x14ac:dyDescent="0.25">
      <c r="A11480">
        <v>11479</v>
      </c>
    </row>
    <row r="11481" spans="1:1" x14ac:dyDescent="0.25">
      <c r="A11481">
        <v>11480</v>
      </c>
    </row>
    <row r="11482" spans="1:1" x14ac:dyDescent="0.25">
      <c r="A11482">
        <v>11481</v>
      </c>
    </row>
    <row r="11483" spans="1:1" x14ac:dyDescent="0.25">
      <c r="A11483">
        <v>11482</v>
      </c>
    </row>
    <row r="11484" spans="1:1" x14ac:dyDescent="0.25">
      <c r="A11484">
        <v>11483</v>
      </c>
    </row>
    <row r="11485" spans="1:1" x14ac:dyDescent="0.25">
      <c r="A11485">
        <v>11484</v>
      </c>
    </row>
    <row r="11486" spans="1:1" x14ac:dyDescent="0.25">
      <c r="A11486">
        <v>11485</v>
      </c>
    </row>
    <row r="11487" spans="1:1" x14ac:dyDescent="0.25">
      <c r="A11487">
        <v>11486</v>
      </c>
    </row>
    <row r="11488" spans="1:1" x14ac:dyDescent="0.25">
      <c r="A11488">
        <v>11487</v>
      </c>
    </row>
    <row r="11489" spans="1:1" x14ac:dyDescent="0.25">
      <c r="A11489">
        <v>11488</v>
      </c>
    </row>
    <row r="11490" spans="1:1" x14ac:dyDescent="0.25">
      <c r="A11490">
        <v>11489</v>
      </c>
    </row>
    <row r="11491" spans="1:1" x14ac:dyDescent="0.25">
      <c r="A11491">
        <v>11490</v>
      </c>
    </row>
    <row r="11492" spans="1:1" x14ac:dyDescent="0.25">
      <c r="A11492">
        <v>11491</v>
      </c>
    </row>
    <row r="11493" spans="1:1" x14ac:dyDescent="0.25">
      <c r="A11493">
        <v>11492</v>
      </c>
    </row>
    <row r="11494" spans="1:1" x14ac:dyDescent="0.25">
      <c r="A11494">
        <v>11493</v>
      </c>
    </row>
    <row r="11495" spans="1:1" x14ac:dyDescent="0.25">
      <c r="A11495">
        <v>11494</v>
      </c>
    </row>
    <row r="11496" spans="1:1" x14ac:dyDescent="0.25">
      <c r="A11496">
        <v>11495</v>
      </c>
    </row>
    <row r="11497" spans="1:1" x14ac:dyDescent="0.25">
      <c r="A11497">
        <v>11496</v>
      </c>
    </row>
    <row r="11498" spans="1:1" x14ac:dyDescent="0.25">
      <c r="A11498">
        <v>11497</v>
      </c>
    </row>
    <row r="11499" spans="1:1" x14ac:dyDescent="0.25">
      <c r="A11499">
        <v>11498</v>
      </c>
    </row>
    <row r="11500" spans="1:1" x14ac:dyDescent="0.25">
      <c r="A11500">
        <v>11499</v>
      </c>
    </row>
    <row r="11501" spans="1:1" x14ac:dyDescent="0.25">
      <c r="A11501">
        <v>11500</v>
      </c>
    </row>
    <row r="11502" spans="1:1" x14ac:dyDescent="0.25">
      <c r="A11502">
        <v>11501</v>
      </c>
    </row>
    <row r="11503" spans="1:1" x14ac:dyDescent="0.25">
      <c r="A11503">
        <v>11502</v>
      </c>
    </row>
    <row r="11504" spans="1:1" x14ac:dyDescent="0.25">
      <c r="A11504">
        <v>11503</v>
      </c>
    </row>
    <row r="11505" spans="1:1" x14ac:dyDescent="0.25">
      <c r="A11505">
        <v>11504</v>
      </c>
    </row>
    <row r="11506" spans="1:1" x14ac:dyDescent="0.25">
      <c r="A11506">
        <v>11505</v>
      </c>
    </row>
    <row r="11507" spans="1:1" x14ac:dyDescent="0.25">
      <c r="A11507">
        <v>11506</v>
      </c>
    </row>
    <row r="11508" spans="1:1" x14ac:dyDescent="0.25">
      <c r="A11508">
        <v>11507</v>
      </c>
    </row>
    <row r="11509" spans="1:1" x14ac:dyDescent="0.25">
      <c r="A11509">
        <v>11508</v>
      </c>
    </row>
    <row r="11510" spans="1:1" x14ac:dyDescent="0.25">
      <c r="A11510">
        <v>11509</v>
      </c>
    </row>
    <row r="11511" spans="1:1" x14ac:dyDescent="0.25">
      <c r="A11511">
        <v>11510</v>
      </c>
    </row>
    <row r="11512" spans="1:1" x14ac:dyDescent="0.25">
      <c r="A11512">
        <v>11511</v>
      </c>
    </row>
    <row r="11513" spans="1:1" x14ac:dyDescent="0.25">
      <c r="A11513">
        <v>11512</v>
      </c>
    </row>
    <row r="11514" spans="1:1" x14ac:dyDescent="0.25">
      <c r="A11514">
        <v>11513</v>
      </c>
    </row>
    <row r="11515" spans="1:1" x14ac:dyDescent="0.25">
      <c r="A11515">
        <v>11514</v>
      </c>
    </row>
    <row r="11516" spans="1:1" x14ac:dyDescent="0.25">
      <c r="A11516">
        <v>11515</v>
      </c>
    </row>
    <row r="11517" spans="1:1" x14ac:dyDescent="0.25">
      <c r="A11517">
        <v>11516</v>
      </c>
    </row>
    <row r="11518" spans="1:1" x14ac:dyDescent="0.25">
      <c r="A11518">
        <v>11517</v>
      </c>
    </row>
    <row r="11519" spans="1:1" x14ac:dyDescent="0.25">
      <c r="A11519">
        <v>11518</v>
      </c>
    </row>
    <row r="11520" spans="1:1" x14ac:dyDescent="0.25">
      <c r="A11520">
        <v>11519</v>
      </c>
    </row>
    <row r="11521" spans="1:1" x14ac:dyDescent="0.25">
      <c r="A11521">
        <v>11520</v>
      </c>
    </row>
    <row r="11522" spans="1:1" x14ac:dyDescent="0.25">
      <c r="A11522">
        <v>11521</v>
      </c>
    </row>
    <row r="11523" spans="1:1" x14ac:dyDescent="0.25">
      <c r="A11523">
        <v>11522</v>
      </c>
    </row>
    <row r="11524" spans="1:1" x14ac:dyDescent="0.25">
      <c r="A11524">
        <v>11523</v>
      </c>
    </row>
    <row r="11525" spans="1:1" x14ac:dyDescent="0.25">
      <c r="A11525">
        <v>11524</v>
      </c>
    </row>
    <row r="11526" spans="1:1" x14ac:dyDescent="0.25">
      <c r="A11526">
        <v>11525</v>
      </c>
    </row>
    <row r="11527" spans="1:1" x14ac:dyDescent="0.25">
      <c r="A11527">
        <v>11526</v>
      </c>
    </row>
    <row r="11528" spans="1:1" x14ac:dyDescent="0.25">
      <c r="A11528">
        <v>11527</v>
      </c>
    </row>
    <row r="11529" spans="1:1" x14ac:dyDescent="0.25">
      <c r="A11529">
        <v>11528</v>
      </c>
    </row>
    <row r="11530" spans="1:1" x14ac:dyDescent="0.25">
      <c r="A11530">
        <v>11529</v>
      </c>
    </row>
    <row r="11531" spans="1:1" x14ac:dyDescent="0.25">
      <c r="A11531">
        <v>11530</v>
      </c>
    </row>
    <row r="11532" spans="1:1" x14ac:dyDescent="0.25">
      <c r="A11532">
        <v>11531</v>
      </c>
    </row>
    <row r="11533" spans="1:1" x14ac:dyDescent="0.25">
      <c r="A11533">
        <v>11532</v>
      </c>
    </row>
    <row r="11534" spans="1:1" x14ac:dyDescent="0.25">
      <c r="A11534">
        <v>11533</v>
      </c>
    </row>
    <row r="11535" spans="1:1" x14ac:dyDescent="0.25">
      <c r="A11535">
        <v>11534</v>
      </c>
    </row>
    <row r="11536" spans="1:1" x14ac:dyDescent="0.25">
      <c r="A11536">
        <v>11535</v>
      </c>
    </row>
    <row r="11537" spans="1:1" x14ac:dyDescent="0.25">
      <c r="A11537">
        <v>11536</v>
      </c>
    </row>
    <row r="11538" spans="1:1" x14ac:dyDescent="0.25">
      <c r="A11538">
        <v>11537</v>
      </c>
    </row>
    <row r="11539" spans="1:1" x14ac:dyDescent="0.25">
      <c r="A11539">
        <v>11538</v>
      </c>
    </row>
    <row r="11540" spans="1:1" x14ac:dyDescent="0.25">
      <c r="A11540">
        <v>11539</v>
      </c>
    </row>
    <row r="11541" spans="1:1" x14ac:dyDescent="0.25">
      <c r="A11541">
        <v>11540</v>
      </c>
    </row>
    <row r="11542" spans="1:1" x14ac:dyDescent="0.25">
      <c r="A11542">
        <v>11541</v>
      </c>
    </row>
    <row r="11543" spans="1:1" x14ac:dyDescent="0.25">
      <c r="A11543">
        <v>11542</v>
      </c>
    </row>
    <row r="11544" spans="1:1" x14ac:dyDescent="0.25">
      <c r="A11544">
        <v>11543</v>
      </c>
    </row>
    <row r="11545" spans="1:1" x14ac:dyDescent="0.25">
      <c r="A11545">
        <v>11544</v>
      </c>
    </row>
    <row r="11546" spans="1:1" x14ac:dyDescent="0.25">
      <c r="A11546">
        <v>11545</v>
      </c>
    </row>
    <row r="11547" spans="1:1" x14ac:dyDescent="0.25">
      <c r="A11547">
        <v>11546</v>
      </c>
    </row>
    <row r="11548" spans="1:1" x14ac:dyDescent="0.25">
      <c r="A11548">
        <v>11547</v>
      </c>
    </row>
    <row r="11549" spans="1:1" x14ac:dyDescent="0.25">
      <c r="A11549">
        <v>11548</v>
      </c>
    </row>
    <row r="11550" spans="1:1" x14ac:dyDescent="0.25">
      <c r="A11550">
        <v>11549</v>
      </c>
    </row>
    <row r="11551" spans="1:1" x14ac:dyDescent="0.25">
      <c r="A11551">
        <v>11550</v>
      </c>
    </row>
    <row r="11552" spans="1:1" x14ac:dyDescent="0.25">
      <c r="A11552">
        <v>11551</v>
      </c>
    </row>
    <row r="11553" spans="1:1" x14ac:dyDescent="0.25">
      <c r="A11553">
        <v>11552</v>
      </c>
    </row>
    <row r="11554" spans="1:1" x14ac:dyDescent="0.25">
      <c r="A11554">
        <v>11553</v>
      </c>
    </row>
    <row r="11555" spans="1:1" x14ac:dyDescent="0.25">
      <c r="A11555">
        <v>11554</v>
      </c>
    </row>
    <row r="11556" spans="1:1" x14ac:dyDescent="0.25">
      <c r="A11556">
        <v>11555</v>
      </c>
    </row>
    <row r="11557" spans="1:1" x14ac:dyDescent="0.25">
      <c r="A11557">
        <v>11556</v>
      </c>
    </row>
    <row r="11558" spans="1:1" x14ac:dyDescent="0.25">
      <c r="A11558">
        <v>11557</v>
      </c>
    </row>
    <row r="11559" spans="1:1" x14ac:dyDescent="0.25">
      <c r="A11559">
        <v>11558</v>
      </c>
    </row>
    <row r="11560" spans="1:1" x14ac:dyDescent="0.25">
      <c r="A11560">
        <v>11559</v>
      </c>
    </row>
    <row r="11561" spans="1:1" x14ac:dyDescent="0.25">
      <c r="A11561">
        <v>11560</v>
      </c>
    </row>
    <row r="11562" spans="1:1" x14ac:dyDescent="0.25">
      <c r="A11562">
        <v>11561</v>
      </c>
    </row>
    <row r="11563" spans="1:1" x14ac:dyDescent="0.25">
      <c r="A11563">
        <v>11562</v>
      </c>
    </row>
    <row r="11564" spans="1:1" x14ac:dyDescent="0.25">
      <c r="A11564">
        <v>11563</v>
      </c>
    </row>
    <row r="11565" spans="1:1" x14ac:dyDescent="0.25">
      <c r="A11565">
        <v>11564</v>
      </c>
    </row>
    <row r="11566" spans="1:1" x14ac:dyDescent="0.25">
      <c r="A11566">
        <v>11565</v>
      </c>
    </row>
    <row r="11567" spans="1:1" x14ac:dyDescent="0.25">
      <c r="A11567">
        <v>11566</v>
      </c>
    </row>
    <row r="11568" spans="1:1" x14ac:dyDescent="0.25">
      <c r="A11568">
        <v>11567</v>
      </c>
    </row>
    <row r="11569" spans="1:1" x14ac:dyDescent="0.25">
      <c r="A11569">
        <v>11568</v>
      </c>
    </row>
    <row r="11570" spans="1:1" x14ac:dyDescent="0.25">
      <c r="A11570">
        <v>11569</v>
      </c>
    </row>
    <row r="11571" spans="1:1" x14ac:dyDescent="0.25">
      <c r="A11571">
        <v>11570</v>
      </c>
    </row>
    <row r="11572" spans="1:1" x14ac:dyDescent="0.25">
      <c r="A11572">
        <v>11571</v>
      </c>
    </row>
    <row r="11573" spans="1:1" x14ac:dyDescent="0.25">
      <c r="A11573">
        <v>11572</v>
      </c>
    </row>
    <row r="11574" spans="1:1" x14ac:dyDescent="0.25">
      <c r="A11574">
        <v>11573</v>
      </c>
    </row>
    <row r="11575" spans="1:1" x14ac:dyDescent="0.25">
      <c r="A11575">
        <v>11574</v>
      </c>
    </row>
    <row r="11576" spans="1:1" x14ac:dyDescent="0.25">
      <c r="A11576">
        <v>11575</v>
      </c>
    </row>
    <row r="11577" spans="1:1" x14ac:dyDescent="0.25">
      <c r="A11577">
        <v>11576</v>
      </c>
    </row>
    <row r="11578" spans="1:1" x14ac:dyDescent="0.25">
      <c r="A11578">
        <v>11577</v>
      </c>
    </row>
    <row r="11579" spans="1:1" x14ac:dyDescent="0.25">
      <c r="A11579">
        <v>11578</v>
      </c>
    </row>
    <row r="11580" spans="1:1" x14ac:dyDescent="0.25">
      <c r="A11580">
        <v>11579</v>
      </c>
    </row>
    <row r="11581" spans="1:1" x14ac:dyDescent="0.25">
      <c r="A11581">
        <v>11580</v>
      </c>
    </row>
    <row r="11582" spans="1:1" x14ac:dyDescent="0.25">
      <c r="A11582">
        <v>11581</v>
      </c>
    </row>
    <row r="11583" spans="1:1" x14ac:dyDescent="0.25">
      <c r="A11583">
        <v>11582</v>
      </c>
    </row>
    <row r="11584" spans="1:1" x14ac:dyDescent="0.25">
      <c r="A11584">
        <v>11583</v>
      </c>
    </row>
    <row r="11585" spans="1:1" x14ac:dyDescent="0.25">
      <c r="A11585">
        <v>11584</v>
      </c>
    </row>
    <row r="11586" spans="1:1" x14ac:dyDescent="0.25">
      <c r="A11586">
        <v>11585</v>
      </c>
    </row>
    <row r="11587" spans="1:1" x14ac:dyDescent="0.25">
      <c r="A11587">
        <v>11586</v>
      </c>
    </row>
    <row r="11588" spans="1:1" x14ac:dyDescent="0.25">
      <c r="A11588">
        <v>11587</v>
      </c>
    </row>
    <row r="11589" spans="1:1" x14ac:dyDescent="0.25">
      <c r="A11589">
        <v>11588</v>
      </c>
    </row>
    <row r="11590" spans="1:1" x14ac:dyDescent="0.25">
      <c r="A11590">
        <v>11589</v>
      </c>
    </row>
    <row r="11591" spans="1:1" x14ac:dyDescent="0.25">
      <c r="A11591">
        <v>11590</v>
      </c>
    </row>
    <row r="11592" spans="1:1" x14ac:dyDescent="0.25">
      <c r="A11592">
        <v>11591</v>
      </c>
    </row>
    <row r="11593" spans="1:1" x14ac:dyDescent="0.25">
      <c r="A11593">
        <v>11592</v>
      </c>
    </row>
    <row r="11594" spans="1:1" x14ac:dyDescent="0.25">
      <c r="A11594">
        <v>11593</v>
      </c>
    </row>
    <row r="11595" spans="1:1" x14ac:dyDescent="0.25">
      <c r="A11595">
        <v>11594</v>
      </c>
    </row>
    <row r="11596" spans="1:1" x14ac:dyDescent="0.25">
      <c r="A11596">
        <v>11595</v>
      </c>
    </row>
    <row r="11597" spans="1:1" x14ac:dyDescent="0.25">
      <c r="A11597">
        <v>11596</v>
      </c>
    </row>
    <row r="11598" spans="1:1" x14ac:dyDescent="0.25">
      <c r="A11598">
        <v>11597</v>
      </c>
    </row>
    <row r="11599" spans="1:1" x14ac:dyDescent="0.25">
      <c r="A11599">
        <v>11598</v>
      </c>
    </row>
    <row r="11600" spans="1:1" x14ac:dyDescent="0.25">
      <c r="A11600">
        <v>11599</v>
      </c>
    </row>
    <row r="11601" spans="1:1" x14ac:dyDescent="0.25">
      <c r="A11601">
        <v>11600</v>
      </c>
    </row>
    <row r="11602" spans="1:1" x14ac:dyDescent="0.25">
      <c r="A11602">
        <v>11601</v>
      </c>
    </row>
    <row r="11603" spans="1:1" x14ac:dyDescent="0.25">
      <c r="A11603">
        <v>11602</v>
      </c>
    </row>
    <row r="11604" spans="1:1" x14ac:dyDescent="0.25">
      <c r="A11604">
        <v>11603</v>
      </c>
    </row>
    <row r="11605" spans="1:1" x14ac:dyDescent="0.25">
      <c r="A11605">
        <v>11604</v>
      </c>
    </row>
    <row r="11606" spans="1:1" x14ac:dyDescent="0.25">
      <c r="A11606">
        <v>11605</v>
      </c>
    </row>
    <row r="11607" spans="1:1" x14ac:dyDescent="0.25">
      <c r="A11607">
        <v>11606</v>
      </c>
    </row>
    <row r="11608" spans="1:1" x14ac:dyDescent="0.25">
      <c r="A11608">
        <v>11607</v>
      </c>
    </row>
    <row r="11609" spans="1:1" x14ac:dyDescent="0.25">
      <c r="A11609">
        <v>11608</v>
      </c>
    </row>
    <row r="11610" spans="1:1" x14ac:dyDescent="0.25">
      <c r="A11610">
        <v>11609</v>
      </c>
    </row>
    <row r="11611" spans="1:1" x14ac:dyDescent="0.25">
      <c r="A11611">
        <v>11610</v>
      </c>
    </row>
    <row r="11612" spans="1:1" x14ac:dyDescent="0.25">
      <c r="A11612">
        <v>11611</v>
      </c>
    </row>
    <row r="11613" spans="1:1" x14ac:dyDescent="0.25">
      <c r="A11613">
        <v>11612</v>
      </c>
    </row>
    <row r="11614" spans="1:1" x14ac:dyDescent="0.25">
      <c r="A11614">
        <v>11613</v>
      </c>
    </row>
    <row r="11615" spans="1:1" x14ac:dyDescent="0.25">
      <c r="A11615">
        <v>11614</v>
      </c>
    </row>
    <row r="11616" spans="1:1" x14ac:dyDescent="0.25">
      <c r="A11616">
        <v>11615</v>
      </c>
    </row>
    <row r="11617" spans="1:1" x14ac:dyDescent="0.25">
      <c r="A11617">
        <v>11616</v>
      </c>
    </row>
    <row r="11618" spans="1:1" x14ac:dyDescent="0.25">
      <c r="A11618">
        <v>11617</v>
      </c>
    </row>
    <row r="11619" spans="1:1" x14ac:dyDescent="0.25">
      <c r="A11619">
        <v>11618</v>
      </c>
    </row>
    <row r="11620" spans="1:1" x14ac:dyDescent="0.25">
      <c r="A11620">
        <v>11619</v>
      </c>
    </row>
    <row r="11621" spans="1:1" x14ac:dyDescent="0.25">
      <c r="A11621">
        <v>11620</v>
      </c>
    </row>
    <row r="11622" spans="1:1" x14ac:dyDescent="0.25">
      <c r="A11622">
        <v>11621</v>
      </c>
    </row>
    <row r="11623" spans="1:1" x14ac:dyDescent="0.25">
      <c r="A11623">
        <v>11622</v>
      </c>
    </row>
    <row r="11624" spans="1:1" x14ac:dyDescent="0.25">
      <c r="A11624">
        <v>11623</v>
      </c>
    </row>
    <row r="11625" spans="1:1" x14ac:dyDescent="0.25">
      <c r="A11625">
        <v>11624</v>
      </c>
    </row>
    <row r="11626" spans="1:1" x14ac:dyDescent="0.25">
      <c r="A11626">
        <v>11625</v>
      </c>
    </row>
    <row r="11627" spans="1:1" x14ac:dyDescent="0.25">
      <c r="A11627">
        <v>11626</v>
      </c>
    </row>
    <row r="11628" spans="1:1" x14ac:dyDescent="0.25">
      <c r="A11628">
        <v>11627</v>
      </c>
    </row>
    <row r="11629" spans="1:1" x14ac:dyDescent="0.25">
      <c r="A11629">
        <v>11628</v>
      </c>
    </row>
    <row r="11630" spans="1:1" x14ac:dyDescent="0.25">
      <c r="A11630">
        <v>11629</v>
      </c>
    </row>
    <row r="11631" spans="1:1" x14ac:dyDescent="0.25">
      <c r="A11631">
        <v>11630</v>
      </c>
    </row>
    <row r="11632" spans="1:1" x14ac:dyDescent="0.25">
      <c r="A11632">
        <v>11631</v>
      </c>
    </row>
    <row r="11633" spans="1:1" x14ac:dyDescent="0.25">
      <c r="A11633">
        <v>11632</v>
      </c>
    </row>
    <row r="11634" spans="1:1" x14ac:dyDescent="0.25">
      <c r="A11634">
        <v>11633</v>
      </c>
    </row>
    <row r="11635" spans="1:1" x14ac:dyDescent="0.25">
      <c r="A11635">
        <v>11634</v>
      </c>
    </row>
    <row r="11636" spans="1:1" x14ac:dyDescent="0.25">
      <c r="A11636">
        <v>11635</v>
      </c>
    </row>
    <row r="11637" spans="1:1" x14ac:dyDescent="0.25">
      <c r="A11637">
        <v>11636</v>
      </c>
    </row>
    <row r="11638" spans="1:1" x14ac:dyDescent="0.25">
      <c r="A11638">
        <v>11637</v>
      </c>
    </row>
    <row r="11639" spans="1:1" x14ac:dyDescent="0.25">
      <c r="A11639">
        <v>11638</v>
      </c>
    </row>
    <row r="11640" spans="1:1" x14ac:dyDescent="0.25">
      <c r="A11640">
        <v>11639</v>
      </c>
    </row>
    <row r="11641" spans="1:1" x14ac:dyDescent="0.25">
      <c r="A11641">
        <v>11640</v>
      </c>
    </row>
    <row r="11642" spans="1:1" x14ac:dyDescent="0.25">
      <c r="A11642">
        <v>11641</v>
      </c>
    </row>
    <row r="11643" spans="1:1" x14ac:dyDescent="0.25">
      <c r="A11643">
        <v>11642</v>
      </c>
    </row>
    <row r="11644" spans="1:1" x14ac:dyDescent="0.25">
      <c r="A11644">
        <v>11643</v>
      </c>
    </row>
    <row r="11645" spans="1:1" x14ac:dyDescent="0.25">
      <c r="A11645">
        <v>11644</v>
      </c>
    </row>
    <row r="11646" spans="1:1" x14ac:dyDescent="0.25">
      <c r="A11646">
        <v>11645</v>
      </c>
    </row>
    <row r="11647" spans="1:1" x14ac:dyDescent="0.25">
      <c r="A11647">
        <v>11646</v>
      </c>
    </row>
    <row r="11648" spans="1:1" x14ac:dyDescent="0.25">
      <c r="A11648">
        <v>11647</v>
      </c>
    </row>
    <row r="11649" spans="1:1" x14ac:dyDescent="0.25">
      <c r="A11649">
        <v>11648</v>
      </c>
    </row>
    <row r="11650" spans="1:1" x14ac:dyDescent="0.25">
      <c r="A11650">
        <v>11649</v>
      </c>
    </row>
    <row r="11651" spans="1:1" x14ac:dyDescent="0.25">
      <c r="A11651">
        <v>11650</v>
      </c>
    </row>
    <row r="11652" spans="1:1" x14ac:dyDescent="0.25">
      <c r="A11652">
        <v>11651</v>
      </c>
    </row>
    <row r="11653" spans="1:1" x14ac:dyDescent="0.25">
      <c r="A11653">
        <v>11652</v>
      </c>
    </row>
    <row r="11654" spans="1:1" x14ac:dyDescent="0.25">
      <c r="A11654">
        <v>11653</v>
      </c>
    </row>
    <row r="11655" spans="1:1" x14ac:dyDescent="0.25">
      <c r="A11655">
        <v>11654</v>
      </c>
    </row>
    <row r="11656" spans="1:1" x14ac:dyDescent="0.25">
      <c r="A11656">
        <v>11655</v>
      </c>
    </row>
    <row r="11657" spans="1:1" x14ac:dyDescent="0.25">
      <c r="A11657">
        <v>11656</v>
      </c>
    </row>
    <row r="11658" spans="1:1" x14ac:dyDescent="0.25">
      <c r="A11658">
        <v>11657</v>
      </c>
    </row>
    <row r="11659" spans="1:1" x14ac:dyDescent="0.25">
      <c r="A11659">
        <v>11658</v>
      </c>
    </row>
    <row r="11660" spans="1:1" x14ac:dyDescent="0.25">
      <c r="A11660">
        <v>11659</v>
      </c>
    </row>
    <row r="11661" spans="1:1" x14ac:dyDescent="0.25">
      <c r="A11661">
        <v>11660</v>
      </c>
    </row>
    <row r="11662" spans="1:1" x14ac:dyDescent="0.25">
      <c r="A11662">
        <v>11661</v>
      </c>
    </row>
    <row r="11663" spans="1:1" x14ac:dyDescent="0.25">
      <c r="A11663">
        <v>11662</v>
      </c>
    </row>
    <row r="11664" spans="1:1" x14ac:dyDescent="0.25">
      <c r="A11664">
        <v>11663</v>
      </c>
    </row>
    <row r="11665" spans="1:1" x14ac:dyDescent="0.25">
      <c r="A11665">
        <v>11664</v>
      </c>
    </row>
    <row r="11666" spans="1:1" x14ac:dyDescent="0.25">
      <c r="A11666">
        <v>11665</v>
      </c>
    </row>
    <row r="11667" spans="1:1" x14ac:dyDescent="0.25">
      <c r="A11667">
        <v>11666</v>
      </c>
    </row>
    <row r="11668" spans="1:1" x14ac:dyDescent="0.25">
      <c r="A11668">
        <v>11667</v>
      </c>
    </row>
    <row r="11669" spans="1:1" x14ac:dyDescent="0.25">
      <c r="A11669">
        <v>11668</v>
      </c>
    </row>
    <row r="11670" spans="1:1" x14ac:dyDescent="0.25">
      <c r="A11670">
        <v>11669</v>
      </c>
    </row>
    <row r="11671" spans="1:1" x14ac:dyDescent="0.25">
      <c r="A11671">
        <v>11670</v>
      </c>
    </row>
    <row r="11672" spans="1:1" x14ac:dyDescent="0.25">
      <c r="A11672">
        <v>11671</v>
      </c>
    </row>
    <row r="11673" spans="1:1" x14ac:dyDescent="0.25">
      <c r="A11673">
        <v>11672</v>
      </c>
    </row>
    <row r="11674" spans="1:1" x14ac:dyDescent="0.25">
      <c r="A11674">
        <v>11673</v>
      </c>
    </row>
    <row r="11675" spans="1:1" x14ac:dyDescent="0.25">
      <c r="A11675">
        <v>11674</v>
      </c>
    </row>
    <row r="11676" spans="1:1" x14ac:dyDescent="0.25">
      <c r="A11676">
        <v>11675</v>
      </c>
    </row>
    <row r="11677" spans="1:1" x14ac:dyDescent="0.25">
      <c r="A11677">
        <v>11676</v>
      </c>
    </row>
    <row r="11678" spans="1:1" x14ac:dyDescent="0.25">
      <c r="A11678">
        <v>11677</v>
      </c>
    </row>
    <row r="11679" spans="1:1" x14ac:dyDescent="0.25">
      <c r="A11679">
        <v>11678</v>
      </c>
    </row>
    <row r="11680" spans="1:1" x14ac:dyDescent="0.25">
      <c r="A11680">
        <v>11679</v>
      </c>
    </row>
    <row r="11681" spans="1:1" x14ac:dyDescent="0.25">
      <c r="A11681">
        <v>11680</v>
      </c>
    </row>
    <row r="11682" spans="1:1" x14ac:dyDescent="0.25">
      <c r="A11682">
        <v>11681</v>
      </c>
    </row>
    <row r="11683" spans="1:1" x14ac:dyDescent="0.25">
      <c r="A11683">
        <v>11682</v>
      </c>
    </row>
    <row r="11684" spans="1:1" x14ac:dyDescent="0.25">
      <c r="A11684">
        <v>11683</v>
      </c>
    </row>
    <row r="11685" spans="1:1" x14ac:dyDescent="0.25">
      <c r="A11685">
        <v>11684</v>
      </c>
    </row>
    <row r="11686" spans="1:1" x14ac:dyDescent="0.25">
      <c r="A11686">
        <v>11685</v>
      </c>
    </row>
    <row r="11687" spans="1:1" x14ac:dyDescent="0.25">
      <c r="A11687">
        <v>11686</v>
      </c>
    </row>
    <row r="11688" spans="1:1" x14ac:dyDescent="0.25">
      <c r="A11688">
        <v>11687</v>
      </c>
    </row>
    <row r="11689" spans="1:1" x14ac:dyDescent="0.25">
      <c r="A11689">
        <v>11688</v>
      </c>
    </row>
    <row r="11690" spans="1:1" x14ac:dyDescent="0.25">
      <c r="A11690">
        <v>11689</v>
      </c>
    </row>
    <row r="11691" spans="1:1" x14ac:dyDescent="0.25">
      <c r="A11691">
        <v>11690</v>
      </c>
    </row>
    <row r="11692" spans="1:1" x14ac:dyDescent="0.25">
      <c r="A11692">
        <v>11691</v>
      </c>
    </row>
    <row r="11693" spans="1:1" x14ac:dyDescent="0.25">
      <c r="A11693">
        <v>11692</v>
      </c>
    </row>
    <row r="11694" spans="1:1" x14ac:dyDescent="0.25">
      <c r="A11694">
        <v>11693</v>
      </c>
    </row>
    <row r="11695" spans="1:1" x14ac:dyDescent="0.25">
      <c r="A11695">
        <v>11694</v>
      </c>
    </row>
    <row r="11696" spans="1:1" x14ac:dyDescent="0.25">
      <c r="A11696">
        <v>11695</v>
      </c>
    </row>
    <row r="11697" spans="1:1" x14ac:dyDescent="0.25">
      <c r="A11697">
        <v>11696</v>
      </c>
    </row>
    <row r="11698" spans="1:1" x14ac:dyDescent="0.25">
      <c r="A11698">
        <v>11697</v>
      </c>
    </row>
    <row r="11699" spans="1:1" x14ac:dyDescent="0.25">
      <c r="A11699">
        <v>11698</v>
      </c>
    </row>
    <row r="11700" spans="1:1" x14ac:dyDescent="0.25">
      <c r="A11700">
        <v>11699</v>
      </c>
    </row>
    <row r="11701" spans="1:1" x14ac:dyDescent="0.25">
      <c r="A11701">
        <v>11700</v>
      </c>
    </row>
    <row r="11702" spans="1:1" x14ac:dyDescent="0.25">
      <c r="A11702">
        <v>11701</v>
      </c>
    </row>
    <row r="11703" spans="1:1" x14ac:dyDescent="0.25">
      <c r="A11703">
        <v>11702</v>
      </c>
    </row>
    <row r="11704" spans="1:1" x14ac:dyDescent="0.25">
      <c r="A11704">
        <v>11703</v>
      </c>
    </row>
    <row r="11705" spans="1:1" x14ac:dyDescent="0.25">
      <c r="A11705">
        <v>11704</v>
      </c>
    </row>
    <row r="11706" spans="1:1" x14ac:dyDescent="0.25">
      <c r="A11706">
        <v>11705</v>
      </c>
    </row>
    <row r="11707" spans="1:1" x14ac:dyDescent="0.25">
      <c r="A11707">
        <v>11706</v>
      </c>
    </row>
    <row r="11708" spans="1:1" x14ac:dyDescent="0.25">
      <c r="A11708">
        <v>11707</v>
      </c>
    </row>
    <row r="11709" spans="1:1" x14ac:dyDescent="0.25">
      <c r="A11709">
        <v>11708</v>
      </c>
    </row>
    <row r="11710" spans="1:1" x14ac:dyDescent="0.25">
      <c r="A11710">
        <v>11709</v>
      </c>
    </row>
    <row r="11711" spans="1:1" x14ac:dyDescent="0.25">
      <c r="A11711">
        <v>11710</v>
      </c>
    </row>
    <row r="11712" spans="1:1" x14ac:dyDescent="0.25">
      <c r="A11712">
        <v>11711</v>
      </c>
    </row>
    <row r="11713" spans="1:1" x14ac:dyDescent="0.25">
      <c r="A11713">
        <v>11712</v>
      </c>
    </row>
    <row r="11714" spans="1:1" x14ac:dyDescent="0.25">
      <c r="A11714">
        <v>11713</v>
      </c>
    </row>
    <row r="11715" spans="1:1" x14ac:dyDescent="0.25">
      <c r="A11715">
        <v>11714</v>
      </c>
    </row>
    <row r="11716" spans="1:1" x14ac:dyDescent="0.25">
      <c r="A11716">
        <v>11715</v>
      </c>
    </row>
    <row r="11717" spans="1:1" x14ac:dyDescent="0.25">
      <c r="A11717">
        <v>11716</v>
      </c>
    </row>
    <row r="11718" spans="1:1" x14ac:dyDescent="0.25">
      <c r="A11718">
        <v>11717</v>
      </c>
    </row>
    <row r="11719" spans="1:1" x14ac:dyDescent="0.25">
      <c r="A11719">
        <v>11718</v>
      </c>
    </row>
    <row r="11720" spans="1:1" x14ac:dyDescent="0.25">
      <c r="A11720">
        <v>11719</v>
      </c>
    </row>
    <row r="11721" spans="1:1" x14ac:dyDescent="0.25">
      <c r="A11721">
        <v>11720</v>
      </c>
    </row>
    <row r="11722" spans="1:1" x14ac:dyDescent="0.25">
      <c r="A11722">
        <v>11721</v>
      </c>
    </row>
    <row r="11723" spans="1:1" x14ac:dyDescent="0.25">
      <c r="A11723">
        <v>11722</v>
      </c>
    </row>
    <row r="11724" spans="1:1" x14ac:dyDescent="0.25">
      <c r="A11724">
        <v>11723</v>
      </c>
    </row>
    <row r="11725" spans="1:1" x14ac:dyDescent="0.25">
      <c r="A11725">
        <v>11724</v>
      </c>
    </row>
    <row r="11726" spans="1:1" x14ac:dyDescent="0.25">
      <c r="A11726">
        <v>11725</v>
      </c>
    </row>
    <row r="11727" spans="1:1" x14ac:dyDescent="0.25">
      <c r="A11727">
        <v>11726</v>
      </c>
    </row>
    <row r="11728" spans="1:1" x14ac:dyDescent="0.25">
      <c r="A11728">
        <v>11727</v>
      </c>
    </row>
    <row r="11729" spans="1:1" x14ac:dyDescent="0.25">
      <c r="A11729">
        <v>11728</v>
      </c>
    </row>
    <row r="11730" spans="1:1" x14ac:dyDescent="0.25">
      <c r="A11730">
        <v>11729</v>
      </c>
    </row>
    <row r="11731" spans="1:1" x14ac:dyDescent="0.25">
      <c r="A11731">
        <v>11730</v>
      </c>
    </row>
    <row r="11732" spans="1:1" x14ac:dyDescent="0.25">
      <c r="A11732">
        <v>11731</v>
      </c>
    </row>
    <row r="11733" spans="1:1" x14ac:dyDescent="0.25">
      <c r="A11733">
        <v>11732</v>
      </c>
    </row>
    <row r="11734" spans="1:1" x14ac:dyDescent="0.25">
      <c r="A11734">
        <v>11733</v>
      </c>
    </row>
    <row r="11735" spans="1:1" x14ac:dyDescent="0.25">
      <c r="A11735">
        <v>11734</v>
      </c>
    </row>
    <row r="11736" spans="1:1" x14ac:dyDescent="0.25">
      <c r="A11736">
        <v>11735</v>
      </c>
    </row>
    <row r="11737" spans="1:1" x14ac:dyDescent="0.25">
      <c r="A11737">
        <v>11736</v>
      </c>
    </row>
    <row r="11738" spans="1:1" x14ac:dyDescent="0.25">
      <c r="A11738">
        <v>11737</v>
      </c>
    </row>
    <row r="11739" spans="1:1" x14ac:dyDescent="0.25">
      <c r="A11739">
        <v>11738</v>
      </c>
    </row>
    <row r="11740" spans="1:1" x14ac:dyDescent="0.25">
      <c r="A11740">
        <v>11739</v>
      </c>
    </row>
    <row r="11741" spans="1:1" x14ac:dyDescent="0.25">
      <c r="A11741">
        <v>11740</v>
      </c>
    </row>
    <row r="11742" spans="1:1" x14ac:dyDescent="0.25">
      <c r="A11742">
        <v>11741</v>
      </c>
    </row>
    <row r="11743" spans="1:1" x14ac:dyDescent="0.25">
      <c r="A11743">
        <v>11742</v>
      </c>
    </row>
    <row r="11744" spans="1:1" x14ac:dyDescent="0.25">
      <c r="A11744">
        <v>11743</v>
      </c>
    </row>
    <row r="11745" spans="1:1" x14ac:dyDescent="0.25">
      <c r="A11745">
        <v>11744</v>
      </c>
    </row>
    <row r="11746" spans="1:1" x14ac:dyDescent="0.25">
      <c r="A11746">
        <v>11745</v>
      </c>
    </row>
    <row r="11747" spans="1:1" x14ac:dyDescent="0.25">
      <c r="A11747">
        <v>11746</v>
      </c>
    </row>
    <row r="11748" spans="1:1" x14ac:dyDescent="0.25">
      <c r="A11748">
        <v>11747</v>
      </c>
    </row>
    <row r="11749" spans="1:1" x14ac:dyDescent="0.25">
      <c r="A11749">
        <v>11748</v>
      </c>
    </row>
    <row r="11750" spans="1:1" x14ac:dyDescent="0.25">
      <c r="A11750">
        <v>11749</v>
      </c>
    </row>
    <row r="11751" spans="1:1" x14ac:dyDescent="0.25">
      <c r="A11751">
        <v>11750</v>
      </c>
    </row>
    <row r="11752" spans="1:1" x14ac:dyDescent="0.25">
      <c r="A11752">
        <v>11751</v>
      </c>
    </row>
    <row r="11753" spans="1:1" x14ac:dyDescent="0.25">
      <c r="A11753">
        <v>11752</v>
      </c>
    </row>
    <row r="11754" spans="1:1" x14ac:dyDescent="0.25">
      <c r="A11754">
        <v>11753</v>
      </c>
    </row>
    <row r="11755" spans="1:1" x14ac:dyDescent="0.25">
      <c r="A11755">
        <v>11754</v>
      </c>
    </row>
    <row r="11756" spans="1:1" x14ac:dyDescent="0.25">
      <c r="A11756">
        <v>11755</v>
      </c>
    </row>
    <row r="11757" spans="1:1" x14ac:dyDescent="0.25">
      <c r="A11757">
        <v>11756</v>
      </c>
    </row>
    <row r="11758" spans="1:1" x14ac:dyDescent="0.25">
      <c r="A11758">
        <v>11757</v>
      </c>
    </row>
    <row r="11759" spans="1:1" x14ac:dyDescent="0.25">
      <c r="A11759">
        <v>11758</v>
      </c>
    </row>
    <row r="11760" spans="1:1" x14ac:dyDescent="0.25">
      <c r="A11760">
        <v>11759</v>
      </c>
    </row>
    <row r="11761" spans="1:1" x14ac:dyDescent="0.25">
      <c r="A11761">
        <v>11760</v>
      </c>
    </row>
    <row r="11762" spans="1:1" x14ac:dyDescent="0.25">
      <c r="A11762">
        <v>11761</v>
      </c>
    </row>
    <row r="11763" spans="1:1" x14ac:dyDescent="0.25">
      <c r="A11763">
        <v>11762</v>
      </c>
    </row>
    <row r="11764" spans="1:1" x14ac:dyDescent="0.25">
      <c r="A11764">
        <v>11763</v>
      </c>
    </row>
    <row r="11765" spans="1:1" x14ac:dyDescent="0.25">
      <c r="A11765">
        <v>11764</v>
      </c>
    </row>
    <row r="11766" spans="1:1" x14ac:dyDescent="0.25">
      <c r="A11766">
        <v>11765</v>
      </c>
    </row>
    <row r="11767" spans="1:1" x14ac:dyDescent="0.25">
      <c r="A11767">
        <v>11766</v>
      </c>
    </row>
    <row r="11768" spans="1:1" x14ac:dyDescent="0.25">
      <c r="A11768">
        <v>11767</v>
      </c>
    </row>
    <row r="11769" spans="1:1" x14ac:dyDescent="0.25">
      <c r="A11769">
        <v>11768</v>
      </c>
    </row>
    <row r="11770" spans="1:1" x14ac:dyDescent="0.25">
      <c r="A11770">
        <v>11769</v>
      </c>
    </row>
    <row r="11771" spans="1:1" x14ac:dyDescent="0.25">
      <c r="A11771">
        <v>11770</v>
      </c>
    </row>
    <row r="11772" spans="1:1" x14ac:dyDescent="0.25">
      <c r="A11772">
        <v>11771</v>
      </c>
    </row>
    <row r="11773" spans="1:1" x14ac:dyDescent="0.25">
      <c r="A11773">
        <v>11772</v>
      </c>
    </row>
    <row r="11774" spans="1:1" x14ac:dyDescent="0.25">
      <c r="A11774">
        <v>11773</v>
      </c>
    </row>
    <row r="11775" spans="1:1" x14ac:dyDescent="0.25">
      <c r="A11775">
        <v>11774</v>
      </c>
    </row>
    <row r="11776" spans="1:1" x14ac:dyDescent="0.25">
      <c r="A11776">
        <v>11775</v>
      </c>
    </row>
    <row r="11777" spans="1:1" x14ac:dyDescent="0.25">
      <c r="A11777">
        <v>11776</v>
      </c>
    </row>
    <row r="11778" spans="1:1" x14ac:dyDescent="0.25">
      <c r="A11778">
        <v>11777</v>
      </c>
    </row>
    <row r="11779" spans="1:1" x14ac:dyDescent="0.25">
      <c r="A11779">
        <v>11778</v>
      </c>
    </row>
    <row r="11780" spans="1:1" x14ac:dyDescent="0.25">
      <c r="A11780">
        <v>11779</v>
      </c>
    </row>
    <row r="11781" spans="1:1" x14ac:dyDescent="0.25">
      <c r="A11781">
        <v>11780</v>
      </c>
    </row>
    <row r="11782" spans="1:1" x14ac:dyDescent="0.25">
      <c r="A11782">
        <v>11781</v>
      </c>
    </row>
    <row r="11783" spans="1:1" x14ac:dyDescent="0.25">
      <c r="A11783">
        <v>11782</v>
      </c>
    </row>
    <row r="11784" spans="1:1" x14ac:dyDescent="0.25">
      <c r="A11784">
        <v>11783</v>
      </c>
    </row>
    <row r="11785" spans="1:1" x14ac:dyDescent="0.25">
      <c r="A11785">
        <v>11784</v>
      </c>
    </row>
    <row r="11786" spans="1:1" x14ac:dyDescent="0.25">
      <c r="A11786">
        <v>11785</v>
      </c>
    </row>
    <row r="11787" spans="1:1" x14ac:dyDescent="0.25">
      <c r="A11787">
        <v>11786</v>
      </c>
    </row>
    <row r="11788" spans="1:1" x14ac:dyDescent="0.25">
      <c r="A11788">
        <v>11787</v>
      </c>
    </row>
    <row r="11789" spans="1:1" x14ac:dyDescent="0.25">
      <c r="A11789">
        <v>11788</v>
      </c>
    </row>
    <row r="11790" spans="1:1" x14ac:dyDescent="0.25">
      <c r="A11790">
        <v>11789</v>
      </c>
    </row>
    <row r="11791" spans="1:1" x14ac:dyDescent="0.25">
      <c r="A11791">
        <v>11790</v>
      </c>
    </row>
    <row r="11792" spans="1:1" x14ac:dyDescent="0.25">
      <c r="A11792">
        <v>11791</v>
      </c>
    </row>
    <row r="11793" spans="1:1" x14ac:dyDescent="0.25">
      <c r="A11793">
        <v>11792</v>
      </c>
    </row>
    <row r="11794" spans="1:1" x14ac:dyDescent="0.25">
      <c r="A11794">
        <v>11793</v>
      </c>
    </row>
    <row r="11795" spans="1:1" x14ac:dyDescent="0.25">
      <c r="A11795">
        <v>11794</v>
      </c>
    </row>
    <row r="11796" spans="1:1" x14ac:dyDescent="0.25">
      <c r="A11796">
        <v>11795</v>
      </c>
    </row>
    <row r="11797" spans="1:1" x14ac:dyDescent="0.25">
      <c r="A11797">
        <v>11796</v>
      </c>
    </row>
    <row r="11798" spans="1:1" x14ac:dyDescent="0.25">
      <c r="A11798">
        <v>11797</v>
      </c>
    </row>
    <row r="11799" spans="1:1" x14ac:dyDescent="0.25">
      <c r="A11799">
        <v>11798</v>
      </c>
    </row>
    <row r="11800" spans="1:1" x14ac:dyDescent="0.25">
      <c r="A11800">
        <v>11799</v>
      </c>
    </row>
    <row r="11801" spans="1:1" x14ac:dyDescent="0.25">
      <c r="A11801">
        <v>11800</v>
      </c>
    </row>
    <row r="11802" spans="1:1" x14ac:dyDescent="0.25">
      <c r="A11802">
        <v>11801</v>
      </c>
    </row>
    <row r="11803" spans="1:1" x14ac:dyDescent="0.25">
      <c r="A11803">
        <v>11802</v>
      </c>
    </row>
    <row r="11804" spans="1:1" x14ac:dyDescent="0.25">
      <c r="A11804">
        <v>11803</v>
      </c>
    </row>
    <row r="11805" spans="1:1" x14ac:dyDescent="0.25">
      <c r="A11805">
        <v>11804</v>
      </c>
    </row>
    <row r="11806" spans="1:1" x14ac:dyDescent="0.25">
      <c r="A11806">
        <v>11805</v>
      </c>
    </row>
    <row r="11807" spans="1:1" x14ac:dyDescent="0.25">
      <c r="A11807">
        <v>11806</v>
      </c>
    </row>
    <row r="11808" spans="1:1" x14ac:dyDescent="0.25">
      <c r="A11808">
        <v>11807</v>
      </c>
    </row>
    <row r="11809" spans="1:1" x14ac:dyDescent="0.25">
      <c r="A11809">
        <v>11808</v>
      </c>
    </row>
    <row r="11810" spans="1:1" x14ac:dyDescent="0.25">
      <c r="A11810">
        <v>11809</v>
      </c>
    </row>
    <row r="11811" spans="1:1" x14ac:dyDescent="0.25">
      <c r="A11811">
        <v>11810</v>
      </c>
    </row>
    <row r="11812" spans="1:1" x14ac:dyDescent="0.25">
      <c r="A11812">
        <v>11811</v>
      </c>
    </row>
    <row r="11813" spans="1:1" x14ac:dyDescent="0.25">
      <c r="A11813">
        <v>11812</v>
      </c>
    </row>
    <row r="11814" spans="1:1" x14ac:dyDescent="0.25">
      <c r="A11814">
        <v>11813</v>
      </c>
    </row>
    <row r="11815" spans="1:1" x14ac:dyDescent="0.25">
      <c r="A11815">
        <v>11814</v>
      </c>
    </row>
    <row r="11816" spans="1:1" x14ac:dyDescent="0.25">
      <c r="A11816">
        <v>11815</v>
      </c>
    </row>
    <row r="11817" spans="1:1" x14ac:dyDescent="0.25">
      <c r="A11817">
        <v>11816</v>
      </c>
    </row>
    <row r="11818" spans="1:1" x14ac:dyDescent="0.25">
      <c r="A11818">
        <v>11817</v>
      </c>
    </row>
    <row r="11819" spans="1:1" x14ac:dyDescent="0.25">
      <c r="A11819">
        <v>11818</v>
      </c>
    </row>
    <row r="11820" spans="1:1" x14ac:dyDescent="0.25">
      <c r="A11820">
        <v>11819</v>
      </c>
    </row>
    <row r="11821" spans="1:1" x14ac:dyDescent="0.25">
      <c r="A11821">
        <v>11820</v>
      </c>
    </row>
    <row r="11822" spans="1:1" x14ac:dyDescent="0.25">
      <c r="A11822">
        <v>11821</v>
      </c>
    </row>
    <row r="11823" spans="1:1" x14ac:dyDescent="0.25">
      <c r="A11823">
        <v>11822</v>
      </c>
    </row>
    <row r="11824" spans="1:1" x14ac:dyDescent="0.25">
      <c r="A11824">
        <v>11823</v>
      </c>
    </row>
    <row r="11825" spans="1:1" x14ac:dyDescent="0.25">
      <c r="A11825">
        <v>11824</v>
      </c>
    </row>
    <row r="11826" spans="1:1" x14ac:dyDescent="0.25">
      <c r="A11826">
        <v>11825</v>
      </c>
    </row>
    <row r="11827" spans="1:1" x14ac:dyDescent="0.25">
      <c r="A11827">
        <v>11826</v>
      </c>
    </row>
    <row r="11828" spans="1:1" x14ac:dyDescent="0.25">
      <c r="A11828">
        <v>11827</v>
      </c>
    </row>
    <row r="11829" spans="1:1" x14ac:dyDescent="0.25">
      <c r="A11829">
        <v>11828</v>
      </c>
    </row>
    <row r="11830" spans="1:1" x14ac:dyDescent="0.25">
      <c r="A11830">
        <v>11829</v>
      </c>
    </row>
    <row r="11831" spans="1:1" x14ac:dyDescent="0.25">
      <c r="A11831">
        <v>11830</v>
      </c>
    </row>
    <row r="11832" spans="1:1" x14ac:dyDescent="0.25">
      <c r="A11832">
        <v>11831</v>
      </c>
    </row>
    <row r="11833" spans="1:1" x14ac:dyDescent="0.25">
      <c r="A11833">
        <v>11832</v>
      </c>
    </row>
    <row r="11834" spans="1:1" x14ac:dyDescent="0.25">
      <c r="A11834">
        <v>11833</v>
      </c>
    </row>
    <row r="11835" spans="1:1" x14ac:dyDescent="0.25">
      <c r="A11835">
        <v>11834</v>
      </c>
    </row>
    <row r="11836" spans="1:1" x14ac:dyDescent="0.25">
      <c r="A11836">
        <v>11835</v>
      </c>
    </row>
    <row r="11837" spans="1:1" x14ac:dyDescent="0.25">
      <c r="A11837">
        <v>11836</v>
      </c>
    </row>
    <row r="11838" spans="1:1" x14ac:dyDescent="0.25">
      <c r="A11838">
        <v>11837</v>
      </c>
    </row>
    <row r="11839" spans="1:1" x14ac:dyDescent="0.25">
      <c r="A11839">
        <v>11838</v>
      </c>
    </row>
    <row r="11840" spans="1:1" x14ac:dyDescent="0.25">
      <c r="A11840">
        <v>11839</v>
      </c>
    </row>
    <row r="11841" spans="1:1" x14ac:dyDescent="0.25">
      <c r="A11841">
        <v>11840</v>
      </c>
    </row>
    <row r="11842" spans="1:1" x14ac:dyDescent="0.25">
      <c r="A11842">
        <v>11841</v>
      </c>
    </row>
    <row r="11843" spans="1:1" x14ac:dyDescent="0.25">
      <c r="A11843">
        <v>11842</v>
      </c>
    </row>
    <row r="11844" spans="1:1" x14ac:dyDescent="0.25">
      <c r="A11844">
        <v>11843</v>
      </c>
    </row>
    <row r="11845" spans="1:1" x14ac:dyDescent="0.25">
      <c r="A11845">
        <v>11844</v>
      </c>
    </row>
    <row r="11846" spans="1:1" x14ac:dyDescent="0.25">
      <c r="A11846">
        <v>11845</v>
      </c>
    </row>
    <row r="11847" spans="1:1" x14ac:dyDescent="0.25">
      <c r="A11847">
        <v>11846</v>
      </c>
    </row>
    <row r="11848" spans="1:1" x14ac:dyDescent="0.25">
      <c r="A11848">
        <v>11847</v>
      </c>
    </row>
    <row r="11849" spans="1:1" x14ac:dyDescent="0.25">
      <c r="A11849">
        <v>11848</v>
      </c>
    </row>
    <row r="11850" spans="1:1" x14ac:dyDescent="0.25">
      <c r="A11850">
        <v>11849</v>
      </c>
    </row>
    <row r="11851" spans="1:1" x14ac:dyDescent="0.25">
      <c r="A11851">
        <v>11850</v>
      </c>
    </row>
    <row r="11852" spans="1:1" x14ac:dyDescent="0.25">
      <c r="A11852">
        <v>11851</v>
      </c>
    </row>
    <row r="11853" spans="1:1" x14ac:dyDescent="0.25">
      <c r="A11853">
        <v>11852</v>
      </c>
    </row>
    <row r="11854" spans="1:1" x14ac:dyDescent="0.25">
      <c r="A11854">
        <v>11853</v>
      </c>
    </row>
    <row r="11855" spans="1:1" x14ac:dyDescent="0.25">
      <c r="A11855">
        <v>11854</v>
      </c>
    </row>
    <row r="11856" spans="1:1" x14ac:dyDescent="0.25">
      <c r="A11856">
        <v>11855</v>
      </c>
    </row>
    <row r="11857" spans="1:1" x14ac:dyDescent="0.25">
      <c r="A11857">
        <v>11856</v>
      </c>
    </row>
    <row r="11858" spans="1:1" x14ac:dyDescent="0.25">
      <c r="A11858">
        <v>11857</v>
      </c>
    </row>
    <row r="11859" spans="1:1" x14ac:dyDescent="0.25">
      <c r="A11859">
        <v>11858</v>
      </c>
    </row>
    <row r="11860" spans="1:1" x14ac:dyDescent="0.25">
      <c r="A11860">
        <v>11859</v>
      </c>
    </row>
    <row r="11861" spans="1:1" x14ac:dyDescent="0.25">
      <c r="A11861">
        <v>11860</v>
      </c>
    </row>
    <row r="11862" spans="1:1" x14ac:dyDescent="0.25">
      <c r="A11862">
        <v>11861</v>
      </c>
    </row>
    <row r="11863" spans="1:1" x14ac:dyDescent="0.25">
      <c r="A11863">
        <v>11862</v>
      </c>
    </row>
    <row r="11864" spans="1:1" x14ac:dyDescent="0.25">
      <c r="A11864">
        <v>11863</v>
      </c>
    </row>
    <row r="11865" spans="1:1" x14ac:dyDescent="0.25">
      <c r="A11865">
        <v>11864</v>
      </c>
    </row>
    <row r="11866" spans="1:1" x14ac:dyDescent="0.25">
      <c r="A11866">
        <v>11865</v>
      </c>
    </row>
    <row r="11867" spans="1:1" x14ac:dyDescent="0.25">
      <c r="A11867">
        <v>11866</v>
      </c>
    </row>
    <row r="11868" spans="1:1" x14ac:dyDescent="0.25">
      <c r="A11868">
        <v>11867</v>
      </c>
    </row>
    <row r="11869" spans="1:1" x14ac:dyDescent="0.25">
      <c r="A11869">
        <v>11868</v>
      </c>
    </row>
    <row r="11870" spans="1:1" x14ac:dyDescent="0.25">
      <c r="A11870">
        <v>11869</v>
      </c>
    </row>
    <row r="11871" spans="1:1" x14ac:dyDescent="0.25">
      <c r="A11871">
        <v>11870</v>
      </c>
    </row>
    <row r="11872" spans="1:1" x14ac:dyDescent="0.25">
      <c r="A11872">
        <v>11871</v>
      </c>
    </row>
    <row r="11873" spans="1:1" x14ac:dyDescent="0.25">
      <c r="A11873">
        <v>11872</v>
      </c>
    </row>
    <row r="11874" spans="1:1" x14ac:dyDescent="0.25">
      <c r="A11874">
        <v>11873</v>
      </c>
    </row>
    <row r="11875" spans="1:1" x14ac:dyDescent="0.25">
      <c r="A11875">
        <v>11874</v>
      </c>
    </row>
    <row r="11876" spans="1:1" x14ac:dyDescent="0.25">
      <c r="A11876">
        <v>11875</v>
      </c>
    </row>
    <row r="11877" spans="1:1" x14ac:dyDescent="0.25">
      <c r="A11877">
        <v>11876</v>
      </c>
    </row>
    <row r="11878" spans="1:1" x14ac:dyDescent="0.25">
      <c r="A11878">
        <v>11877</v>
      </c>
    </row>
    <row r="11879" spans="1:1" x14ac:dyDescent="0.25">
      <c r="A11879">
        <v>11878</v>
      </c>
    </row>
    <row r="11880" spans="1:1" x14ac:dyDescent="0.25">
      <c r="A11880">
        <v>11879</v>
      </c>
    </row>
    <row r="11881" spans="1:1" x14ac:dyDescent="0.25">
      <c r="A11881">
        <v>11880</v>
      </c>
    </row>
    <row r="11882" spans="1:1" x14ac:dyDescent="0.25">
      <c r="A11882">
        <v>11881</v>
      </c>
    </row>
    <row r="11883" spans="1:1" x14ac:dyDescent="0.25">
      <c r="A11883">
        <v>11882</v>
      </c>
    </row>
    <row r="11884" spans="1:1" x14ac:dyDescent="0.25">
      <c r="A11884">
        <v>11883</v>
      </c>
    </row>
    <row r="11885" spans="1:1" x14ac:dyDescent="0.25">
      <c r="A11885">
        <v>11884</v>
      </c>
    </row>
    <row r="11886" spans="1:1" x14ac:dyDescent="0.25">
      <c r="A11886">
        <v>11885</v>
      </c>
    </row>
    <row r="11887" spans="1:1" x14ac:dyDescent="0.25">
      <c r="A11887">
        <v>11886</v>
      </c>
    </row>
    <row r="11888" spans="1:1" x14ac:dyDescent="0.25">
      <c r="A11888">
        <v>11887</v>
      </c>
    </row>
    <row r="11889" spans="1:1" x14ac:dyDescent="0.25">
      <c r="A11889">
        <v>11888</v>
      </c>
    </row>
    <row r="11890" spans="1:1" x14ac:dyDescent="0.25">
      <c r="A11890">
        <v>11889</v>
      </c>
    </row>
    <row r="11891" spans="1:1" x14ac:dyDescent="0.25">
      <c r="A11891">
        <v>11890</v>
      </c>
    </row>
    <row r="11892" spans="1:1" x14ac:dyDescent="0.25">
      <c r="A11892">
        <v>11891</v>
      </c>
    </row>
    <row r="11893" spans="1:1" x14ac:dyDescent="0.25">
      <c r="A11893">
        <v>11892</v>
      </c>
    </row>
    <row r="11894" spans="1:1" x14ac:dyDescent="0.25">
      <c r="A11894">
        <v>11893</v>
      </c>
    </row>
    <row r="11895" spans="1:1" x14ac:dyDescent="0.25">
      <c r="A11895">
        <v>11894</v>
      </c>
    </row>
    <row r="11896" spans="1:1" x14ac:dyDescent="0.25">
      <c r="A11896">
        <v>11895</v>
      </c>
    </row>
    <row r="11897" spans="1:1" x14ac:dyDescent="0.25">
      <c r="A11897">
        <v>11896</v>
      </c>
    </row>
    <row r="11898" spans="1:1" x14ac:dyDescent="0.25">
      <c r="A11898">
        <v>11897</v>
      </c>
    </row>
    <row r="11899" spans="1:1" x14ac:dyDescent="0.25">
      <c r="A11899">
        <v>11898</v>
      </c>
    </row>
    <row r="11900" spans="1:1" x14ac:dyDescent="0.25">
      <c r="A11900">
        <v>11899</v>
      </c>
    </row>
    <row r="11901" spans="1:1" x14ac:dyDescent="0.25">
      <c r="A11901">
        <v>11900</v>
      </c>
    </row>
    <row r="11902" spans="1:1" x14ac:dyDescent="0.25">
      <c r="A11902">
        <v>11901</v>
      </c>
    </row>
    <row r="11903" spans="1:1" x14ac:dyDescent="0.25">
      <c r="A11903">
        <v>11902</v>
      </c>
    </row>
    <row r="11904" spans="1:1" x14ac:dyDescent="0.25">
      <c r="A11904">
        <v>11903</v>
      </c>
    </row>
    <row r="11905" spans="1:1" x14ac:dyDescent="0.25">
      <c r="A11905">
        <v>11904</v>
      </c>
    </row>
    <row r="11906" spans="1:1" x14ac:dyDescent="0.25">
      <c r="A11906">
        <v>11905</v>
      </c>
    </row>
    <row r="11907" spans="1:1" x14ac:dyDescent="0.25">
      <c r="A11907">
        <v>11906</v>
      </c>
    </row>
    <row r="11908" spans="1:1" x14ac:dyDescent="0.25">
      <c r="A11908">
        <v>11907</v>
      </c>
    </row>
    <row r="11909" spans="1:1" x14ac:dyDescent="0.25">
      <c r="A11909">
        <v>11908</v>
      </c>
    </row>
    <row r="11910" spans="1:1" x14ac:dyDescent="0.25">
      <c r="A11910">
        <v>11909</v>
      </c>
    </row>
    <row r="11911" spans="1:1" x14ac:dyDescent="0.25">
      <c r="A11911">
        <v>11910</v>
      </c>
    </row>
    <row r="11912" spans="1:1" x14ac:dyDescent="0.25">
      <c r="A11912">
        <v>11911</v>
      </c>
    </row>
    <row r="11913" spans="1:1" x14ac:dyDescent="0.25">
      <c r="A11913">
        <v>11912</v>
      </c>
    </row>
    <row r="11914" spans="1:1" x14ac:dyDescent="0.25">
      <c r="A11914">
        <v>11913</v>
      </c>
    </row>
    <row r="11915" spans="1:1" x14ac:dyDescent="0.25">
      <c r="A11915">
        <v>11914</v>
      </c>
    </row>
    <row r="11916" spans="1:1" x14ac:dyDescent="0.25">
      <c r="A11916">
        <v>11915</v>
      </c>
    </row>
    <row r="11917" spans="1:1" x14ac:dyDescent="0.25">
      <c r="A11917">
        <v>11916</v>
      </c>
    </row>
    <row r="11918" spans="1:1" x14ac:dyDescent="0.25">
      <c r="A11918">
        <v>11917</v>
      </c>
    </row>
    <row r="11919" spans="1:1" x14ac:dyDescent="0.25">
      <c r="A11919">
        <v>11918</v>
      </c>
    </row>
    <row r="11920" spans="1:1" x14ac:dyDescent="0.25">
      <c r="A11920">
        <v>11919</v>
      </c>
    </row>
    <row r="11921" spans="1:1" x14ac:dyDescent="0.25">
      <c r="A11921">
        <v>11920</v>
      </c>
    </row>
    <row r="11922" spans="1:1" x14ac:dyDescent="0.25">
      <c r="A11922">
        <v>11921</v>
      </c>
    </row>
    <row r="11923" spans="1:1" x14ac:dyDescent="0.25">
      <c r="A11923">
        <v>11922</v>
      </c>
    </row>
    <row r="11924" spans="1:1" x14ac:dyDescent="0.25">
      <c r="A11924">
        <v>11923</v>
      </c>
    </row>
    <row r="11925" spans="1:1" x14ac:dyDescent="0.25">
      <c r="A11925">
        <v>11924</v>
      </c>
    </row>
    <row r="11926" spans="1:1" x14ac:dyDescent="0.25">
      <c r="A11926">
        <v>11925</v>
      </c>
    </row>
    <row r="11927" spans="1:1" x14ac:dyDescent="0.25">
      <c r="A11927">
        <v>11926</v>
      </c>
    </row>
    <row r="11928" spans="1:1" x14ac:dyDescent="0.25">
      <c r="A11928">
        <v>11927</v>
      </c>
    </row>
    <row r="11929" spans="1:1" x14ac:dyDescent="0.25">
      <c r="A11929">
        <v>11928</v>
      </c>
    </row>
    <row r="11930" spans="1:1" x14ac:dyDescent="0.25">
      <c r="A11930">
        <v>11929</v>
      </c>
    </row>
    <row r="11931" spans="1:1" x14ac:dyDescent="0.25">
      <c r="A11931">
        <v>11930</v>
      </c>
    </row>
    <row r="11932" spans="1:1" x14ac:dyDescent="0.25">
      <c r="A11932">
        <v>11931</v>
      </c>
    </row>
    <row r="11933" spans="1:1" x14ac:dyDescent="0.25">
      <c r="A11933">
        <v>11932</v>
      </c>
    </row>
    <row r="11934" spans="1:1" x14ac:dyDescent="0.25">
      <c r="A11934">
        <v>11933</v>
      </c>
    </row>
    <row r="11935" spans="1:1" x14ac:dyDescent="0.25">
      <c r="A11935">
        <v>11934</v>
      </c>
    </row>
    <row r="11936" spans="1:1" x14ac:dyDescent="0.25">
      <c r="A11936">
        <v>11935</v>
      </c>
    </row>
    <row r="11937" spans="1:1" x14ac:dyDescent="0.25">
      <c r="A11937">
        <v>11936</v>
      </c>
    </row>
    <row r="11938" spans="1:1" x14ac:dyDescent="0.25">
      <c r="A11938">
        <v>11937</v>
      </c>
    </row>
    <row r="11939" spans="1:1" x14ac:dyDescent="0.25">
      <c r="A11939">
        <v>11938</v>
      </c>
    </row>
    <row r="11940" spans="1:1" x14ac:dyDescent="0.25">
      <c r="A11940">
        <v>11939</v>
      </c>
    </row>
    <row r="11941" spans="1:1" x14ac:dyDescent="0.25">
      <c r="A11941">
        <v>11940</v>
      </c>
    </row>
    <row r="11942" spans="1:1" x14ac:dyDescent="0.25">
      <c r="A11942">
        <v>11941</v>
      </c>
    </row>
    <row r="11943" spans="1:1" x14ac:dyDescent="0.25">
      <c r="A11943">
        <v>11942</v>
      </c>
    </row>
    <row r="11944" spans="1:1" x14ac:dyDescent="0.25">
      <c r="A11944">
        <v>11943</v>
      </c>
    </row>
    <row r="11945" spans="1:1" x14ac:dyDescent="0.25">
      <c r="A11945">
        <v>11944</v>
      </c>
    </row>
    <row r="11946" spans="1:1" x14ac:dyDescent="0.25">
      <c r="A11946">
        <v>11945</v>
      </c>
    </row>
    <row r="11947" spans="1:1" x14ac:dyDescent="0.25">
      <c r="A11947">
        <v>11946</v>
      </c>
    </row>
    <row r="11948" spans="1:1" x14ac:dyDescent="0.25">
      <c r="A11948">
        <v>11947</v>
      </c>
    </row>
    <row r="11949" spans="1:1" x14ac:dyDescent="0.25">
      <c r="A11949">
        <v>11948</v>
      </c>
    </row>
    <row r="11950" spans="1:1" x14ac:dyDescent="0.25">
      <c r="A11950">
        <v>11949</v>
      </c>
    </row>
    <row r="11951" spans="1:1" x14ac:dyDescent="0.25">
      <c r="A11951">
        <v>11950</v>
      </c>
    </row>
    <row r="11952" spans="1:1" x14ac:dyDescent="0.25">
      <c r="A11952">
        <v>11951</v>
      </c>
    </row>
    <row r="11953" spans="1:1" x14ac:dyDescent="0.25">
      <c r="A11953">
        <v>11952</v>
      </c>
    </row>
    <row r="11954" spans="1:1" x14ac:dyDescent="0.25">
      <c r="A11954">
        <v>11953</v>
      </c>
    </row>
    <row r="11955" spans="1:1" x14ac:dyDescent="0.25">
      <c r="A11955">
        <v>11954</v>
      </c>
    </row>
    <row r="11956" spans="1:1" x14ac:dyDescent="0.25">
      <c r="A11956">
        <v>11955</v>
      </c>
    </row>
    <row r="11957" spans="1:1" x14ac:dyDescent="0.25">
      <c r="A11957">
        <v>11956</v>
      </c>
    </row>
    <row r="11958" spans="1:1" x14ac:dyDescent="0.25">
      <c r="A11958">
        <v>11957</v>
      </c>
    </row>
    <row r="11959" spans="1:1" x14ac:dyDescent="0.25">
      <c r="A11959">
        <v>11958</v>
      </c>
    </row>
    <row r="11960" spans="1:1" x14ac:dyDescent="0.25">
      <c r="A11960">
        <v>11959</v>
      </c>
    </row>
    <row r="11961" spans="1:1" x14ac:dyDescent="0.25">
      <c r="A11961">
        <v>11960</v>
      </c>
    </row>
    <row r="11962" spans="1:1" x14ac:dyDescent="0.25">
      <c r="A11962">
        <v>11961</v>
      </c>
    </row>
    <row r="11963" spans="1:1" x14ac:dyDescent="0.25">
      <c r="A11963">
        <v>11962</v>
      </c>
    </row>
    <row r="11964" spans="1:1" x14ac:dyDescent="0.25">
      <c r="A11964">
        <v>11963</v>
      </c>
    </row>
    <row r="11965" spans="1:1" x14ac:dyDescent="0.25">
      <c r="A11965">
        <v>11964</v>
      </c>
    </row>
    <row r="11966" spans="1:1" x14ac:dyDescent="0.25">
      <c r="A11966">
        <v>11965</v>
      </c>
    </row>
    <row r="11967" spans="1:1" x14ac:dyDescent="0.25">
      <c r="A11967">
        <v>11966</v>
      </c>
    </row>
    <row r="11968" spans="1:1" x14ac:dyDescent="0.25">
      <c r="A11968">
        <v>11967</v>
      </c>
    </row>
    <row r="11969" spans="1:1" x14ac:dyDescent="0.25">
      <c r="A11969">
        <v>11968</v>
      </c>
    </row>
    <row r="11970" spans="1:1" x14ac:dyDescent="0.25">
      <c r="A11970">
        <v>11969</v>
      </c>
    </row>
    <row r="11971" spans="1:1" x14ac:dyDescent="0.25">
      <c r="A11971">
        <v>11970</v>
      </c>
    </row>
    <row r="11972" spans="1:1" x14ac:dyDescent="0.25">
      <c r="A11972">
        <v>11971</v>
      </c>
    </row>
    <row r="11973" spans="1:1" x14ac:dyDescent="0.25">
      <c r="A11973">
        <v>11972</v>
      </c>
    </row>
    <row r="11974" spans="1:1" x14ac:dyDescent="0.25">
      <c r="A11974">
        <v>11973</v>
      </c>
    </row>
    <row r="11975" spans="1:1" x14ac:dyDescent="0.25">
      <c r="A11975">
        <v>11974</v>
      </c>
    </row>
    <row r="11976" spans="1:1" x14ac:dyDescent="0.25">
      <c r="A11976">
        <v>11975</v>
      </c>
    </row>
    <row r="11977" spans="1:1" x14ac:dyDescent="0.25">
      <c r="A11977">
        <v>11976</v>
      </c>
    </row>
    <row r="11978" spans="1:1" x14ac:dyDescent="0.25">
      <c r="A11978">
        <v>11977</v>
      </c>
    </row>
    <row r="11979" spans="1:1" x14ac:dyDescent="0.25">
      <c r="A11979">
        <v>11978</v>
      </c>
    </row>
    <row r="11980" spans="1:1" x14ac:dyDescent="0.25">
      <c r="A11980">
        <v>11979</v>
      </c>
    </row>
    <row r="11981" spans="1:1" x14ac:dyDescent="0.25">
      <c r="A11981">
        <v>11980</v>
      </c>
    </row>
    <row r="11982" spans="1:1" x14ac:dyDescent="0.25">
      <c r="A11982">
        <v>11981</v>
      </c>
    </row>
    <row r="11983" spans="1:1" x14ac:dyDescent="0.25">
      <c r="A11983">
        <v>11982</v>
      </c>
    </row>
    <row r="11984" spans="1:1" x14ac:dyDescent="0.25">
      <c r="A11984">
        <v>11983</v>
      </c>
    </row>
    <row r="11985" spans="1:1" x14ac:dyDescent="0.25">
      <c r="A11985">
        <v>11984</v>
      </c>
    </row>
    <row r="11986" spans="1:1" x14ac:dyDescent="0.25">
      <c r="A11986">
        <v>11985</v>
      </c>
    </row>
    <row r="11987" spans="1:1" x14ac:dyDescent="0.25">
      <c r="A11987">
        <v>11986</v>
      </c>
    </row>
    <row r="11988" spans="1:1" x14ac:dyDescent="0.25">
      <c r="A11988">
        <v>11987</v>
      </c>
    </row>
    <row r="11989" spans="1:1" x14ac:dyDescent="0.25">
      <c r="A11989">
        <v>11988</v>
      </c>
    </row>
    <row r="11990" spans="1:1" x14ac:dyDescent="0.25">
      <c r="A11990">
        <v>11989</v>
      </c>
    </row>
    <row r="11991" spans="1:1" x14ac:dyDescent="0.25">
      <c r="A11991">
        <v>11990</v>
      </c>
    </row>
    <row r="11992" spans="1:1" x14ac:dyDescent="0.25">
      <c r="A11992">
        <v>11991</v>
      </c>
    </row>
    <row r="11993" spans="1:1" x14ac:dyDescent="0.25">
      <c r="A11993">
        <v>11992</v>
      </c>
    </row>
    <row r="11994" spans="1:1" x14ac:dyDescent="0.25">
      <c r="A11994">
        <v>11993</v>
      </c>
    </row>
    <row r="11995" spans="1:1" x14ac:dyDescent="0.25">
      <c r="A11995">
        <v>11994</v>
      </c>
    </row>
    <row r="11996" spans="1:1" x14ac:dyDescent="0.25">
      <c r="A11996">
        <v>11995</v>
      </c>
    </row>
    <row r="11997" spans="1:1" x14ac:dyDescent="0.25">
      <c r="A11997">
        <v>11996</v>
      </c>
    </row>
    <row r="11998" spans="1:1" x14ac:dyDescent="0.25">
      <c r="A11998">
        <v>11997</v>
      </c>
    </row>
    <row r="11999" spans="1:1" x14ac:dyDescent="0.25">
      <c r="A11999">
        <v>11998</v>
      </c>
    </row>
    <row r="12000" spans="1:1" x14ac:dyDescent="0.25">
      <c r="A12000">
        <v>11999</v>
      </c>
    </row>
    <row r="12001" spans="1:1" x14ac:dyDescent="0.25">
      <c r="A12001">
        <v>12000</v>
      </c>
    </row>
    <row r="12002" spans="1:1" x14ac:dyDescent="0.25">
      <c r="A12002">
        <v>12001</v>
      </c>
    </row>
    <row r="12003" spans="1:1" x14ac:dyDescent="0.25">
      <c r="A12003">
        <v>12002</v>
      </c>
    </row>
    <row r="12004" spans="1:1" x14ac:dyDescent="0.25">
      <c r="A12004">
        <v>12003</v>
      </c>
    </row>
    <row r="12005" spans="1:1" x14ac:dyDescent="0.25">
      <c r="A12005">
        <v>12004</v>
      </c>
    </row>
    <row r="12006" spans="1:1" x14ac:dyDescent="0.25">
      <c r="A12006">
        <v>12005</v>
      </c>
    </row>
    <row r="12007" spans="1:1" x14ac:dyDescent="0.25">
      <c r="A12007">
        <v>12006</v>
      </c>
    </row>
    <row r="12008" spans="1:1" x14ac:dyDescent="0.25">
      <c r="A12008">
        <v>12007</v>
      </c>
    </row>
    <row r="12009" spans="1:1" x14ac:dyDescent="0.25">
      <c r="A12009">
        <v>12008</v>
      </c>
    </row>
    <row r="12010" spans="1:1" x14ac:dyDescent="0.25">
      <c r="A12010">
        <v>12009</v>
      </c>
    </row>
    <row r="12011" spans="1:1" x14ac:dyDescent="0.25">
      <c r="A12011">
        <v>12010</v>
      </c>
    </row>
    <row r="12012" spans="1:1" x14ac:dyDescent="0.25">
      <c r="A12012">
        <v>12011</v>
      </c>
    </row>
    <row r="12013" spans="1:1" x14ac:dyDescent="0.25">
      <c r="A12013">
        <v>12012</v>
      </c>
    </row>
    <row r="12014" spans="1:1" x14ac:dyDescent="0.25">
      <c r="A12014">
        <v>12013</v>
      </c>
    </row>
    <row r="12015" spans="1:1" x14ac:dyDescent="0.25">
      <c r="A12015">
        <v>12014</v>
      </c>
    </row>
    <row r="12016" spans="1:1" x14ac:dyDescent="0.25">
      <c r="A12016">
        <v>12015</v>
      </c>
    </row>
    <row r="12017" spans="1:11" x14ac:dyDescent="0.25">
      <c r="A12017">
        <v>12016</v>
      </c>
    </row>
    <row r="12018" spans="1:11" x14ac:dyDescent="0.25">
      <c r="A12018">
        <v>12017</v>
      </c>
    </row>
    <row r="12019" spans="1:11" x14ac:dyDescent="0.25">
      <c r="A12019">
        <v>12018</v>
      </c>
    </row>
    <row r="12020" spans="1:11" x14ac:dyDescent="0.25">
      <c r="A12020">
        <v>12019</v>
      </c>
    </row>
    <row r="12021" spans="1:11" x14ac:dyDescent="0.25">
      <c r="A12021">
        <v>12020</v>
      </c>
    </row>
    <row r="12022" spans="1:11" x14ac:dyDescent="0.25">
      <c r="A12022">
        <v>12021</v>
      </c>
    </row>
    <row r="12023" spans="1:11" x14ac:dyDescent="0.25">
      <c r="A12023">
        <v>12022</v>
      </c>
    </row>
    <row r="12024" spans="1:11" x14ac:dyDescent="0.25">
      <c r="A12024">
        <v>12023</v>
      </c>
      <c r="J12024">
        <v>10.608046999999992</v>
      </c>
      <c r="K12024">
        <v>12.844244</v>
      </c>
    </row>
    <row r="12025" spans="1:11" x14ac:dyDescent="0.25">
      <c r="A12025">
        <v>12024</v>
      </c>
    </row>
    <row r="12026" spans="1:11" x14ac:dyDescent="0.25">
      <c r="A12026">
        <v>12025</v>
      </c>
    </row>
    <row r="12027" spans="1:11" x14ac:dyDescent="0.25">
      <c r="A12027">
        <v>12026</v>
      </c>
    </row>
    <row r="12028" spans="1:11" x14ac:dyDescent="0.25">
      <c r="A12028">
        <v>12027</v>
      </c>
    </row>
    <row r="12029" spans="1:11" x14ac:dyDescent="0.25">
      <c r="A12029">
        <v>12028</v>
      </c>
    </row>
    <row r="12030" spans="1:11" x14ac:dyDescent="0.25">
      <c r="A12030">
        <v>12029</v>
      </c>
    </row>
    <row r="12031" spans="1:11" x14ac:dyDescent="0.25">
      <c r="A12031">
        <v>12030</v>
      </c>
      <c r="H12031">
        <v>37.064196999999993</v>
      </c>
      <c r="I12031">
        <v>5.8319809999999999</v>
      </c>
    </row>
    <row r="12032" spans="1:11" x14ac:dyDescent="0.25">
      <c r="A12032">
        <v>12031</v>
      </c>
      <c r="D12032">
        <v>51.229723999999997</v>
      </c>
      <c r="E12032">
        <v>6.1791219999999996</v>
      </c>
      <c r="H12032">
        <v>37.064196999999993</v>
      </c>
      <c r="I12032">
        <v>5.8319809999999999</v>
      </c>
    </row>
    <row r="12033" spans="1:9" x14ac:dyDescent="0.25">
      <c r="A12033">
        <v>12032</v>
      </c>
      <c r="D12033">
        <v>51.229723999999997</v>
      </c>
      <c r="E12033">
        <v>6.1791219999999996</v>
      </c>
      <c r="H12033">
        <v>37.064196999999993</v>
      </c>
      <c r="I12033">
        <v>5.8319809999999999</v>
      </c>
    </row>
    <row r="12034" spans="1:9" x14ac:dyDescent="0.25">
      <c r="A12034">
        <v>12033</v>
      </c>
      <c r="D12034">
        <v>51.229723999999997</v>
      </c>
      <c r="E12034">
        <v>6.1791219999999996</v>
      </c>
      <c r="H12034">
        <v>37.064196999999993</v>
      </c>
      <c r="I12034">
        <v>5.8319809999999999</v>
      </c>
    </row>
    <row r="12035" spans="1:9" x14ac:dyDescent="0.25">
      <c r="A12035">
        <v>12034</v>
      </c>
      <c r="D12035">
        <v>51.229723999999997</v>
      </c>
      <c r="E12035">
        <v>6.1791219999999996</v>
      </c>
      <c r="H12035">
        <v>37.064196999999993</v>
      </c>
      <c r="I12035">
        <v>5.8319809999999999</v>
      </c>
    </row>
    <row r="12036" spans="1:9" x14ac:dyDescent="0.25">
      <c r="A12036">
        <v>12035</v>
      </c>
      <c r="D12036">
        <v>51.229723999999997</v>
      </c>
      <c r="E12036">
        <v>6.1791219999999996</v>
      </c>
      <c r="H12036">
        <v>37.064196999999993</v>
      </c>
      <c r="I12036">
        <v>5.8319809999999999</v>
      </c>
    </row>
    <row r="12037" spans="1:9" x14ac:dyDescent="0.25">
      <c r="A12037">
        <v>12036</v>
      </c>
      <c r="D12037">
        <v>51.229723999999997</v>
      </c>
      <c r="E12037">
        <v>6.1791219999999996</v>
      </c>
      <c r="H12037">
        <v>37.064196999999993</v>
      </c>
      <c r="I12037">
        <v>5.8319809999999999</v>
      </c>
    </row>
    <row r="12038" spans="1:9" x14ac:dyDescent="0.25">
      <c r="A12038">
        <v>12037</v>
      </c>
      <c r="D12038">
        <v>51.229723999999997</v>
      </c>
      <c r="E12038">
        <v>6.1791219999999996</v>
      </c>
      <c r="H12038">
        <v>37.064196999999993</v>
      </c>
      <c r="I12038">
        <v>5.8319809999999999</v>
      </c>
    </row>
    <row r="12039" spans="1:9" x14ac:dyDescent="0.25">
      <c r="A12039">
        <v>12038</v>
      </c>
      <c r="D12039">
        <v>51.229723999999997</v>
      </c>
      <c r="E12039">
        <v>6.1791219999999996</v>
      </c>
      <c r="H12039">
        <v>37.064196999999993</v>
      </c>
      <c r="I12039">
        <v>5.8319809999999999</v>
      </c>
    </row>
    <row r="12040" spans="1:9" x14ac:dyDescent="0.25">
      <c r="A12040">
        <v>12039</v>
      </c>
      <c r="D12040">
        <v>51.229723999999997</v>
      </c>
      <c r="E12040">
        <v>6.1791219999999996</v>
      </c>
      <c r="H12040">
        <v>37.064196999999993</v>
      </c>
      <c r="I12040">
        <v>5.8319809999999999</v>
      </c>
    </row>
    <row r="12041" spans="1:9" x14ac:dyDescent="0.25">
      <c r="A12041">
        <v>12040</v>
      </c>
      <c r="D12041">
        <v>51.229723999999997</v>
      </c>
      <c r="E12041">
        <v>6.1791219999999996</v>
      </c>
      <c r="H12041">
        <v>37.064196999999993</v>
      </c>
      <c r="I12041">
        <v>5.8319809999999999</v>
      </c>
    </row>
    <row r="12042" spans="1:9" x14ac:dyDescent="0.25">
      <c r="A12042">
        <v>12041</v>
      </c>
      <c r="D12042">
        <v>51.229723999999997</v>
      </c>
      <c r="E12042">
        <v>6.1791219999999996</v>
      </c>
      <c r="H12042">
        <v>37.064196999999993</v>
      </c>
      <c r="I12042">
        <v>5.8319809999999999</v>
      </c>
    </row>
    <row r="12043" spans="1:9" x14ac:dyDescent="0.25">
      <c r="A12043">
        <v>12042</v>
      </c>
      <c r="D12043">
        <v>51.229723999999997</v>
      </c>
      <c r="E12043">
        <v>6.1791219999999996</v>
      </c>
      <c r="H12043">
        <v>37.064196999999993</v>
      </c>
      <c r="I12043">
        <v>5.8319809999999999</v>
      </c>
    </row>
    <row r="12044" spans="1:9" x14ac:dyDescent="0.25">
      <c r="A12044">
        <v>12043</v>
      </c>
      <c r="D12044">
        <v>51.229723999999997</v>
      </c>
      <c r="E12044">
        <v>6.1791219999999996</v>
      </c>
      <c r="H12044">
        <v>37.064196999999993</v>
      </c>
      <c r="I12044">
        <v>5.8319809999999999</v>
      </c>
    </row>
    <row r="12045" spans="1:9" x14ac:dyDescent="0.25">
      <c r="A12045">
        <v>12044</v>
      </c>
      <c r="D12045">
        <v>51.229723999999997</v>
      </c>
      <c r="E12045">
        <v>6.1791219999999996</v>
      </c>
      <c r="H12045">
        <v>37.064196999999993</v>
      </c>
      <c r="I12045">
        <v>5.8319809999999999</v>
      </c>
    </row>
    <row r="12046" spans="1:9" x14ac:dyDescent="0.25">
      <c r="A12046">
        <v>12045</v>
      </c>
      <c r="D12046">
        <v>51.229723999999997</v>
      </c>
      <c r="E12046">
        <v>6.1791219999999996</v>
      </c>
      <c r="H12046">
        <v>37.064196999999993</v>
      </c>
      <c r="I12046">
        <v>5.8319809999999999</v>
      </c>
    </row>
    <row r="12047" spans="1:9" x14ac:dyDescent="0.25">
      <c r="A12047">
        <v>12046</v>
      </c>
      <c r="D12047">
        <v>51.229723999999997</v>
      </c>
      <c r="E12047">
        <v>6.1791219999999996</v>
      </c>
      <c r="H12047">
        <v>37.064196999999993</v>
      </c>
      <c r="I12047">
        <v>5.8319809999999999</v>
      </c>
    </row>
    <row r="12048" spans="1:9" x14ac:dyDescent="0.25">
      <c r="A12048">
        <v>12047</v>
      </c>
      <c r="D12048">
        <v>51.229723999999997</v>
      </c>
      <c r="E12048">
        <v>6.1791219999999996</v>
      </c>
      <c r="H12048">
        <v>37.064196999999993</v>
      </c>
      <c r="I12048">
        <v>5.8319809999999999</v>
      </c>
    </row>
    <row r="12049" spans="1:9" x14ac:dyDescent="0.25">
      <c r="A12049">
        <v>12048</v>
      </c>
      <c r="D12049">
        <v>51.229723999999997</v>
      </c>
      <c r="E12049">
        <v>6.1791219999999996</v>
      </c>
      <c r="H12049">
        <v>37.064196999999993</v>
      </c>
      <c r="I12049">
        <v>5.8319809999999999</v>
      </c>
    </row>
    <row r="12050" spans="1:9" x14ac:dyDescent="0.25">
      <c r="A12050">
        <v>12049</v>
      </c>
      <c r="D12050">
        <v>51.229723999999997</v>
      </c>
      <c r="E12050">
        <v>6.1791219999999996</v>
      </c>
    </row>
    <row r="12051" spans="1:9" x14ac:dyDescent="0.25">
      <c r="A12051">
        <v>12050</v>
      </c>
      <c r="D12051">
        <v>51.229723999999997</v>
      </c>
      <c r="E12051">
        <v>6.1791219999999996</v>
      </c>
    </row>
    <row r="12052" spans="1:9" x14ac:dyDescent="0.25">
      <c r="A12052">
        <v>12051</v>
      </c>
      <c r="D12052">
        <v>51.229723999999997</v>
      </c>
      <c r="E12052">
        <v>6.1791219999999996</v>
      </c>
    </row>
    <row r="12053" spans="1:9" x14ac:dyDescent="0.25">
      <c r="A12053">
        <v>12052</v>
      </c>
      <c r="D12053">
        <v>51.229723999999997</v>
      </c>
      <c r="E12053">
        <v>6.1791219999999996</v>
      </c>
    </row>
    <row r="12054" spans="1:9" x14ac:dyDescent="0.25">
      <c r="A12054">
        <v>12053</v>
      </c>
      <c r="D12054">
        <v>51.229723999999997</v>
      </c>
      <c r="E12054">
        <v>6.1791219999999996</v>
      </c>
    </row>
    <row r="12055" spans="1:9" x14ac:dyDescent="0.25">
      <c r="A12055">
        <v>12054</v>
      </c>
      <c r="D12055">
        <v>51.229723999999997</v>
      </c>
      <c r="E12055">
        <v>6.1791219999999996</v>
      </c>
    </row>
    <row r="12056" spans="1:9" x14ac:dyDescent="0.25">
      <c r="A12056">
        <v>12055</v>
      </c>
      <c r="D12056">
        <v>51.229723999999997</v>
      </c>
      <c r="E12056">
        <v>6.1791219999999996</v>
      </c>
      <c r="F12056">
        <v>46.021807999999993</v>
      </c>
      <c r="G12056">
        <v>4.8599839999999999</v>
      </c>
    </row>
    <row r="12057" spans="1:9" x14ac:dyDescent="0.25">
      <c r="A12057">
        <v>12056</v>
      </c>
      <c r="B12057">
        <v>60.395507999999992</v>
      </c>
      <c r="C12057">
        <v>6.3874079999999998</v>
      </c>
      <c r="D12057">
        <v>51.229723999999997</v>
      </c>
      <c r="E12057">
        <v>6.1791219999999996</v>
      </c>
      <c r="F12057">
        <v>46.021807999999993</v>
      </c>
      <c r="G12057">
        <v>4.8599839999999999</v>
      </c>
    </row>
    <row r="12058" spans="1:9" x14ac:dyDescent="0.25">
      <c r="A12058">
        <v>12057</v>
      </c>
      <c r="B12058">
        <v>62.894502000000003</v>
      </c>
      <c r="C12058">
        <v>5.1900589999999998</v>
      </c>
      <c r="D12058">
        <v>51.229723999999997</v>
      </c>
      <c r="E12058">
        <v>6.1791219999999996</v>
      </c>
      <c r="F12058">
        <v>46.021807999999993</v>
      </c>
      <c r="G12058">
        <v>4.8599839999999999</v>
      </c>
    </row>
    <row r="12059" spans="1:9" x14ac:dyDescent="0.25">
      <c r="A12059">
        <v>12058</v>
      </c>
      <c r="B12059">
        <v>62.894502000000003</v>
      </c>
      <c r="C12059">
        <v>5.1900589999999998</v>
      </c>
      <c r="F12059">
        <v>46.021807999999993</v>
      </c>
      <c r="G12059">
        <v>4.8599839999999999</v>
      </c>
    </row>
    <row r="12060" spans="1:9" x14ac:dyDescent="0.25">
      <c r="A12060">
        <v>12059</v>
      </c>
      <c r="B12060">
        <v>62.894502000000003</v>
      </c>
      <c r="C12060">
        <v>5.1900589999999998</v>
      </c>
      <c r="F12060">
        <v>46.021807999999993</v>
      </c>
      <c r="G12060">
        <v>4.8599839999999999</v>
      </c>
    </row>
    <row r="12061" spans="1:9" x14ac:dyDescent="0.25">
      <c r="A12061">
        <v>12060</v>
      </c>
      <c r="B12061">
        <v>62.894502000000003</v>
      </c>
      <c r="C12061">
        <v>5.1900589999999998</v>
      </c>
      <c r="F12061">
        <v>46.021807999999993</v>
      </c>
      <c r="G12061">
        <v>4.8599839999999999</v>
      </c>
    </row>
    <row r="12062" spans="1:9" x14ac:dyDescent="0.25">
      <c r="A12062">
        <v>12061</v>
      </c>
      <c r="B12062">
        <v>62.894502000000003</v>
      </c>
      <c r="C12062">
        <v>5.1900589999999998</v>
      </c>
      <c r="F12062">
        <v>46.021807999999993</v>
      </c>
      <c r="G12062">
        <v>4.8599839999999999</v>
      </c>
    </row>
    <row r="12063" spans="1:9" x14ac:dyDescent="0.25">
      <c r="A12063">
        <v>12062</v>
      </c>
      <c r="B12063">
        <v>62.894502000000003</v>
      </c>
      <c r="C12063">
        <v>5.1900589999999998</v>
      </c>
      <c r="F12063">
        <v>46.021807999999993</v>
      </c>
      <c r="G12063">
        <v>4.8599839999999999</v>
      </c>
      <c r="H12063">
        <v>50.882469999999991</v>
      </c>
      <c r="I12063">
        <v>8.8173999999999992</v>
      </c>
    </row>
    <row r="12064" spans="1:9" x14ac:dyDescent="0.25">
      <c r="A12064">
        <v>12063</v>
      </c>
      <c r="B12064">
        <v>62.894502000000003</v>
      </c>
      <c r="C12064">
        <v>5.1900589999999998</v>
      </c>
      <c r="F12064">
        <v>46.021807999999993</v>
      </c>
      <c r="G12064">
        <v>4.8599839999999999</v>
      </c>
      <c r="H12064">
        <v>50.882469999999991</v>
      </c>
      <c r="I12064">
        <v>8.8173999999999992</v>
      </c>
    </row>
    <row r="12065" spans="1:9" x14ac:dyDescent="0.25">
      <c r="A12065">
        <v>12064</v>
      </c>
      <c r="B12065">
        <v>62.894502000000003</v>
      </c>
      <c r="C12065">
        <v>5.1900589999999998</v>
      </c>
      <c r="F12065">
        <v>46.021807999999993</v>
      </c>
      <c r="G12065">
        <v>4.8599839999999999</v>
      </c>
      <c r="H12065">
        <v>50.882469999999991</v>
      </c>
      <c r="I12065">
        <v>8.8173999999999992</v>
      </c>
    </row>
    <row r="12066" spans="1:9" x14ac:dyDescent="0.25">
      <c r="A12066">
        <v>12065</v>
      </c>
      <c r="B12066">
        <v>62.894502000000003</v>
      </c>
      <c r="C12066">
        <v>5.1900589999999998</v>
      </c>
      <c r="F12066">
        <v>46.021807999999993</v>
      </c>
      <c r="G12066">
        <v>4.8599839999999999</v>
      </c>
      <c r="H12066">
        <v>50.882469999999991</v>
      </c>
      <c r="I12066">
        <v>8.8173999999999992</v>
      </c>
    </row>
    <row r="12067" spans="1:9" x14ac:dyDescent="0.25">
      <c r="A12067">
        <v>12066</v>
      </c>
      <c r="B12067">
        <v>62.894502000000003</v>
      </c>
      <c r="C12067">
        <v>5.1900589999999998</v>
      </c>
      <c r="F12067">
        <v>46.021807999999993</v>
      </c>
      <c r="G12067">
        <v>4.8599839999999999</v>
      </c>
      <c r="H12067">
        <v>50.882469999999991</v>
      </c>
      <c r="I12067">
        <v>8.8173999999999992</v>
      </c>
    </row>
    <row r="12068" spans="1:9" x14ac:dyDescent="0.25">
      <c r="A12068">
        <v>12067</v>
      </c>
      <c r="B12068">
        <v>62.894502000000003</v>
      </c>
      <c r="C12068">
        <v>5.1900589999999998</v>
      </c>
      <c r="F12068">
        <v>46.021807999999993</v>
      </c>
      <c r="G12068">
        <v>4.8599839999999999</v>
      </c>
      <c r="H12068">
        <v>50.882469999999991</v>
      </c>
      <c r="I12068">
        <v>8.8173999999999992</v>
      </c>
    </row>
    <row r="12069" spans="1:9" x14ac:dyDescent="0.25">
      <c r="A12069">
        <v>12068</v>
      </c>
      <c r="B12069">
        <v>62.894502000000003</v>
      </c>
      <c r="C12069">
        <v>5.1900589999999998</v>
      </c>
      <c r="F12069">
        <v>46.021807999999993</v>
      </c>
      <c r="G12069">
        <v>4.8599839999999999</v>
      </c>
      <c r="H12069">
        <v>50.882469999999991</v>
      </c>
      <c r="I12069">
        <v>8.8173999999999992</v>
      </c>
    </row>
    <row r="12070" spans="1:9" x14ac:dyDescent="0.25">
      <c r="A12070">
        <v>12069</v>
      </c>
      <c r="B12070">
        <v>62.894502000000003</v>
      </c>
      <c r="C12070">
        <v>5.1900589999999998</v>
      </c>
      <c r="F12070">
        <v>46.021807999999993</v>
      </c>
      <c r="G12070">
        <v>4.8599839999999999</v>
      </c>
      <c r="H12070">
        <v>50.882469999999991</v>
      </c>
      <c r="I12070">
        <v>8.8173999999999992</v>
      </c>
    </row>
    <row r="12071" spans="1:9" x14ac:dyDescent="0.25">
      <c r="A12071">
        <v>12070</v>
      </c>
      <c r="B12071">
        <v>62.894502000000003</v>
      </c>
      <c r="C12071">
        <v>5.1900589999999998</v>
      </c>
      <c r="F12071">
        <v>46.021807999999993</v>
      </c>
      <c r="G12071">
        <v>4.8599839999999999</v>
      </c>
      <c r="H12071">
        <v>50.882469999999991</v>
      </c>
      <c r="I12071">
        <v>8.8173999999999992</v>
      </c>
    </row>
    <row r="12072" spans="1:9" x14ac:dyDescent="0.25">
      <c r="A12072">
        <v>12071</v>
      </c>
      <c r="B12072">
        <v>62.894502000000003</v>
      </c>
      <c r="C12072">
        <v>5.1900589999999998</v>
      </c>
      <c r="F12072">
        <v>46.021807999999993</v>
      </c>
      <c r="G12072">
        <v>4.8599839999999999</v>
      </c>
      <c r="H12072">
        <v>50.882469999999991</v>
      </c>
      <c r="I12072">
        <v>8.8173999999999992</v>
      </c>
    </row>
    <row r="12073" spans="1:9" x14ac:dyDescent="0.25">
      <c r="A12073">
        <v>12072</v>
      </c>
      <c r="B12073">
        <v>62.894502000000003</v>
      </c>
      <c r="C12073">
        <v>5.1900589999999998</v>
      </c>
      <c r="F12073">
        <v>46.021807999999993</v>
      </c>
      <c r="G12073">
        <v>4.8599839999999999</v>
      </c>
      <c r="H12073">
        <v>50.882469999999991</v>
      </c>
      <c r="I12073">
        <v>8.8173999999999992</v>
      </c>
    </row>
    <row r="12074" spans="1:9" x14ac:dyDescent="0.25">
      <c r="A12074">
        <v>12073</v>
      </c>
      <c r="B12074">
        <v>62.894502000000003</v>
      </c>
      <c r="C12074">
        <v>5.1900589999999998</v>
      </c>
      <c r="F12074">
        <v>46.021807999999993</v>
      </c>
      <c r="G12074">
        <v>4.8599839999999999</v>
      </c>
      <c r="H12074">
        <v>50.882469999999991</v>
      </c>
      <c r="I12074">
        <v>8.8173999999999992</v>
      </c>
    </row>
    <row r="12075" spans="1:9" x14ac:dyDescent="0.25">
      <c r="A12075">
        <v>12074</v>
      </c>
      <c r="B12075">
        <v>62.894502000000003</v>
      </c>
      <c r="C12075">
        <v>5.1900589999999998</v>
      </c>
      <c r="F12075">
        <v>46.021807999999993</v>
      </c>
      <c r="G12075">
        <v>4.8599839999999999</v>
      </c>
      <c r="H12075">
        <v>50.882469999999991</v>
      </c>
      <c r="I12075">
        <v>8.8173999999999992</v>
      </c>
    </row>
    <row r="12076" spans="1:9" x14ac:dyDescent="0.25">
      <c r="A12076">
        <v>12075</v>
      </c>
      <c r="B12076">
        <v>62.894502000000003</v>
      </c>
      <c r="C12076">
        <v>5.1900589999999998</v>
      </c>
      <c r="F12076">
        <v>46.091236999999992</v>
      </c>
      <c r="G12076">
        <v>5.0682689999999999</v>
      </c>
      <c r="H12076">
        <v>50.882469999999991</v>
      </c>
      <c r="I12076">
        <v>8.8173999999999992</v>
      </c>
    </row>
    <row r="12077" spans="1:9" x14ac:dyDescent="0.25">
      <c r="A12077">
        <v>12076</v>
      </c>
      <c r="B12077">
        <v>62.894502000000003</v>
      </c>
      <c r="C12077">
        <v>5.1900589999999998</v>
      </c>
      <c r="F12077">
        <v>46.230093999999994</v>
      </c>
      <c r="G12077">
        <v>4.9988409999999996</v>
      </c>
      <c r="H12077">
        <v>50.882469999999991</v>
      </c>
      <c r="I12077">
        <v>8.8173999999999992</v>
      </c>
    </row>
    <row r="12078" spans="1:9" x14ac:dyDescent="0.25">
      <c r="A12078">
        <v>12077</v>
      </c>
      <c r="B12078">
        <v>62.894502000000003</v>
      </c>
      <c r="C12078">
        <v>5.1900589999999998</v>
      </c>
      <c r="D12078">
        <v>67.54775699999999</v>
      </c>
      <c r="E12078">
        <v>6.8039769999999997</v>
      </c>
      <c r="F12078">
        <v>46.230093999999994</v>
      </c>
      <c r="G12078">
        <v>4.9988409999999996</v>
      </c>
      <c r="H12078">
        <v>50.882469999999991</v>
      </c>
      <c r="I12078">
        <v>8.8173999999999992</v>
      </c>
    </row>
    <row r="12079" spans="1:9" x14ac:dyDescent="0.25">
      <c r="A12079">
        <v>12078</v>
      </c>
      <c r="B12079">
        <v>62.894502000000003</v>
      </c>
      <c r="C12079">
        <v>5.1900589999999998</v>
      </c>
      <c r="D12079">
        <v>67.54775699999999</v>
      </c>
      <c r="E12079">
        <v>6.8039769999999997</v>
      </c>
      <c r="H12079">
        <v>50.882469999999991</v>
      </c>
      <c r="I12079">
        <v>8.8173999999999992</v>
      </c>
    </row>
    <row r="12080" spans="1:9" x14ac:dyDescent="0.25">
      <c r="A12080">
        <v>12079</v>
      </c>
      <c r="B12080">
        <v>63.154260000000008</v>
      </c>
      <c r="C12080">
        <v>5.2549440000000001</v>
      </c>
      <c r="D12080">
        <v>68.348492999999991</v>
      </c>
      <c r="E12080">
        <v>6.2280059999999997</v>
      </c>
      <c r="H12080">
        <v>50.882469999999991</v>
      </c>
      <c r="I12080">
        <v>8.8173999999999992</v>
      </c>
    </row>
    <row r="12081" spans="1:9" x14ac:dyDescent="0.25">
      <c r="A12081">
        <v>12080</v>
      </c>
      <c r="B12081">
        <v>63.154260000000008</v>
      </c>
      <c r="C12081">
        <v>5.2549440000000001</v>
      </c>
      <c r="D12081">
        <v>68.348492999999991</v>
      </c>
      <c r="E12081">
        <v>6.2280059999999997</v>
      </c>
      <c r="H12081">
        <v>50.882469999999991</v>
      </c>
      <c r="I12081">
        <v>8.8173999999999992</v>
      </c>
    </row>
    <row r="12082" spans="1:9" x14ac:dyDescent="0.25">
      <c r="A12082">
        <v>12081</v>
      </c>
      <c r="D12082">
        <v>68.348492999999991</v>
      </c>
      <c r="E12082">
        <v>6.2280059999999997</v>
      </c>
      <c r="H12082">
        <v>50.882469999999991</v>
      </c>
      <c r="I12082">
        <v>8.8173999999999992</v>
      </c>
    </row>
    <row r="12083" spans="1:9" x14ac:dyDescent="0.25">
      <c r="A12083">
        <v>12082</v>
      </c>
      <c r="D12083">
        <v>68.348492999999991</v>
      </c>
      <c r="E12083">
        <v>6.2280059999999997</v>
      </c>
      <c r="H12083">
        <v>50.882469999999991</v>
      </c>
      <c r="I12083">
        <v>8.8173999999999992</v>
      </c>
    </row>
    <row r="12084" spans="1:9" x14ac:dyDescent="0.25">
      <c r="A12084">
        <v>12083</v>
      </c>
      <c r="D12084">
        <v>68.348492999999991</v>
      </c>
      <c r="E12084">
        <v>6.2280059999999997</v>
      </c>
      <c r="H12084">
        <v>50.882469999999991</v>
      </c>
      <c r="I12084">
        <v>8.8173999999999992</v>
      </c>
    </row>
    <row r="12085" spans="1:9" x14ac:dyDescent="0.25">
      <c r="A12085">
        <v>12084</v>
      </c>
      <c r="D12085">
        <v>68.348492999999991</v>
      </c>
      <c r="E12085">
        <v>6.2280059999999997</v>
      </c>
      <c r="H12085">
        <v>50.882469999999991</v>
      </c>
      <c r="I12085">
        <v>8.8173999999999992</v>
      </c>
    </row>
    <row r="12086" spans="1:9" x14ac:dyDescent="0.25">
      <c r="A12086">
        <v>12085</v>
      </c>
      <c r="D12086">
        <v>68.348492999999991</v>
      </c>
      <c r="E12086">
        <v>6.2280059999999997</v>
      </c>
      <c r="H12086">
        <v>50.882469999999991</v>
      </c>
      <c r="I12086">
        <v>8.8173999999999992</v>
      </c>
    </row>
    <row r="12087" spans="1:9" x14ac:dyDescent="0.25">
      <c r="A12087">
        <v>12086</v>
      </c>
      <c r="D12087">
        <v>68.348492999999991</v>
      </c>
      <c r="E12087">
        <v>6.2280059999999997</v>
      </c>
      <c r="H12087">
        <v>50.882469999999991</v>
      </c>
      <c r="I12087">
        <v>8.8173999999999992</v>
      </c>
    </row>
    <row r="12088" spans="1:9" x14ac:dyDescent="0.25">
      <c r="A12088">
        <v>12087</v>
      </c>
      <c r="D12088">
        <v>68.348492999999991</v>
      </c>
      <c r="E12088">
        <v>6.2280059999999997</v>
      </c>
      <c r="H12088">
        <v>50.882469999999991</v>
      </c>
      <c r="I12088">
        <v>8.8173999999999992</v>
      </c>
    </row>
    <row r="12089" spans="1:9" x14ac:dyDescent="0.25">
      <c r="A12089">
        <v>12088</v>
      </c>
      <c r="D12089">
        <v>68.348492999999991</v>
      </c>
      <c r="E12089">
        <v>6.2280059999999997</v>
      </c>
      <c r="H12089">
        <v>50.882469999999991</v>
      </c>
      <c r="I12089">
        <v>8.8173999999999992</v>
      </c>
    </row>
    <row r="12090" spans="1:9" x14ac:dyDescent="0.25">
      <c r="A12090">
        <v>12089</v>
      </c>
      <c r="D12090">
        <v>68.348492999999991</v>
      </c>
      <c r="E12090">
        <v>6.2280059999999997</v>
      </c>
      <c r="H12090">
        <v>50.882469999999991</v>
      </c>
      <c r="I12090">
        <v>8.8173999999999992</v>
      </c>
    </row>
    <row r="12091" spans="1:9" x14ac:dyDescent="0.25">
      <c r="A12091">
        <v>12090</v>
      </c>
      <c r="D12091">
        <v>68.348492999999991</v>
      </c>
      <c r="E12091">
        <v>6.2280059999999997</v>
      </c>
      <c r="F12091">
        <v>58.034605999999997</v>
      </c>
      <c r="G12091">
        <v>5.9014090000000001</v>
      </c>
      <c r="H12091">
        <v>50.882469999999991</v>
      </c>
      <c r="I12091">
        <v>8.8173999999999992</v>
      </c>
    </row>
    <row r="12092" spans="1:9" x14ac:dyDescent="0.25">
      <c r="A12092">
        <v>12091</v>
      </c>
      <c r="D12092">
        <v>68.348492999999991</v>
      </c>
      <c r="E12092">
        <v>6.2280059999999997</v>
      </c>
      <c r="F12092">
        <v>58.034605999999997</v>
      </c>
      <c r="G12092">
        <v>5.9014090000000001</v>
      </c>
      <c r="H12092">
        <v>50.882469999999991</v>
      </c>
      <c r="I12092">
        <v>8.8173999999999992</v>
      </c>
    </row>
    <row r="12093" spans="1:9" x14ac:dyDescent="0.25">
      <c r="A12093">
        <v>12092</v>
      </c>
      <c r="D12093">
        <v>68.348492999999991</v>
      </c>
      <c r="E12093">
        <v>6.2280059999999997</v>
      </c>
      <c r="F12093">
        <v>58.034605999999997</v>
      </c>
      <c r="G12093">
        <v>5.9014090000000001</v>
      </c>
    </row>
    <row r="12094" spans="1:9" x14ac:dyDescent="0.25">
      <c r="A12094">
        <v>12093</v>
      </c>
      <c r="D12094">
        <v>68.348492999999991</v>
      </c>
      <c r="E12094">
        <v>6.2280059999999997</v>
      </c>
      <c r="F12094">
        <v>58.034605999999997</v>
      </c>
      <c r="G12094">
        <v>5.9014090000000001</v>
      </c>
    </row>
    <row r="12095" spans="1:9" x14ac:dyDescent="0.25">
      <c r="A12095">
        <v>12094</v>
      </c>
      <c r="D12095">
        <v>68.348492999999991</v>
      </c>
      <c r="E12095">
        <v>6.2280059999999997</v>
      </c>
      <c r="F12095">
        <v>58.034605999999997</v>
      </c>
      <c r="G12095">
        <v>5.9014090000000001</v>
      </c>
    </row>
    <row r="12096" spans="1:9" x14ac:dyDescent="0.25">
      <c r="A12096">
        <v>12095</v>
      </c>
      <c r="D12096">
        <v>68.348492999999991</v>
      </c>
      <c r="E12096">
        <v>6.2280059999999997</v>
      </c>
      <c r="F12096">
        <v>58.034605999999997</v>
      </c>
      <c r="G12096">
        <v>5.9014090000000001</v>
      </c>
    </row>
    <row r="12097" spans="1:7" x14ac:dyDescent="0.25">
      <c r="A12097">
        <v>12096</v>
      </c>
      <c r="D12097">
        <v>68.348492999999991</v>
      </c>
      <c r="E12097">
        <v>6.2280059999999997</v>
      </c>
      <c r="F12097">
        <v>58.034605999999997</v>
      </c>
      <c r="G12097">
        <v>5.9014090000000001</v>
      </c>
    </row>
    <row r="12098" spans="1:7" x14ac:dyDescent="0.25">
      <c r="A12098">
        <v>12097</v>
      </c>
      <c r="D12098">
        <v>68.348492999999991</v>
      </c>
      <c r="E12098">
        <v>6.2280059999999997</v>
      </c>
      <c r="F12098">
        <v>58.034605999999997</v>
      </c>
      <c r="G12098">
        <v>5.9014090000000001</v>
      </c>
    </row>
    <row r="12099" spans="1:7" x14ac:dyDescent="0.25">
      <c r="A12099">
        <v>12098</v>
      </c>
      <c r="D12099">
        <v>68.348492999999991</v>
      </c>
      <c r="E12099">
        <v>6.2280059999999997</v>
      </c>
      <c r="F12099">
        <v>58.034605999999997</v>
      </c>
      <c r="G12099">
        <v>5.9014090000000001</v>
      </c>
    </row>
    <row r="12100" spans="1:7" x14ac:dyDescent="0.25">
      <c r="A12100">
        <v>12099</v>
      </c>
      <c r="D12100">
        <v>68.348492999999991</v>
      </c>
      <c r="E12100">
        <v>6.2280059999999997</v>
      </c>
      <c r="F12100">
        <v>58.034605999999997</v>
      </c>
      <c r="G12100">
        <v>5.9014090000000001</v>
      </c>
    </row>
    <row r="12101" spans="1:7" x14ac:dyDescent="0.25">
      <c r="A12101">
        <v>12100</v>
      </c>
      <c r="D12101">
        <v>68.348492999999991</v>
      </c>
      <c r="E12101">
        <v>6.2280059999999997</v>
      </c>
      <c r="F12101">
        <v>58.034605999999997</v>
      </c>
      <c r="G12101">
        <v>5.9014090000000001</v>
      </c>
    </row>
    <row r="12102" spans="1:7" x14ac:dyDescent="0.25">
      <c r="A12102">
        <v>12101</v>
      </c>
      <c r="D12102">
        <v>68.348492999999991</v>
      </c>
      <c r="E12102">
        <v>6.2280059999999997</v>
      </c>
      <c r="F12102">
        <v>58.034605999999997</v>
      </c>
      <c r="G12102">
        <v>5.9014090000000001</v>
      </c>
    </row>
    <row r="12103" spans="1:7" x14ac:dyDescent="0.25">
      <c r="A12103">
        <v>12102</v>
      </c>
      <c r="B12103">
        <v>74.841286999999994</v>
      </c>
      <c r="C12103">
        <v>3.8925709999999998</v>
      </c>
      <c r="D12103">
        <v>68.348492999999991</v>
      </c>
      <c r="E12103">
        <v>6.2280059999999997</v>
      </c>
      <c r="F12103">
        <v>58.034605999999997</v>
      </c>
      <c r="G12103">
        <v>5.9014090000000001</v>
      </c>
    </row>
    <row r="12104" spans="1:7" x14ac:dyDescent="0.25">
      <c r="A12104">
        <v>12103</v>
      </c>
      <c r="B12104">
        <v>74.841286999999994</v>
      </c>
      <c r="C12104">
        <v>3.8925709999999998</v>
      </c>
      <c r="D12104">
        <v>68.348492999999991</v>
      </c>
      <c r="E12104">
        <v>6.2280059999999997</v>
      </c>
      <c r="F12104">
        <v>58.034605999999997</v>
      </c>
      <c r="G12104">
        <v>5.9014090000000001</v>
      </c>
    </row>
    <row r="12105" spans="1:7" x14ac:dyDescent="0.25">
      <c r="A12105">
        <v>12104</v>
      </c>
      <c r="B12105">
        <v>74.841286999999994</v>
      </c>
      <c r="C12105">
        <v>3.8925709999999998</v>
      </c>
      <c r="F12105">
        <v>58.034605999999997</v>
      </c>
      <c r="G12105">
        <v>5.9014090000000001</v>
      </c>
    </row>
    <row r="12106" spans="1:7" x14ac:dyDescent="0.25">
      <c r="A12106">
        <v>12105</v>
      </c>
      <c r="B12106">
        <v>74.841286999999994</v>
      </c>
      <c r="C12106">
        <v>3.8925709999999998</v>
      </c>
      <c r="F12106">
        <v>58.034605999999997</v>
      </c>
      <c r="G12106">
        <v>5.9014090000000001</v>
      </c>
    </row>
    <row r="12107" spans="1:7" x14ac:dyDescent="0.25">
      <c r="A12107">
        <v>12106</v>
      </c>
      <c r="B12107">
        <v>74.841286999999994</v>
      </c>
      <c r="C12107">
        <v>3.8925709999999998</v>
      </c>
      <c r="F12107">
        <v>58.034605999999997</v>
      </c>
      <c r="G12107">
        <v>5.9014090000000001</v>
      </c>
    </row>
    <row r="12108" spans="1:7" x14ac:dyDescent="0.25">
      <c r="A12108">
        <v>12107</v>
      </c>
      <c r="B12108">
        <v>74.841286999999994</v>
      </c>
      <c r="C12108">
        <v>3.8925709999999998</v>
      </c>
      <c r="F12108">
        <v>58.034605999999997</v>
      </c>
      <c r="G12108">
        <v>5.9014090000000001</v>
      </c>
    </row>
    <row r="12109" spans="1:7" x14ac:dyDescent="0.25">
      <c r="A12109">
        <v>12108</v>
      </c>
      <c r="B12109">
        <v>74.841286999999994</v>
      </c>
      <c r="C12109">
        <v>3.8925709999999998</v>
      </c>
      <c r="F12109">
        <v>58.034605999999997</v>
      </c>
      <c r="G12109">
        <v>5.9014090000000001</v>
      </c>
    </row>
    <row r="12110" spans="1:7" x14ac:dyDescent="0.25">
      <c r="A12110">
        <v>12109</v>
      </c>
      <c r="B12110">
        <v>74.841286999999994</v>
      </c>
      <c r="C12110">
        <v>3.8925709999999998</v>
      </c>
      <c r="F12110">
        <v>58.034605999999997</v>
      </c>
      <c r="G12110">
        <v>5.9708379999999996</v>
      </c>
    </row>
    <row r="12111" spans="1:7" x14ac:dyDescent="0.25">
      <c r="A12111">
        <v>12110</v>
      </c>
      <c r="B12111">
        <v>74.841286999999994</v>
      </c>
      <c r="C12111">
        <v>3.8925709999999998</v>
      </c>
      <c r="F12111">
        <v>58.312431999999994</v>
      </c>
      <c r="G12111">
        <v>5.9014090000000001</v>
      </c>
    </row>
    <row r="12112" spans="1:7" x14ac:dyDescent="0.25">
      <c r="A12112">
        <v>12111</v>
      </c>
      <c r="B12112">
        <v>74.841286999999994</v>
      </c>
      <c r="C12112">
        <v>3.8925709999999998</v>
      </c>
      <c r="F12112">
        <v>58.312431999999994</v>
      </c>
      <c r="G12112">
        <v>5.9014090000000001</v>
      </c>
    </row>
    <row r="12113" spans="1:9" x14ac:dyDescent="0.25">
      <c r="A12113">
        <v>12112</v>
      </c>
      <c r="B12113">
        <v>74.841286999999994</v>
      </c>
      <c r="C12113">
        <v>3.8925709999999998</v>
      </c>
      <c r="F12113">
        <v>58.312431999999994</v>
      </c>
      <c r="G12113">
        <v>5.9014090000000001</v>
      </c>
    </row>
    <row r="12114" spans="1:9" x14ac:dyDescent="0.25">
      <c r="A12114">
        <v>12113</v>
      </c>
      <c r="B12114">
        <v>74.841286999999994</v>
      </c>
      <c r="C12114">
        <v>3.8925709999999998</v>
      </c>
      <c r="F12114">
        <v>58.520716999999991</v>
      </c>
      <c r="G12114">
        <v>5.8319809999999999</v>
      </c>
    </row>
    <row r="12115" spans="1:9" x14ac:dyDescent="0.25">
      <c r="A12115">
        <v>12114</v>
      </c>
      <c r="B12115">
        <v>74.841286999999994</v>
      </c>
      <c r="C12115">
        <v>3.8925709999999998</v>
      </c>
      <c r="F12115">
        <v>58.729001999999994</v>
      </c>
      <c r="G12115">
        <v>5.7625529999999996</v>
      </c>
      <c r="H12115">
        <v>68.348492999999991</v>
      </c>
      <c r="I12115">
        <v>6.6822020000000002</v>
      </c>
    </row>
    <row r="12116" spans="1:9" x14ac:dyDescent="0.25">
      <c r="A12116">
        <v>12115</v>
      </c>
      <c r="B12116">
        <v>74.841286999999994</v>
      </c>
      <c r="C12116">
        <v>3.8925709999999998</v>
      </c>
      <c r="F12116">
        <v>58.729001999999994</v>
      </c>
      <c r="G12116">
        <v>5.7625529999999996</v>
      </c>
      <c r="H12116">
        <v>68.348492999999991</v>
      </c>
      <c r="I12116">
        <v>6.6822020000000002</v>
      </c>
    </row>
    <row r="12117" spans="1:9" x14ac:dyDescent="0.25">
      <c r="A12117">
        <v>12116</v>
      </c>
      <c r="B12117">
        <v>74.841286999999994</v>
      </c>
      <c r="C12117">
        <v>3.8925709999999998</v>
      </c>
      <c r="H12117">
        <v>68.348492999999991</v>
      </c>
      <c r="I12117">
        <v>6.6822020000000002</v>
      </c>
    </row>
    <row r="12118" spans="1:9" x14ac:dyDescent="0.25">
      <c r="A12118">
        <v>12117</v>
      </c>
      <c r="B12118">
        <v>74.841286999999994</v>
      </c>
      <c r="C12118">
        <v>3.8925709999999998</v>
      </c>
      <c r="H12118">
        <v>68.348492999999991</v>
      </c>
      <c r="I12118">
        <v>6.6822020000000002</v>
      </c>
    </row>
    <row r="12119" spans="1:9" x14ac:dyDescent="0.25">
      <c r="A12119">
        <v>12118</v>
      </c>
      <c r="B12119">
        <v>74.841286999999994</v>
      </c>
      <c r="C12119">
        <v>3.8925709999999998</v>
      </c>
      <c r="H12119">
        <v>68.348492999999991</v>
      </c>
      <c r="I12119">
        <v>6.6822020000000002</v>
      </c>
    </row>
    <row r="12120" spans="1:9" x14ac:dyDescent="0.25">
      <c r="A12120">
        <v>12119</v>
      </c>
      <c r="B12120">
        <v>74.841286999999994</v>
      </c>
      <c r="C12120">
        <v>3.8925709999999998</v>
      </c>
      <c r="H12120">
        <v>68.348492999999991</v>
      </c>
      <c r="I12120">
        <v>6.6822020000000002</v>
      </c>
    </row>
    <row r="12121" spans="1:9" x14ac:dyDescent="0.25">
      <c r="A12121">
        <v>12120</v>
      </c>
      <c r="B12121">
        <v>74.841286999999994</v>
      </c>
      <c r="C12121">
        <v>3.8925709999999998</v>
      </c>
      <c r="H12121">
        <v>68.348492999999991</v>
      </c>
      <c r="I12121">
        <v>6.6822020000000002</v>
      </c>
    </row>
    <row r="12122" spans="1:9" x14ac:dyDescent="0.25">
      <c r="A12122">
        <v>12121</v>
      </c>
      <c r="B12122">
        <v>74.841286999999994</v>
      </c>
      <c r="C12122">
        <v>3.8925709999999998</v>
      </c>
      <c r="H12122">
        <v>68.348492999999991</v>
      </c>
      <c r="I12122">
        <v>6.6822020000000002</v>
      </c>
    </row>
    <row r="12123" spans="1:9" x14ac:dyDescent="0.25">
      <c r="A12123">
        <v>12122</v>
      </c>
      <c r="B12123">
        <v>74.841286999999994</v>
      </c>
      <c r="C12123">
        <v>3.8925709999999998</v>
      </c>
      <c r="H12123">
        <v>68.283608999999998</v>
      </c>
      <c r="I12123">
        <v>6.6173169999999999</v>
      </c>
    </row>
    <row r="12124" spans="1:9" x14ac:dyDescent="0.25">
      <c r="A12124">
        <v>12123</v>
      </c>
      <c r="B12124">
        <v>74.841286999999994</v>
      </c>
      <c r="C12124">
        <v>3.8925709999999998</v>
      </c>
      <c r="H12124">
        <v>68.283608999999998</v>
      </c>
      <c r="I12124">
        <v>6.5524319999999996</v>
      </c>
    </row>
    <row r="12125" spans="1:9" x14ac:dyDescent="0.25">
      <c r="A12125">
        <v>12124</v>
      </c>
      <c r="B12125">
        <v>74.841286999999994</v>
      </c>
      <c r="C12125">
        <v>3.8925709999999998</v>
      </c>
      <c r="H12125">
        <v>68.348492999999991</v>
      </c>
      <c r="I12125">
        <v>6.5524319999999996</v>
      </c>
    </row>
    <row r="12126" spans="1:9" x14ac:dyDescent="0.25">
      <c r="A12126">
        <v>12125</v>
      </c>
      <c r="B12126">
        <v>75.036157000000003</v>
      </c>
      <c r="C12126">
        <v>3.8276859999999999</v>
      </c>
      <c r="D12126">
        <v>82.762619999999998</v>
      </c>
      <c r="E12126">
        <v>6.0983429999999998</v>
      </c>
      <c r="H12126">
        <v>68.348492999999991</v>
      </c>
      <c r="I12126">
        <v>6.5524319999999996</v>
      </c>
    </row>
    <row r="12127" spans="1:9" x14ac:dyDescent="0.25">
      <c r="A12127">
        <v>12126</v>
      </c>
      <c r="D12127">
        <v>82.762619999999998</v>
      </c>
      <c r="E12127">
        <v>6.0983429999999998</v>
      </c>
      <c r="H12127">
        <v>68.608247000000006</v>
      </c>
      <c r="I12127">
        <v>6.5524319999999996</v>
      </c>
    </row>
    <row r="12128" spans="1:9" x14ac:dyDescent="0.25">
      <c r="A12128">
        <v>12127</v>
      </c>
      <c r="D12128">
        <v>82.762619999999998</v>
      </c>
      <c r="E12128">
        <v>6.0983429999999998</v>
      </c>
      <c r="H12128">
        <v>68.608247000000006</v>
      </c>
      <c r="I12128">
        <v>6.5524319999999996</v>
      </c>
    </row>
    <row r="12129" spans="1:9" x14ac:dyDescent="0.25">
      <c r="A12129">
        <v>12128</v>
      </c>
      <c r="D12129">
        <v>82.762619999999998</v>
      </c>
      <c r="E12129">
        <v>6.0983429999999998</v>
      </c>
      <c r="H12129">
        <v>68.608247000000006</v>
      </c>
      <c r="I12129">
        <v>6.5524319999999996</v>
      </c>
    </row>
    <row r="12130" spans="1:9" x14ac:dyDescent="0.25">
      <c r="A12130">
        <v>12129</v>
      </c>
      <c r="D12130">
        <v>82.762619999999998</v>
      </c>
      <c r="E12130">
        <v>6.0983429999999998</v>
      </c>
      <c r="H12130">
        <v>68.608247000000006</v>
      </c>
      <c r="I12130">
        <v>6.5524319999999996</v>
      </c>
    </row>
    <row r="12131" spans="1:9" x14ac:dyDescent="0.25">
      <c r="A12131">
        <v>12130</v>
      </c>
      <c r="D12131">
        <v>82.762619999999998</v>
      </c>
      <c r="E12131">
        <v>6.0983429999999998</v>
      </c>
      <c r="H12131">
        <v>68.608247000000006</v>
      </c>
      <c r="I12131">
        <v>6.5524319999999996</v>
      </c>
    </row>
    <row r="12132" spans="1:9" x14ac:dyDescent="0.25">
      <c r="A12132">
        <v>12131</v>
      </c>
      <c r="D12132">
        <v>82.762619999999998</v>
      </c>
      <c r="E12132">
        <v>6.0983429999999998</v>
      </c>
      <c r="H12132">
        <v>68.608247000000006</v>
      </c>
      <c r="I12132">
        <v>6.5524319999999996</v>
      </c>
    </row>
    <row r="12133" spans="1:9" x14ac:dyDescent="0.25">
      <c r="A12133">
        <v>12132</v>
      </c>
      <c r="D12133">
        <v>82.762619999999998</v>
      </c>
      <c r="E12133">
        <v>6.0983429999999998</v>
      </c>
      <c r="H12133">
        <v>68.738125999999994</v>
      </c>
      <c r="I12133">
        <v>6.6822020000000002</v>
      </c>
    </row>
    <row r="12134" spans="1:9" x14ac:dyDescent="0.25">
      <c r="A12134">
        <v>12133</v>
      </c>
      <c r="D12134">
        <v>82.762619999999998</v>
      </c>
      <c r="E12134">
        <v>6.0983429999999998</v>
      </c>
      <c r="H12134">
        <v>68.738125999999994</v>
      </c>
      <c r="I12134">
        <v>6.6822020000000002</v>
      </c>
    </row>
    <row r="12135" spans="1:9" x14ac:dyDescent="0.25">
      <c r="A12135">
        <v>12134</v>
      </c>
      <c r="D12135">
        <v>82.762619999999998</v>
      </c>
      <c r="E12135">
        <v>6.0983429999999998</v>
      </c>
      <c r="H12135">
        <v>68.738125999999994</v>
      </c>
      <c r="I12135">
        <v>6.6822020000000002</v>
      </c>
    </row>
    <row r="12136" spans="1:9" x14ac:dyDescent="0.25">
      <c r="A12136">
        <v>12135</v>
      </c>
      <c r="D12136">
        <v>82.762619999999998</v>
      </c>
      <c r="E12136">
        <v>6.0983429999999998</v>
      </c>
      <c r="H12136">
        <v>68.738125999999994</v>
      </c>
      <c r="I12136">
        <v>6.6822020000000002</v>
      </c>
    </row>
    <row r="12137" spans="1:9" x14ac:dyDescent="0.25">
      <c r="A12137">
        <v>12136</v>
      </c>
      <c r="D12137">
        <v>82.762619999999998</v>
      </c>
      <c r="E12137">
        <v>6.0983429999999998</v>
      </c>
      <c r="H12137">
        <v>68.738125999999994</v>
      </c>
      <c r="I12137">
        <v>6.6822020000000002</v>
      </c>
    </row>
    <row r="12138" spans="1:9" x14ac:dyDescent="0.25">
      <c r="A12138">
        <v>12137</v>
      </c>
      <c r="D12138">
        <v>82.762619999999998</v>
      </c>
      <c r="E12138">
        <v>6.0983429999999998</v>
      </c>
      <c r="H12138">
        <v>68.738125999999994</v>
      </c>
      <c r="I12138">
        <v>6.6822020000000002</v>
      </c>
    </row>
    <row r="12139" spans="1:9" x14ac:dyDescent="0.25">
      <c r="A12139">
        <v>12138</v>
      </c>
      <c r="D12139">
        <v>82.762619999999998</v>
      </c>
      <c r="E12139">
        <v>6.0983429999999998</v>
      </c>
      <c r="F12139">
        <v>74.256996999999998</v>
      </c>
      <c r="G12139">
        <v>4.73597</v>
      </c>
      <c r="H12139">
        <v>68.738125999999994</v>
      </c>
      <c r="I12139">
        <v>6.6822020000000002</v>
      </c>
    </row>
    <row r="12140" spans="1:9" x14ac:dyDescent="0.25">
      <c r="A12140">
        <v>12139</v>
      </c>
      <c r="D12140">
        <v>82.762619999999998</v>
      </c>
      <c r="E12140">
        <v>6.0983429999999998</v>
      </c>
      <c r="F12140">
        <v>74.256996999999998</v>
      </c>
      <c r="G12140">
        <v>4.73597</v>
      </c>
      <c r="H12140">
        <v>68.738125999999994</v>
      </c>
      <c r="I12140">
        <v>6.6822020000000002</v>
      </c>
    </row>
    <row r="12141" spans="1:9" x14ac:dyDescent="0.25">
      <c r="A12141">
        <v>12140</v>
      </c>
      <c r="D12141">
        <v>82.762619999999998</v>
      </c>
      <c r="E12141">
        <v>6.0983429999999998</v>
      </c>
      <c r="F12141">
        <v>74.256996999999998</v>
      </c>
      <c r="G12141">
        <v>4.73597</v>
      </c>
    </row>
    <row r="12142" spans="1:9" x14ac:dyDescent="0.25">
      <c r="A12142">
        <v>12141</v>
      </c>
      <c r="D12142">
        <v>82.762619999999998</v>
      </c>
      <c r="E12142">
        <v>6.0983429999999998</v>
      </c>
      <c r="F12142">
        <v>74.256996999999998</v>
      </c>
      <c r="G12142">
        <v>4.73597</v>
      </c>
    </row>
    <row r="12143" spans="1:9" x14ac:dyDescent="0.25">
      <c r="A12143">
        <v>12142</v>
      </c>
      <c r="D12143">
        <v>82.762619999999998</v>
      </c>
      <c r="E12143">
        <v>6.0983429999999998</v>
      </c>
      <c r="F12143">
        <v>74.256996999999998</v>
      </c>
      <c r="G12143">
        <v>4.73597</v>
      </c>
    </row>
    <row r="12144" spans="1:9" x14ac:dyDescent="0.25">
      <c r="A12144">
        <v>12143</v>
      </c>
      <c r="D12144">
        <v>82.762619999999998</v>
      </c>
      <c r="E12144">
        <v>6.0983429999999998</v>
      </c>
      <c r="F12144">
        <v>74.256996999999998</v>
      </c>
      <c r="G12144">
        <v>4.73597</v>
      </c>
    </row>
    <row r="12145" spans="1:7" x14ac:dyDescent="0.25">
      <c r="A12145">
        <v>12144</v>
      </c>
      <c r="D12145">
        <v>82.762619999999998</v>
      </c>
      <c r="E12145">
        <v>6.0983429999999998</v>
      </c>
      <c r="F12145">
        <v>74.256996999999998</v>
      </c>
      <c r="G12145">
        <v>4.73597</v>
      </c>
    </row>
    <row r="12146" spans="1:7" x14ac:dyDescent="0.25">
      <c r="A12146">
        <v>12145</v>
      </c>
      <c r="D12146">
        <v>82.762619999999998</v>
      </c>
      <c r="E12146">
        <v>6.0983429999999998</v>
      </c>
      <c r="F12146">
        <v>74.256996999999998</v>
      </c>
      <c r="G12146">
        <v>4.73597</v>
      </c>
    </row>
    <row r="12147" spans="1:7" x14ac:dyDescent="0.25">
      <c r="A12147">
        <v>12146</v>
      </c>
      <c r="D12147">
        <v>82.762619999999998</v>
      </c>
      <c r="E12147">
        <v>6.0983429999999998</v>
      </c>
      <c r="F12147">
        <v>74.256996999999998</v>
      </c>
      <c r="G12147">
        <v>4.73597</v>
      </c>
    </row>
    <row r="12148" spans="1:7" x14ac:dyDescent="0.25">
      <c r="A12148">
        <v>12147</v>
      </c>
      <c r="D12148">
        <v>82.762619999999998</v>
      </c>
      <c r="E12148">
        <v>6.0983429999999998</v>
      </c>
      <c r="F12148">
        <v>74.256996999999998</v>
      </c>
      <c r="G12148">
        <v>4.73597</v>
      </c>
    </row>
    <row r="12149" spans="1:7" x14ac:dyDescent="0.25">
      <c r="A12149">
        <v>12148</v>
      </c>
      <c r="D12149">
        <v>82.762619999999998</v>
      </c>
      <c r="E12149">
        <v>6.0983429999999998</v>
      </c>
      <c r="F12149">
        <v>74.256996999999998</v>
      </c>
      <c r="G12149">
        <v>4.73597</v>
      </c>
    </row>
    <row r="12150" spans="1:7" x14ac:dyDescent="0.25">
      <c r="A12150">
        <v>12149</v>
      </c>
      <c r="B12150">
        <v>90.683851000000004</v>
      </c>
      <c r="C12150">
        <v>3.9574560000000001</v>
      </c>
      <c r="D12150">
        <v>82.762619999999998</v>
      </c>
      <c r="E12150">
        <v>6.0983429999999998</v>
      </c>
      <c r="F12150">
        <v>74.256996999999998</v>
      </c>
      <c r="G12150">
        <v>4.73597</v>
      </c>
    </row>
    <row r="12151" spans="1:7" x14ac:dyDescent="0.25">
      <c r="A12151">
        <v>12150</v>
      </c>
      <c r="B12151">
        <v>90.683851000000004</v>
      </c>
      <c r="C12151">
        <v>3.9574560000000001</v>
      </c>
      <c r="D12151">
        <v>82.762619999999998</v>
      </c>
      <c r="E12151">
        <v>6.0983429999999998</v>
      </c>
      <c r="F12151">
        <v>74.256996999999998</v>
      </c>
      <c r="G12151">
        <v>4.73597</v>
      </c>
    </row>
    <row r="12152" spans="1:7" x14ac:dyDescent="0.25">
      <c r="A12152">
        <v>12151</v>
      </c>
      <c r="B12152">
        <v>90.683851000000004</v>
      </c>
      <c r="C12152">
        <v>3.9574560000000001</v>
      </c>
      <c r="F12152">
        <v>74.256996999999998</v>
      </c>
      <c r="G12152">
        <v>4.73597</v>
      </c>
    </row>
    <row r="12153" spans="1:7" x14ac:dyDescent="0.25">
      <c r="A12153">
        <v>12152</v>
      </c>
      <c r="B12153">
        <v>90.683851000000004</v>
      </c>
      <c r="C12153">
        <v>3.9574560000000001</v>
      </c>
      <c r="F12153">
        <v>74.256996999999998</v>
      </c>
      <c r="G12153">
        <v>4.73597</v>
      </c>
    </row>
    <row r="12154" spans="1:7" x14ac:dyDescent="0.25">
      <c r="A12154">
        <v>12153</v>
      </c>
      <c r="B12154">
        <v>90.683851000000004</v>
      </c>
      <c r="C12154">
        <v>3.9574560000000001</v>
      </c>
      <c r="F12154">
        <v>74.256996999999998</v>
      </c>
      <c r="G12154">
        <v>4.73597</v>
      </c>
    </row>
    <row r="12155" spans="1:7" x14ac:dyDescent="0.25">
      <c r="A12155">
        <v>12154</v>
      </c>
      <c r="B12155">
        <v>90.683851000000004</v>
      </c>
      <c r="C12155">
        <v>3.9574560000000001</v>
      </c>
      <c r="F12155">
        <v>74.256996999999998</v>
      </c>
      <c r="G12155">
        <v>4.73597</v>
      </c>
    </row>
    <row r="12156" spans="1:7" x14ac:dyDescent="0.25">
      <c r="A12156">
        <v>12155</v>
      </c>
      <c r="B12156">
        <v>90.683851000000004</v>
      </c>
      <c r="C12156">
        <v>3.9574560000000001</v>
      </c>
      <c r="F12156">
        <v>74.256996999999998</v>
      </c>
      <c r="G12156">
        <v>4.73597</v>
      </c>
    </row>
    <row r="12157" spans="1:7" x14ac:dyDescent="0.25">
      <c r="A12157">
        <v>12156</v>
      </c>
      <c r="B12157">
        <v>90.683851000000004</v>
      </c>
      <c r="C12157">
        <v>3.9574560000000001</v>
      </c>
      <c r="F12157">
        <v>74.451761000000005</v>
      </c>
      <c r="G12157">
        <v>4.73597</v>
      </c>
    </row>
    <row r="12158" spans="1:7" x14ac:dyDescent="0.25">
      <c r="A12158">
        <v>12157</v>
      </c>
      <c r="B12158">
        <v>90.683851000000004</v>
      </c>
      <c r="C12158">
        <v>3.9574560000000001</v>
      </c>
      <c r="F12158">
        <v>74.451761000000005</v>
      </c>
      <c r="G12158">
        <v>4.73597</v>
      </c>
    </row>
    <row r="12159" spans="1:7" x14ac:dyDescent="0.25">
      <c r="A12159">
        <v>12158</v>
      </c>
      <c r="B12159">
        <v>90.683851000000004</v>
      </c>
      <c r="C12159">
        <v>3.9574560000000001</v>
      </c>
      <c r="F12159">
        <v>74.451761000000005</v>
      </c>
      <c r="G12159">
        <v>4.73597</v>
      </c>
    </row>
    <row r="12160" spans="1:7" x14ac:dyDescent="0.25">
      <c r="A12160">
        <v>12159</v>
      </c>
      <c r="B12160">
        <v>90.683851000000004</v>
      </c>
      <c r="C12160">
        <v>3.9574560000000001</v>
      </c>
      <c r="F12160">
        <v>74.386876000000001</v>
      </c>
      <c r="G12160">
        <v>4.73597</v>
      </c>
    </row>
    <row r="12161" spans="1:9" x14ac:dyDescent="0.25">
      <c r="A12161">
        <v>12160</v>
      </c>
      <c r="B12161">
        <v>90.683851000000004</v>
      </c>
      <c r="C12161">
        <v>3.9574560000000001</v>
      </c>
      <c r="F12161">
        <v>74.386876000000001</v>
      </c>
      <c r="G12161">
        <v>4.73597</v>
      </c>
    </row>
    <row r="12162" spans="1:9" x14ac:dyDescent="0.25">
      <c r="A12162">
        <v>12161</v>
      </c>
      <c r="B12162">
        <v>90.683851000000004</v>
      </c>
      <c r="C12162">
        <v>3.9574560000000001</v>
      </c>
      <c r="F12162">
        <v>74.386876000000001</v>
      </c>
      <c r="G12162">
        <v>4.73597</v>
      </c>
      <c r="H12162">
        <v>82.372990999999999</v>
      </c>
      <c r="I12162">
        <v>6.6822020000000002</v>
      </c>
    </row>
    <row r="12163" spans="1:9" x14ac:dyDescent="0.25">
      <c r="A12163">
        <v>12162</v>
      </c>
      <c r="B12163">
        <v>90.683851000000004</v>
      </c>
      <c r="C12163">
        <v>3.9574560000000001</v>
      </c>
      <c r="F12163">
        <v>74.386876000000001</v>
      </c>
      <c r="G12163">
        <v>4.73597</v>
      </c>
      <c r="H12163">
        <v>82.372990999999999</v>
      </c>
      <c r="I12163">
        <v>6.6822020000000002</v>
      </c>
    </row>
    <row r="12164" spans="1:9" x14ac:dyDescent="0.25">
      <c r="A12164">
        <v>12163</v>
      </c>
      <c r="B12164">
        <v>90.683851000000004</v>
      </c>
      <c r="C12164">
        <v>3.9574560000000001</v>
      </c>
      <c r="F12164">
        <v>74.646523999999999</v>
      </c>
      <c r="G12164">
        <v>4.73597</v>
      </c>
      <c r="H12164">
        <v>82.372990999999999</v>
      </c>
      <c r="I12164">
        <v>6.6822020000000002</v>
      </c>
    </row>
    <row r="12165" spans="1:9" x14ac:dyDescent="0.25">
      <c r="A12165">
        <v>12164</v>
      </c>
      <c r="B12165">
        <v>90.683851000000004</v>
      </c>
      <c r="C12165">
        <v>3.9574560000000001</v>
      </c>
      <c r="F12165">
        <v>74.646523999999999</v>
      </c>
      <c r="G12165">
        <v>4.73597</v>
      </c>
      <c r="H12165">
        <v>82.372990999999999</v>
      </c>
      <c r="I12165">
        <v>6.6822020000000002</v>
      </c>
    </row>
    <row r="12166" spans="1:9" x14ac:dyDescent="0.25">
      <c r="A12166">
        <v>12165</v>
      </c>
      <c r="B12166">
        <v>90.683851000000004</v>
      </c>
      <c r="C12166">
        <v>3.9574560000000001</v>
      </c>
      <c r="F12166">
        <v>74.646523999999999</v>
      </c>
      <c r="G12166">
        <v>4.73597</v>
      </c>
      <c r="H12166">
        <v>82.372990999999999</v>
      </c>
      <c r="I12166">
        <v>6.6822020000000002</v>
      </c>
    </row>
    <row r="12167" spans="1:9" x14ac:dyDescent="0.25">
      <c r="A12167">
        <v>12166</v>
      </c>
      <c r="B12167">
        <v>90.683851000000004</v>
      </c>
      <c r="C12167">
        <v>3.9574560000000001</v>
      </c>
      <c r="H12167">
        <v>82.372990999999999</v>
      </c>
      <c r="I12167">
        <v>6.6822020000000002</v>
      </c>
    </row>
    <row r="12168" spans="1:9" x14ac:dyDescent="0.25">
      <c r="A12168">
        <v>12167</v>
      </c>
      <c r="B12168">
        <v>90.683851000000004</v>
      </c>
      <c r="C12168">
        <v>3.9574560000000001</v>
      </c>
      <c r="H12168">
        <v>82.372990999999999</v>
      </c>
      <c r="I12168">
        <v>6.6822020000000002</v>
      </c>
    </row>
    <row r="12169" spans="1:9" x14ac:dyDescent="0.25">
      <c r="A12169">
        <v>12168</v>
      </c>
      <c r="B12169">
        <v>90.683851000000004</v>
      </c>
      <c r="C12169">
        <v>3.9574560000000001</v>
      </c>
      <c r="H12169">
        <v>82.372990999999999</v>
      </c>
      <c r="I12169">
        <v>6.6822020000000002</v>
      </c>
    </row>
    <row r="12170" spans="1:9" x14ac:dyDescent="0.25">
      <c r="A12170">
        <v>12169</v>
      </c>
      <c r="B12170">
        <v>90.683851000000004</v>
      </c>
      <c r="C12170">
        <v>3.9574560000000001</v>
      </c>
      <c r="H12170">
        <v>82.372990999999999</v>
      </c>
      <c r="I12170">
        <v>6.6822020000000002</v>
      </c>
    </row>
    <row r="12171" spans="1:9" x14ac:dyDescent="0.25">
      <c r="A12171">
        <v>12170</v>
      </c>
      <c r="B12171">
        <v>90.683851000000004</v>
      </c>
      <c r="C12171">
        <v>3.9574560000000001</v>
      </c>
      <c r="H12171">
        <v>82.372990999999999</v>
      </c>
      <c r="I12171">
        <v>6.6822020000000002</v>
      </c>
    </row>
    <row r="12172" spans="1:9" x14ac:dyDescent="0.25">
      <c r="A12172">
        <v>12171</v>
      </c>
      <c r="B12172">
        <v>90.683851000000004</v>
      </c>
      <c r="C12172">
        <v>3.9574560000000001</v>
      </c>
      <c r="H12172">
        <v>82.372990999999999</v>
      </c>
      <c r="I12172">
        <v>6.6822020000000002</v>
      </c>
    </row>
    <row r="12173" spans="1:9" x14ac:dyDescent="0.25">
      <c r="A12173">
        <v>12172</v>
      </c>
      <c r="B12173">
        <v>90.683851000000004</v>
      </c>
      <c r="C12173">
        <v>3.9574560000000001</v>
      </c>
      <c r="D12173">
        <v>97.890809000000004</v>
      </c>
      <c r="E12173">
        <v>6.2280059999999997</v>
      </c>
      <c r="H12173">
        <v>82.372990999999999</v>
      </c>
      <c r="I12173">
        <v>6.6822020000000002</v>
      </c>
    </row>
    <row r="12174" spans="1:9" x14ac:dyDescent="0.25">
      <c r="A12174">
        <v>12173</v>
      </c>
      <c r="B12174">
        <v>90.683851000000004</v>
      </c>
      <c r="C12174">
        <v>3.9574560000000001</v>
      </c>
      <c r="D12174">
        <v>97.890809000000004</v>
      </c>
      <c r="E12174">
        <v>6.2280059999999997</v>
      </c>
      <c r="H12174">
        <v>82.372990999999999</v>
      </c>
      <c r="I12174">
        <v>6.6822020000000002</v>
      </c>
    </row>
    <row r="12175" spans="1:9" x14ac:dyDescent="0.25">
      <c r="A12175">
        <v>12174</v>
      </c>
      <c r="B12175">
        <v>90.683851000000004</v>
      </c>
      <c r="C12175">
        <v>3.9574560000000001</v>
      </c>
      <c r="D12175">
        <v>97.890809000000004</v>
      </c>
      <c r="E12175">
        <v>6.2280059999999997</v>
      </c>
      <c r="H12175">
        <v>82.372990999999999</v>
      </c>
      <c r="I12175">
        <v>6.6822020000000002</v>
      </c>
    </row>
    <row r="12176" spans="1:9" x14ac:dyDescent="0.25">
      <c r="A12176">
        <v>12175</v>
      </c>
      <c r="B12176">
        <v>90.683851000000004</v>
      </c>
      <c r="C12176">
        <v>3.9574560000000001</v>
      </c>
      <c r="D12176">
        <v>97.890809000000004</v>
      </c>
      <c r="E12176">
        <v>6.2280059999999997</v>
      </c>
      <c r="H12176">
        <v>82.372990999999999</v>
      </c>
      <c r="I12176">
        <v>6.6822020000000002</v>
      </c>
    </row>
    <row r="12177" spans="1:9" x14ac:dyDescent="0.25">
      <c r="A12177">
        <v>12176</v>
      </c>
      <c r="D12177">
        <v>97.890809000000004</v>
      </c>
      <c r="E12177">
        <v>6.2280059999999997</v>
      </c>
      <c r="H12177">
        <v>82.372990999999999</v>
      </c>
      <c r="I12177">
        <v>6.6822020000000002</v>
      </c>
    </row>
    <row r="12178" spans="1:9" x14ac:dyDescent="0.25">
      <c r="A12178">
        <v>12177</v>
      </c>
      <c r="D12178">
        <v>97.890809000000004</v>
      </c>
      <c r="E12178">
        <v>6.2280059999999997</v>
      </c>
      <c r="H12178">
        <v>82.372990999999999</v>
      </c>
      <c r="I12178">
        <v>6.6822020000000002</v>
      </c>
    </row>
    <row r="12179" spans="1:9" x14ac:dyDescent="0.25">
      <c r="A12179">
        <v>12178</v>
      </c>
      <c r="D12179">
        <v>97.890809000000004</v>
      </c>
      <c r="E12179">
        <v>6.2280059999999997</v>
      </c>
      <c r="H12179">
        <v>82.372990999999999</v>
      </c>
      <c r="I12179">
        <v>6.6822020000000002</v>
      </c>
    </row>
    <row r="12180" spans="1:9" x14ac:dyDescent="0.25">
      <c r="A12180">
        <v>12179</v>
      </c>
      <c r="D12180">
        <v>97.890809000000004</v>
      </c>
      <c r="E12180">
        <v>6.2280059999999997</v>
      </c>
      <c r="H12180">
        <v>82.372990999999999</v>
      </c>
      <c r="I12180">
        <v>6.6822020000000002</v>
      </c>
    </row>
    <row r="12181" spans="1:9" x14ac:dyDescent="0.25">
      <c r="A12181">
        <v>12180</v>
      </c>
      <c r="D12181">
        <v>97.890809000000004</v>
      </c>
      <c r="E12181">
        <v>6.2280059999999997</v>
      </c>
      <c r="H12181">
        <v>82.372990999999999</v>
      </c>
      <c r="I12181">
        <v>6.6822020000000002</v>
      </c>
    </row>
    <row r="12182" spans="1:9" x14ac:dyDescent="0.25">
      <c r="A12182">
        <v>12181</v>
      </c>
      <c r="D12182">
        <v>97.890809000000004</v>
      </c>
      <c r="E12182">
        <v>6.2280059999999997</v>
      </c>
      <c r="H12182">
        <v>82.372990999999999</v>
      </c>
      <c r="I12182">
        <v>6.6822020000000002</v>
      </c>
    </row>
    <row r="12183" spans="1:9" x14ac:dyDescent="0.25">
      <c r="A12183">
        <v>12182</v>
      </c>
      <c r="D12183">
        <v>97.890809000000004</v>
      </c>
      <c r="E12183">
        <v>6.2280059999999997</v>
      </c>
      <c r="H12183">
        <v>82.372990999999999</v>
      </c>
      <c r="I12183">
        <v>6.6822020000000002</v>
      </c>
    </row>
    <row r="12184" spans="1:9" x14ac:dyDescent="0.25">
      <c r="A12184">
        <v>12183</v>
      </c>
      <c r="D12184">
        <v>97.890809000000004</v>
      </c>
      <c r="E12184">
        <v>6.2280059999999997</v>
      </c>
      <c r="H12184">
        <v>82.372990999999999</v>
      </c>
      <c r="I12184">
        <v>6.6822020000000002</v>
      </c>
    </row>
    <row r="12185" spans="1:9" x14ac:dyDescent="0.25">
      <c r="A12185">
        <v>12184</v>
      </c>
      <c r="D12185">
        <v>97.890809000000004</v>
      </c>
      <c r="E12185">
        <v>6.2280059999999997</v>
      </c>
      <c r="H12185">
        <v>82.372990999999999</v>
      </c>
      <c r="I12185">
        <v>6.6822020000000002</v>
      </c>
    </row>
    <row r="12186" spans="1:9" x14ac:dyDescent="0.25">
      <c r="A12186">
        <v>12185</v>
      </c>
      <c r="D12186">
        <v>97.890809000000004</v>
      </c>
      <c r="E12186">
        <v>6.2280059999999997</v>
      </c>
      <c r="H12186">
        <v>82.892392000000001</v>
      </c>
      <c r="I12186">
        <v>6.7470869999999996</v>
      </c>
    </row>
    <row r="12187" spans="1:9" x14ac:dyDescent="0.25">
      <c r="A12187">
        <v>12186</v>
      </c>
      <c r="D12187">
        <v>97.890809000000004</v>
      </c>
      <c r="E12187">
        <v>6.2280059999999997</v>
      </c>
      <c r="H12187">
        <v>82.892392000000001</v>
      </c>
      <c r="I12187">
        <v>6.7470869999999996</v>
      </c>
    </row>
    <row r="12188" spans="1:9" x14ac:dyDescent="0.25">
      <c r="A12188">
        <v>12187</v>
      </c>
      <c r="D12188">
        <v>97.890809000000004</v>
      </c>
      <c r="E12188">
        <v>6.2280059999999997</v>
      </c>
      <c r="H12188">
        <v>82.892392000000001</v>
      </c>
      <c r="I12188">
        <v>6.7470869999999996</v>
      </c>
    </row>
    <row r="12189" spans="1:9" x14ac:dyDescent="0.25">
      <c r="A12189">
        <v>12188</v>
      </c>
      <c r="D12189">
        <v>97.890809000000004</v>
      </c>
      <c r="E12189">
        <v>6.2280059999999997</v>
      </c>
      <c r="H12189">
        <v>82.892392000000001</v>
      </c>
      <c r="I12189">
        <v>6.7470869999999996</v>
      </c>
    </row>
    <row r="12190" spans="1:9" x14ac:dyDescent="0.25">
      <c r="A12190">
        <v>12189</v>
      </c>
      <c r="D12190">
        <v>97.890809000000004</v>
      </c>
      <c r="E12190">
        <v>6.2280059999999997</v>
      </c>
      <c r="F12190">
        <v>88.606133999999997</v>
      </c>
      <c r="G12190">
        <v>4.9305180000000002</v>
      </c>
      <c r="H12190">
        <v>82.892392000000001</v>
      </c>
      <c r="I12190">
        <v>6.7470869999999996</v>
      </c>
    </row>
    <row r="12191" spans="1:9" x14ac:dyDescent="0.25">
      <c r="A12191">
        <v>12190</v>
      </c>
      <c r="D12191">
        <v>97.890809000000004</v>
      </c>
      <c r="E12191">
        <v>6.2280059999999997</v>
      </c>
      <c r="F12191">
        <v>88.606133999999997</v>
      </c>
      <c r="G12191">
        <v>4.9305180000000002</v>
      </c>
      <c r="H12191">
        <v>82.892392000000001</v>
      </c>
      <c r="I12191">
        <v>6.7470869999999996</v>
      </c>
    </row>
    <row r="12192" spans="1:9" x14ac:dyDescent="0.25">
      <c r="A12192">
        <v>12191</v>
      </c>
      <c r="D12192">
        <v>97.890809000000004</v>
      </c>
      <c r="E12192">
        <v>6.2280059999999997</v>
      </c>
      <c r="F12192">
        <v>88.606133999999997</v>
      </c>
      <c r="G12192">
        <v>4.9305180000000002</v>
      </c>
      <c r="H12192">
        <v>82.892392000000001</v>
      </c>
      <c r="I12192">
        <v>6.7470869999999996</v>
      </c>
    </row>
    <row r="12193" spans="1:9" x14ac:dyDescent="0.25">
      <c r="A12193">
        <v>12192</v>
      </c>
      <c r="D12193">
        <v>97.890809000000004</v>
      </c>
      <c r="E12193">
        <v>6.2280059999999997</v>
      </c>
      <c r="F12193">
        <v>88.606133999999997</v>
      </c>
      <c r="G12193">
        <v>4.9305180000000002</v>
      </c>
      <c r="H12193">
        <v>82.892392000000001</v>
      </c>
      <c r="I12193">
        <v>6.8119719999999999</v>
      </c>
    </row>
    <row r="12194" spans="1:9" x14ac:dyDescent="0.25">
      <c r="A12194">
        <v>12193</v>
      </c>
      <c r="D12194">
        <v>97.890809000000004</v>
      </c>
      <c r="E12194">
        <v>6.2280059999999997</v>
      </c>
      <c r="F12194">
        <v>88.606133999999997</v>
      </c>
      <c r="G12194">
        <v>4.9305180000000002</v>
      </c>
      <c r="H12194">
        <v>83.08726200000001</v>
      </c>
      <c r="I12194">
        <v>6.6822020000000002</v>
      </c>
    </row>
    <row r="12195" spans="1:9" x14ac:dyDescent="0.25">
      <c r="A12195">
        <v>12194</v>
      </c>
      <c r="D12195">
        <v>97.890809000000004</v>
      </c>
      <c r="E12195">
        <v>6.2280059999999997</v>
      </c>
      <c r="F12195">
        <v>88.606133999999997</v>
      </c>
      <c r="G12195">
        <v>4.9305180000000002</v>
      </c>
    </row>
    <row r="12196" spans="1:9" x14ac:dyDescent="0.25">
      <c r="A12196">
        <v>12195</v>
      </c>
      <c r="D12196">
        <v>97.890809000000004</v>
      </c>
      <c r="E12196">
        <v>6.2280059999999997</v>
      </c>
      <c r="F12196">
        <v>88.606133999999997</v>
      </c>
      <c r="G12196">
        <v>4.9305180000000002</v>
      </c>
    </row>
    <row r="12197" spans="1:9" x14ac:dyDescent="0.25">
      <c r="A12197">
        <v>12196</v>
      </c>
      <c r="B12197">
        <v>105.162864</v>
      </c>
      <c r="C12197">
        <v>3.6330300000000002</v>
      </c>
      <c r="D12197">
        <v>97.890809000000004</v>
      </c>
      <c r="E12197">
        <v>6.2280059999999997</v>
      </c>
      <c r="F12197">
        <v>88.606133999999997</v>
      </c>
      <c r="G12197">
        <v>4.9305180000000002</v>
      </c>
    </row>
    <row r="12198" spans="1:9" x14ac:dyDescent="0.25">
      <c r="A12198">
        <v>12197</v>
      </c>
      <c r="B12198">
        <v>105.162864</v>
      </c>
      <c r="C12198">
        <v>3.6330300000000002</v>
      </c>
      <c r="D12198">
        <v>97.890809000000004</v>
      </c>
      <c r="E12198">
        <v>6.2280059999999997</v>
      </c>
      <c r="F12198">
        <v>88.606133999999997</v>
      </c>
      <c r="G12198">
        <v>4.9305180000000002</v>
      </c>
    </row>
    <row r="12199" spans="1:9" x14ac:dyDescent="0.25">
      <c r="A12199">
        <v>12198</v>
      </c>
      <c r="B12199">
        <v>105.162864</v>
      </c>
      <c r="C12199">
        <v>3.6330300000000002</v>
      </c>
      <c r="D12199">
        <v>98.150563000000005</v>
      </c>
      <c r="E12199">
        <v>6.1632280000000002</v>
      </c>
      <c r="F12199">
        <v>88.606133999999997</v>
      </c>
      <c r="G12199">
        <v>4.9305180000000002</v>
      </c>
    </row>
    <row r="12200" spans="1:9" x14ac:dyDescent="0.25">
      <c r="A12200">
        <v>12199</v>
      </c>
      <c r="B12200">
        <v>105.162864</v>
      </c>
      <c r="C12200">
        <v>3.6330300000000002</v>
      </c>
      <c r="D12200">
        <v>98.150563000000005</v>
      </c>
      <c r="E12200">
        <v>6.1632280000000002</v>
      </c>
      <c r="F12200">
        <v>88.606133999999997</v>
      </c>
      <c r="G12200">
        <v>4.9305180000000002</v>
      </c>
    </row>
    <row r="12201" spans="1:9" x14ac:dyDescent="0.25">
      <c r="A12201">
        <v>12200</v>
      </c>
      <c r="B12201">
        <v>105.162864</v>
      </c>
      <c r="C12201">
        <v>3.6330300000000002</v>
      </c>
      <c r="D12201">
        <v>98.150563000000005</v>
      </c>
      <c r="E12201">
        <v>6.1632280000000002</v>
      </c>
      <c r="F12201">
        <v>88.606133999999997</v>
      </c>
      <c r="G12201">
        <v>4.9305180000000002</v>
      </c>
    </row>
    <row r="12202" spans="1:9" x14ac:dyDescent="0.25">
      <c r="A12202">
        <v>12201</v>
      </c>
      <c r="B12202">
        <v>105.162864</v>
      </c>
      <c r="C12202">
        <v>3.6330300000000002</v>
      </c>
      <c r="D12202">
        <v>98.150563000000005</v>
      </c>
      <c r="E12202">
        <v>6.1632280000000002</v>
      </c>
      <c r="F12202">
        <v>88.606133999999997</v>
      </c>
      <c r="G12202">
        <v>4.9305180000000002</v>
      </c>
    </row>
    <row r="12203" spans="1:9" x14ac:dyDescent="0.25">
      <c r="A12203">
        <v>12202</v>
      </c>
      <c r="B12203">
        <v>105.162864</v>
      </c>
      <c r="C12203">
        <v>3.6330300000000002</v>
      </c>
      <c r="F12203">
        <v>88.606133999999997</v>
      </c>
      <c r="G12203">
        <v>4.9305180000000002</v>
      </c>
    </row>
    <row r="12204" spans="1:9" x14ac:dyDescent="0.25">
      <c r="A12204">
        <v>12203</v>
      </c>
      <c r="B12204">
        <v>105.162864</v>
      </c>
      <c r="C12204">
        <v>3.6330300000000002</v>
      </c>
      <c r="F12204">
        <v>88.606133999999997</v>
      </c>
      <c r="G12204">
        <v>4.9305180000000002</v>
      </c>
    </row>
    <row r="12205" spans="1:9" x14ac:dyDescent="0.25">
      <c r="A12205">
        <v>12204</v>
      </c>
      <c r="B12205">
        <v>105.162864</v>
      </c>
      <c r="C12205">
        <v>3.6330300000000002</v>
      </c>
      <c r="F12205">
        <v>88.606133999999997</v>
      </c>
      <c r="G12205">
        <v>4.9305180000000002</v>
      </c>
    </row>
    <row r="12206" spans="1:9" x14ac:dyDescent="0.25">
      <c r="A12206">
        <v>12205</v>
      </c>
      <c r="B12206">
        <v>105.162864</v>
      </c>
      <c r="C12206">
        <v>3.6330300000000002</v>
      </c>
      <c r="F12206">
        <v>88.865780999999998</v>
      </c>
      <c r="G12206">
        <v>4.8656329999999999</v>
      </c>
    </row>
    <row r="12207" spans="1:9" x14ac:dyDescent="0.25">
      <c r="A12207">
        <v>12206</v>
      </c>
      <c r="B12207">
        <v>105.162864</v>
      </c>
      <c r="C12207">
        <v>3.6330300000000002</v>
      </c>
      <c r="F12207">
        <v>88.865780999999998</v>
      </c>
      <c r="G12207">
        <v>4.8656329999999999</v>
      </c>
    </row>
    <row r="12208" spans="1:9" x14ac:dyDescent="0.25">
      <c r="A12208">
        <v>12207</v>
      </c>
      <c r="B12208">
        <v>105.162864</v>
      </c>
      <c r="C12208">
        <v>3.6330300000000002</v>
      </c>
      <c r="F12208">
        <v>88.865780999999998</v>
      </c>
      <c r="G12208">
        <v>4.8656329999999999</v>
      </c>
    </row>
    <row r="12209" spans="1:9" x14ac:dyDescent="0.25">
      <c r="A12209">
        <v>12208</v>
      </c>
      <c r="B12209">
        <v>105.162864</v>
      </c>
      <c r="C12209">
        <v>3.6330300000000002</v>
      </c>
      <c r="F12209">
        <v>88.865780999999998</v>
      </c>
      <c r="G12209">
        <v>4.8656329999999999</v>
      </c>
    </row>
    <row r="12210" spans="1:9" x14ac:dyDescent="0.25">
      <c r="A12210">
        <v>12209</v>
      </c>
      <c r="B12210">
        <v>105.162864</v>
      </c>
      <c r="C12210">
        <v>3.6330300000000002</v>
      </c>
      <c r="F12210">
        <v>88.865780999999998</v>
      </c>
      <c r="G12210">
        <v>4.8656329999999999</v>
      </c>
    </row>
    <row r="12211" spans="1:9" x14ac:dyDescent="0.25">
      <c r="A12211">
        <v>12210</v>
      </c>
      <c r="B12211">
        <v>105.162864</v>
      </c>
      <c r="C12211">
        <v>3.6330300000000002</v>
      </c>
      <c r="F12211">
        <v>88.865780999999998</v>
      </c>
      <c r="G12211">
        <v>4.8656329999999999</v>
      </c>
    </row>
    <row r="12212" spans="1:9" x14ac:dyDescent="0.25">
      <c r="A12212">
        <v>12211</v>
      </c>
      <c r="B12212">
        <v>105.162864</v>
      </c>
      <c r="C12212">
        <v>3.6330300000000002</v>
      </c>
      <c r="F12212">
        <v>88.865780999999998</v>
      </c>
      <c r="G12212">
        <v>4.8656329999999999</v>
      </c>
    </row>
    <row r="12213" spans="1:9" x14ac:dyDescent="0.25">
      <c r="A12213">
        <v>12212</v>
      </c>
      <c r="B12213">
        <v>105.162864</v>
      </c>
      <c r="C12213">
        <v>3.6330300000000002</v>
      </c>
      <c r="F12213">
        <v>88.865780999999998</v>
      </c>
      <c r="G12213">
        <v>4.8656329999999999</v>
      </c>
    </row>
    <row r="12214" spans="1:9" x14ac:dyDescent="0.25">
      <c r="A12214">
        <v>12213</v>
      </c>
      <c r="B12214">
        <v>105.162864</v>
      </c>
      <c r="C12214">
        <v>3.6330300000000002</v>
      </c>
      <c r="F12214">
        <v>88.995660000000001</v>
      </c>
      <c r="G12214">
        <v>4.8007479999999996</v>
      </c>
    </row>
    <row r="12215" spans="1:9" x14ac:dyDescent="0.25">
      <c r="A12215">
        <v>12214</v>
      </c>
      <c r="B12215">
        <v>105.162864</v>
      </c>
      <c r="C12215">
        <v>3.6330300000000002</v>
      </c>
      <c r="F12215">
        <v>88.995660000000001</v>
      </c>
      <c r="G12215">
        <v>4.8007479999999996</v>
      </c>
    </row>
    <row r="12216" spans="1:9" x14ac:dyDescent="0.25">
      <c r="A12216">
        <v>12215</v>
      </c>
      <c r="B12216">
        <v>105.162864</v>
      </c>
      <c r="C12216">
        <v>3.6330300000000002</v>
      </c>
      <c r="F12216">
        <v>88.995660000000001</v>
      </c>
      <c r="G12216">
        <v>4.8007479999999996</v>
      </c>
      <c r="H12216">
        <v>97.890809000000004</v>
      </c>
      <c r="I12216">
        <v>6.4226609999999997</v>
      </c>
    </row>
    <row r="12217" spans="1:9" x14ac:dyDescent="0.25">
      <c r="A12217">
        <v>12216</v>
      </c>
      <c r="B12217">
        <v>105.162864</v>
      </c>
      <c r="C12217">
        <v>3.6330300000000002</v>
      </c>
      <c r="F12217">
        <v>88.995660000000001</v>
      </c>
      <c r="G12217">
        <v>4.8007479999999996</v>
      </c>
      <c r="H12217">
        <v>97.890809000000004</v>
      </c>
      <c r="I12217">
        <v>6.4226609999999997</v>
      </c>
    </row>
    <row r="12218" spans="1:9" x14ac:dyDescent="0.25">
      <c r="A12218">
        <v>12217</v>
      </c>
      <c r="B12218">
        <v>105.162864</v>
      </c>
      <c r="C12218">
        <v>3.6330300000000002</v>
      </c>
      <c r="F12218">
        <v>88.995660000000001</v>
      </c>
      <c r="G12218">
        <v>4.8007479999999996</v>
      </c>
      <c r="H12218">
        <v>97.890809000000004</v>
      </c>
      <c r="I12218">
        <v>6.4226609999999997</v>
      </c>
    </row>
    <row r="12219" spans="1:9" x14ac:dyDescent="0.25">
      <c r="A12219">
        <v>12218</v>
      </c>
      <c r="B12219">
        <v>105.162864</v>
      </c>
      <c r="C12219">
        <v>3.6330300000000002</v>
      </c>
      <c r="F12219">
        <v>89.125539000000003</v>
      </c>
      <c r="G12219">
        <v>4.73597</v>
      </c>
      <c r="H12219">
        <v>97.890809000000004</v>
      </c>
      <c r="I12219">
        <v>6.4226609999999997</v>
      </c>
    </row>
    <row r="12220" spans="1:9" x14ac:dyDescent="0.25">
      <c r="A12220">
        <v>12219</v>
      </c>
      <c r="B12220">
        <v>105.162864</v>
      </c>
      <c r="C12220">
        <v>3.6330300000000002</v>
      </c>
      <c r="F12220">
        <v>89.125539000000003</v>
      </c>
      <c r="G12220">
        <v>4.73597</v>
      </c>
      <c r="H12220">
        <v>97.890809000000004</v>
      </c>
      <c r="I12220">
        <v>6.4226609999999997</v>
      </c>
    </row>
    <row r="12221" spans="1:9" x14ac:dyDescent="0.25">
      <c r="A12221">
        <v>12220</v>
      </c>
      <c r="B12221">
        <v>105.162864</v>
      </c>
      <c r="C12221">
        <v>3.6330300000000002</v>
      </c>
      <c r="F12221">
        <v>89.385293000000004</v>
      </c>
      <c r="G12221">
        <v>4.6710849999999997</v>
      </c>
      <c r="H12221">
        <v>97.890809000000004</v>
      </c>
      <c r="I12221">
        <v>6.4226609999999997</v>
      </c>
    </row>
    <row r="12222" spans="1:9" x14ac:dyDescent="0.25">
      <c r="A12222">
        <v>12221</v>
      </c>
      <c r="B12222">
        <v>105.162864</v>
      </c>
      <c r="C12222">
        <v>3.6330300000000002</v>
      </c>
      <c r="F12222">
        <v>89.385293000000004</v>
      </c>
      <c r="G12222">
        <v>4.6710849999999997</v>
      </c>
      <c r="H12222">
        <v>97.890809000000004</v>
      </c>
      <c r="I12222">
        <v>6.4226609999999997</v>
      </c>
    </row>
    <row r="12223" spans="1:9" x14ac:dyDescent="0.25">
      <c r="A12223">
        <v>12222</v>
      </c>
      <c r="B12223">
        <v>105.162864</v>
      </c>
      <c r="C12223">
        <v>3.6330300000000002</v>
      </c>
      <c r="D12223">
        <v>111.46089499999999</v>
      </c>
      <c r="E12223">
        <v>6.2280059999999997</v>
      </c>
      <c r="H12223">
        <v>97.890809000000004</v>
      </c>
      <c r="I12223">
        <v>6.4226609999999997</v>
      </c>
    </row>
    <row r="12224" spans="1:9" x14ac:dyDescent="0.25">
      <c r="A12224">
        <v>12223</v>
      </c>
      <c r="B12224">
        <v>105.162864</v>
      </c>
      <c r="C12224">
        <v>3.6330300000000002</v>
      </c>
      <c r="D12224">
        <v>111.46089499999999</v>
      </c>
      <c r="E12224">
        <v>6.2280059999999997</v>
      </c>
      <c r="H12224">
        <v>97.890809000000004</v>
      </c>
      <c r="I12224">
        <v>6.4226609999999997</v>
      </c>
    </row>
    <row r="12225" spans="1:9" x14ac:dyDescent="0.25">
      <c r="A12225">
        <v>12224</v>
      </c>
      <c r="B12225">
        <v>105.162864</v>
      </c>
      <c r="C12225">
        <v>3.6330300000000002</v>
      </c>
      <c r="D12225">
        <v>111.46089499999999</v>
      </c>
      <c r="E12225">
        <v>6.2280059999999997</v>
      </c>
      <c r="H12225">
        <v>97.890809000000004</v>
      </c>
      <c r="I12225">
        <v>6.4226609999999997</v>
      </c>
    </row>
    <row r="12226" spans="1:9" x14ac:dyDescent="0.25">
      <c r="A12226">
        <v>12225</v>
      </c>
      <c r="B12226">
        <v>105.162864</v>
      </c>
      <c r="C12226">
        <v>3.6330300000000002</v>
      </c>
      <c r="D12226">
        <v>111.46089499999999</v>
      </c>
      <c r="E12226">
        <v>6.2280059999999997</v>
      </c>
      <c r="H12226">
        <v>97.890809000000004</v>
      </c>
      <c r="I12226">
        <v>6.4226609999999997</v>
      </c>
    </row>
    <row r="12227" spans="1:9" x14ac:dyDescent="0.25">
      <c r="A12227">
        <v>12226</v>
      </c>
      <c r="B12227">
        <v>105.162864</v>
      </c>
      <c r="C12227">
        <v>3.6330300000000002</v>
      </c>
      <c r="D12227">
        <v>111.46089499999999</v>
      </c>
      <c r="E12227">
        <v>6.2280059999999997</v>
      </c>
      <c r="H12227">
        <v>97.890809000000004</v>
      </c>
      <c r="I12227">
        <v>6.4226609999999997</v>
      </c>
    </row>
    <row r="12228" spans="1:9" x14ac:dyDescent="0.25">
      <c r="A12228">
        <v>12227</v>
      </c>
      <c r="B12228">
        <v>105.162864</v>
      </c>
      <c r="C12228">
        <v>3.6330300000000002</v>
      </c>
      <c r="D12228">
        <v>111.46089499999999</v>
      </c>
      <c r="E12228">
        <v>6.2280059999999997</v>
      </c>
      <c r="H12228">
        <v>97.890809000000004</v>
      </c>
      <c r="I12228">
        <v>6.4226609999999997</v>
      </c>
    </row>
    <row r="12229" spans="1:9" x14ac:dyDescent="0.25">
      <c r="A12229">
        <v>12228</v>
      </c>
      <c r="D12229">
        <v>111.46089499999999</v>
      </c>
      <c r="E12229">
        <v>6.2280059999999997</v>
      </c>
      <c r="H12229">
        <v>97.890809000000004</v>
      </c>
      <c r="I12229">
        <v>6.4226609999999997</v>
      </c>
    </row>
    <row r="12230" spans="1:9" x14ac:dyDescent="0.25">
      <c r="A12230">
        <v>12229</v>
      </c>
      <c r="D12230">
        <v>111.46089499999999</v>
      </c>
      <c r="E12230">
        <v>6.2280059999999997</v>
      </c>
      <c r="H12230">
        <v>97.890809000000004</v>
      </c>
      <c r="I12230">
        <v>6.4226609999999997</v>
      </c>
    </row>
    <row r="12231" spans="1:9" x14ac:dyDescent="0.25">
      <c r="A12231">
        <v>12230</v>
      </c>
      <c r="D12231">
        <v>111.46089499999999</v>
      </c>
      <c r="E12231">
        <v>6.2280059999999997</v>
      </c>
      <c r="H12231">
        <v>97.890809000000004</v>
      </c>
      <c r="I12231">
        <v>6.4226609999999997</v>
      </c>
    </row>
    <row r="12232" spans="1:9" x14ac:dyDescent="0.25">
      <c r="A12232">
        <v>12231</v>
      </c>
      <c r="D12232">
        <v>111.46089499999999</v>
      </c>
      <c r="E12232">
        <v>6.2280059999999997</v>
      </c>
      <c r="H12232">
        <v>97.890809000000004</v>
      </c>
      <c r="I12232">
        <v>6.4226609999999997</v>
      </c>
    </row>
    <row r="12233" spans="1:9" x14ac:dyDescent="0.25">
      <c r="A12233">
        <v>12232</v>
      </c>
      <c r="D12233">
        <v>111.46089499999999</v>
      </c>
      <c r="E12233">
        <v>6.2280059999999997</v>
      </c>
      <c r="H12233">
        <v>97.890809000000004</v>
      </c>
      <c r="I12233">
        <v>6.4226609999999997</v>
      </c>
    </row>
    <row r="12234" spans="1:9" x14ac:dyDescent="0.25">
      <c r="A12234">
        <v>12233</v>
      </c>
      <c r="D12234">
        <v>111.46089499999999</v>
      </c>
      <c r="E12234">
        <v>6.2280059999999997</v>
      </c>
      <c r="H12234">
        <v>97.890809000000004</v>
      </c>
      <c r="I12234">
        <v>6.4226609999999997</v>
      </c>
    </row>
    <row r="12235" spans="1:9" x14ac:dyDescent="0.25">
      <c r="A12235">
        <v>12234</v>
      </c>
      <c r="D12235">
        <v>111.46089499999999</v>
      </c>
      <c r="E12235">
        <v>6.2280059999999997</v>
      </c>
      <c r="H12235">
        <v>97.890809000000004</v>
      </c>
      <c r="I12235">
        <v>6.4226609999999997</v>
      </c>
    </row>
    <row r="12236" spans="1:9" x14ac:dyDescent="0.25">
      <c r="A12236">
        <v>12235</v>
      </c>
      <c r="D12236">
        <v>111.46089499999999</v>
      </c>
      <c r="E12236">
        <v>6.2280059999999997</v>
      </c>
      <c r="H12236">
        <v>97.890809000000004</v>
      </c>
      <c r="I12236">
        <v>6.4226609999999997</v>
      </c>
    </row>
    <row r="12237" spans="1:9" x14ac:dyDescent="0.25">
      <c r="A12237">
        <v>12236</v>
      </c>
      <c r="D12237">
        <v>111.46089499999999</v>
      </c>
      <c r="E12237">
        <v>6.2280059999999997</v>
      </c>
      <c r="H12237">
        <v>97.890809000000004</v>
      </c>
      <c r="I12237">
        <v>6.4226609999999997</v>
      </c>
    </row>
    <row r="12238" spans="1:9" x14ac:dyDescent="0.25">
      <c r="A12238">
        <v>12237</v>
      </c>
      <c r="D12238">
        <v>111.46089499999999</v>
      </c>
      <c r="E12238">
        <v>6.2280059999999997</v>
      </c>
      <c r="H12238">
        <v>97.890809000000004</v>
      </c>
      <c r="I12238">
        <v>6.4226609999999997</v>
      </c>
    </row>
    <row r="12239" spans="1:9" x14ac:dyDescent="0.25">
      <c r="A12239">
        <v>12238</v>
      </c>
      <c r="D12239">
        <v>111.46089499999999</v>
      </c>
      <c r="E12239">
        <v>6.2280059999999997</v>
      </c>
      <c r="H12239">
        <v>97.890809000000004</v>
      </c>
      <c r="I12239">
        <v>6.4226609999999997</v>
      </c>
    </row>
    <row r="12240" spans="1:9" x14ac:dyDescent="0.25">
      <c r="A12240">
        <v>12239</v>
      </c>
      <c r="D12240">
        <v>111.46089499999999</v>
      </c>
      <c r="E12240">
        <v>6.2280059999999997</v>
      </c>
      <c r="H12240">
        <v>97.890809000000004</v>
      </c>
      <c r="I12240">
        <v>6.4226609999999997</v>
      </c>
    </row>
    <row r="12241" spans="1:9" x14ac:dyDescent="0.25">
      <c r="A12241">
        <v>12240</v>
      </c>
      <c r="D12241">
        <v>111.46089499999999</v>
      </c>
      <c r="E12241">
        <v>6.2280059999999997</v>
      </c>
      <c r="H12241">
        <v>97.890809000000004</v>
      </c>
      <c r="I12241">
        <v>6.4226609999999997</v>
      </c>
    </row>
    <row r="12242" spans="1:9" x14ac:dyDescent="0.25">
      <c r="A12242">
        <v>12241</v>
      </c>
      <c r="D12242">
        <v>111.46089499999999</v>
      </c>
      <c r="E12242">
        <v>6.2280059999999997</v>
      </c>
      <c r="H12242">
        <v>97.890809000000004</v>
      </c>
      <c r="I12242">
        <v>6.4226609999999997</v>
      </c>
    </row>
    <row r="12243" spans="1:9" x14ac:dyDescent="0.25">
      <c r="A12243">
        <v>12242</v>
      </c>
      <c r="D12243">
        <v>111.46089499999999</v>
      </c>
      <c r="E12243">
        <v>6.2280059999999997</v>
      </c>
      <c r="H12243">
        <v>98.020684000000003</v>
      </c>
      <c r="I12243">
        <v>6.4226609999999997</v>
      </c>
    </row>
    <row r="12244" spans="1:9" x14ac:dyDescent="0.25">
      <c r="A12244">
        <v>12243</v>
      </c>
      <c r="D12244">
        <v>111.46089499999999</v>
      </c>
      <c r="E12244">
        <v>6.2280059999999997</v>
      </c>
      <c r="H12244">
        <v>98.020684000000003</v>
      </c>
      <c r="I12244">
        <v>6.4226609999999997</v>
      </c>
    </row>
    <row r="12245" spans="1:9" x14ac:dyDescent="0.25">
      <c r="A12245">
        <v>12244</v>
      </c>
      <c r="D12245">
        <v>111.46089499999999</v>
      </c>
      <c r="E12245">
        <v>6.2280059999999997</v>
      </c>
      <c r="H12245">
        <v>98.020684000000003</v>
      </c>
      <c r="I12245">
        <v>6.4226609999999997</v>
      </c>
    </row>
    <row r="12246" spans="1:9" x14ac:dyDescent="0.25">
      <c r="A12246">
        <v>12245</v>
      </c>
      <c r="B12246">
        <v>117.304408</v>
      </c>
      <c r="C12246">
        <v>3.243827</v>
      </c>
      <c r="D12246">
        <v>111.46089499999999</v>
      </c>
      <c r="E12246">
        <v>6.2280059999999997</v>
      </c>
      <c r="H12246">
        <v>98.020684000000003</v>
      </c>
      <c r="I12246">
        <v>6.4226609999999997</v>
      </c>
    </row>
    <row r="12247" spans="1:9" x14ac:dyDescent="0.25">
      <c r="A12247">
        <v>12246</v>
      </c>
      <c r="B12247">
        <v>117.304408</v>
      </c>
      <c r="C12247">
        <v>3.243827</v>
      </c>
      <c r="D12247">
        <v>111.46089499999999</v>
      </c>
      <c r="E12247">
        <v>6.2280059999999997</v>
      </c>
      <c r="H12247">
        <v>98.020684000000003</v>
      </c>
      <c r="I12247">
        <v>6.4226609999999997</v>
      </c>
    </row>
    <row r="12248" spans="1:9" x14ac:dyDescent="0.25">
      <c r="A12248">
        <v>12247</v>
      </c>
      <c r="B12248">
        <v>117.304408</v>
      </c>
      <c r="C12248">
        <v>3.243827</v>
      </c>
      <c r="D12248">
        <v>111.46089499999999</v>
      </c>
      <c r="E12248">
        <v>6.2280059999999997</v>
      </c>
      <c r="H12248">
        <v>98.085675000000009</v>
      </c>
      <c r="I12248">
        <v>6.4226609999999997</v>
      </c>
    </row>
    <row r="12249" spans="1:9" x14ac:dyDescent="0.25">
      <c r="A12249">
        <v>12248</v>
      </c>
      <c r="B12249">
        <v>117.304408</v>
      </c>
      <c r="C12249">
        <v>3.243827</v>
      </c>
      <c r="D12249">
        <v>111.46089499999999</v>
      </c>
      <c r="E12249">
        <v>6.2280059999999997</v>
      </c>
      <c r="F12249">
        <v>104.25383100000001</v>
      </c>
      <c r="G12249">
        <v>3.5681449999999999</v>
      </c>
      <c r="H12249">
        <v>98.085675000000009</v>
      </c>
      <c r="I12249">
        <v>6.4226609999999997</v>
      </c>
    </row>
    <row r="12250" spans="1:9" x14ac:dyDescent="0.25">
      <c r="A12250">
        <v>12249</v>
      </c>
      <c r="B12250">
        <v>117.304408</v>
      </c>
      <c r="C12250">
        <v>3.243827</v>
      </c>
      <c r="D12250">
        <v>111.46089499999999</v>
      </c>
      <c r="E12250">
        <v>6.2280059999999997</v>
      </c>
      <c r="F12250">
        <v>104.25383100000001</v>
      </c>
      <c r="G12250">
        <v>3.5681449999999999</v>
      </c>
      <c r="H12250">
        <v>98.085675000000009</v>
      </c>
      <c r="I12250">
        <v>6.4226609999999997</v>
      </c>
    </row>
    <row r="12251" spans="1:9" x14ac:dyDescent="0.25">
      <c r="A12251">
        <v>12250</v>
      </c>
      <c r="B12251">
        <v>117.304408</v>
      </c>
      <c r="C12251">
        <v>3.243827</v>
      </c>
      <c r="D12251">
        <v>111.46089499999999</v>
      </c>
      <c r="E12251">
        <v>6.2280059999999997</v>
      </c>
      <c r="F12251">
        <v>104.25383100000001</v>
      </c>
      <c r="G12251">
        <v>3.5681449999999999</v>
      </c>
      <c r="H12251">
        <v>98.085675000000009</v>
      </c>
      <c r="I12251">
        <v>6.4226609999999997</v>
      </c>
    </row>
    <row r="12252" spans="1:9" x14ac:dyDescent="0.25">
      <c r="A12252">
        <v>12251</v>
      </c>
      <c r="B12252">
        <v>117.304408</v>
      </c>
      <c r="C12252">
        <v>3.243827</v>
      </c>
      <c r="D12252">
        <v>111.46089499999999</v>
      </c>
      <c r="E12252">
        <v>6.2280059999999997</v>
      </c>
      <c r="F12252">
        <v>104.25383100000001</v>
      </c>
      <c r="G12252">
        <v>3.5681449999999999</v>
      </c>
      <c r="H12252">
        <v>98.085675000000009</v>
      </c>
      <c r="I12252">
        <v>6.4226609999999997</v>
      </c>
    </row>
    <row r="12253" spans="1:9" x14ac:dyDescent="0.25">
      <c r="A12253">
        <v>12252</v>
      </c>
      <c r="B12253">
        <v>117.304408</v>
      </c>
      <c r="C12253">
        <v>3.243827</v>
      </c>
      <c r="D12253">
        <v>111.46089499999999</v>
      </c>
      <c r="E12253">
        <v>6.2280059999999997</v>
      </c>
      <c r="F12253">
        <v>104.25383100000001</v>
      </c>
      <c r="G12253">
        <v>3.5681449999999999</v>
      </c>
      <c r="H12253">
        <v>98.085675000000009</v>
      </c>
      <c r="I12253">
        <v>6.4226609999999997</v>
      </c>
    </row>
    <row r="12254" spans="1:9" x14ac:dyDescent="0.25">
      <c r="A12254">
        <v>12253</v>
      </c>
      <c r="B12254">
        <v>117.304408</v>
      </c>
      <c r="C12254">
        <v>3.243827</v>
      </c>
      <c r="D12254">
        <v>111.46089499999999</v>
      </c>
      <c r="E12254">
        <v>6.2280059999999997</v>
      </c>
      <c r="F12254">
        <v>104.25383100000001</v>
      </c>
      <c r="G12254">
        <v>3.5681449999999999</v>
      </c>
      <c r="H12254">
        <v>98.085675000000009</v>
      </c>
      <c r="I12254">
        <v>6.4226609999999997</v>
      </c>
    </row>
    <row r="12255" spans="1:9" x14ac:dyDescent="0.25">
      <c r="A12255">
        <v>12254</v>
      </c>
      <c r="B12255">
        <v>117.304408</v>
      </c>
      <c r="C12255">
        <v>3.243827</v>
      </c>
      <c r="D12255">
        <v>111.46089499999999</v>
      </c>
      <c r="E12255">
        <v>6.2280059999999997</v>
      </c>
      <c r="F12255">
        <v>104.25383100000001</v>
      </c>
      <c r="G12255">
        <v>3.5681449999999999</v>
      </c>
      <c r="H12255">
        <v>98.085675000000009</v>
      </c>
      <c r="I12255">
        <v>6.4226609999999997</v>
      </c>
    </row>
    <row r="12256" spans="1:9" x14ac:dyDescent="0.25">
      <c r="A12256">
        <v>12255</v>
      </c>
      <c r="B12256">
        <v>117.304408</v>
      </c>
      <c r="C12256">
        <v>3.243827</v>
      </c>
      <c r="F12256">
        <v>104.25383100000001</v>
      </c>
      <c r="G12256">
        <v>3.5681449999999999</v>
      </c>
      <c r="H12256">
        <v>98.085675000000009</v>
      </c>
      <c r="I12256">
        <v>6.4226609999999997</v>
      </c>
    </row>
    <row r="12257" spans="1:9" x14ac:dyDescent="0.25">
      <c r="A12257">
        <v>12256</v>
      </c>
      <c r="B12257">
        <v>117.304408</v>
      </c>
      <c r="C12257">
        <v>3.243827</v>
      </c>
      <c r="F12257">
        <v>104.25383100000001</v>
      </c>
      <c r="G12257">
        <v>3.5681449999999999</v>
      </c>
      <c r="H12257">
        <v>98.085675000000009</v>
      </c>
      <c r="I12257">
        <v>6.4226609999999997</v>
      </c>
    </row>
    <row r="12258" spans="1:9" x14ac:dyDescent="0.25">
      <c r="A12258">
        <v>12257</v>
      </c>
      <c r="B12258">
        <v>117.304408</v>
      </c>
      <c r="C12258">
        <v>3.243827</v>
      </c>
      <c r="F12258">
        <v>104.25383100000001</v>
      </c>
      <c r="G12258">
        <v>3.5681449999999999</v>
      </c>
      <c r="H12258">
        <v>98.669964999999991</v>
      </c>
      <c r="I12258">
        <v>6.4226609999999997</v>
      </c>
    </row>
    <row r="12259" spans="1:9" x14ac:dyDescent="0.25">
      <c r="A12259">
        <v>12258</v>
      </c>
      <c r="B12259">
        <v>117.304408</v>
      </c>
      <c r="C12259">
        <v>3.243827</v>
      </c>
      <c r="F12259">
        <v>104.25383100000001</v>
      </c>
      <c r="G12259">
        <v>3.5681449999999999</v>
      </c>
      <c r="H12259">
        <v>98.734956000000011</v>
      </c>
      <c r="I12259">
        <v>6.4226609999999997</v>
      </c>
    </row>
    <row r="12260" spans="1:9" x14ac:dyDescent="0.25">
      <c r="A12260">
        <v>12259</v>
      </c>
      <c r="B12260">
        <v>117.304408</v>
      </c>
      <c r="C12260">
        <v>3.243827</v>
      </c>
      <c r="F12260">
        <v>104.25383100000001</v>
      </c>
      <c r="G12260">
        <v>3.5681449999999999</v>
      </c>
      <c r="H12260">
        <v>99.319243999999998</v>
      </c>
      <c r="I12260">
        <v>6.3577760000000003</v>
      </c>
    </row>
    <row r="12261" spans="1:9" x14ac:dyDescent="0.25">
      <c r="A12261">
        <v>12260</v>
      </c>
      <c r="B12261">
        <v>117.304408</v>
      </c>
      <c r="C12261">
        <v>3.243827</v>
      </c>
      <c r="F12261">
        <v>104.25383100000001</v>
      </c>
      <c r="G12261">
        <v>3.5681449999999999</v>
      </c>
      <c r="H12261">
        <v>99.319243999999998</v>
      </c>
      <c r="I12261">
        <v>6.3577760000000003</v>
      </c>
    </row>
    <row r="12262" spans="1:9" x14ac:dyDescent="0.25">
      <c r="A12262">
        <v>12261</v>
      </c>
      <c r="B12262">
        <v>117.304408</v>
      </c>
      <c r="C12262">
        <v>3.243827</v>
      </c>
      <c r="F12262">
        <v>104.25383100000001</v>
      </c>
      <c r="G12262">
        <v>3.5681449999999999</v>
      </c>
    </row>
    <row r="12263" spans="1:9" x14ac:dyDescent="0.25">
      <c r="A12263">
        <v>12262</v>
      </c>
      <c r="B12263">
        <v>117.304408</v>
      </c>
      <c r="C12263">
        <v>3.243827</v>
      </c>
      <c r="F12263">
        <v>104.25383100000001</v>
      </c>
      <c r="G12263">
        <v>3.5681449999999999</v>
      </c>
    </row>
    <row r="12264" spans="1:9" x14ac:dyDescent="0.25">
      <c r="A12264">
        <v>12263</v>
      </c>
      <c r="B12264">
        <v>117.304408</v>
      </c>
      <c r="C12264">
        <v>3.243827</v>
      </c>
      <c r="F12264">
        <v>104.25383100000001</v>
      </c>
      <c r="G12264">
        <v>3.5681449999999999</v>
      </c>
    </row>
    <row r="12265" spans="1:9" x14ac:dyDescent="0.25">
      <c r="A12265">
        <v>12264</v>
      </c>
      <c r="B12265">
        <v>117.304408</v>
      </c>
      <c r="C12265">
        <v>3.243827</v>
      </c>
      <c r="F12265">
        <v>104.25383100000001</v>
      </c>
      <c r="G12265">
        <v>3.5681449999999999</v>
      </c>
    </row>
    <row r="12266" spans="1:9" x14ac:dyDescent="0.25">
      <c r="A12266">
        <v>12265</v>
      </c>
      <c r="B12266">
        <v>117.304408</v>
      </c>
      <c r="C12266">
        <v>3.243827</v>
      </c>
      <c r="F12266">
        <v>104.25383100000001</v>
      </c>
      <c r="G12266">
        <v>3.5681449999999999</v>
      </c>
    </row>
    <row r="12267" spans="1:9" x14ac:dyDescent="0.25">
      <c r="A12267">
        <v>12266</v>
      </c>
      <c r="B12267">
        <v>117.304408</v>
      </c>
      <c r="C12267">
        <v>3.243827</v>
      </c>
      <c r="F12267">
        <v>104.25383100000001</v>
      </c>
      <c r="G12267">
        <v>3.5681449999999999</v>
      </c>
    </row>
    <row r="12268" spans="1:9" x14ac:dyDescent="0.25">
      <c r="A12268">
        <v>12267</v>
      </c>
      <c r="B12268">
        <v>117.304408</v>
      </c>
      <c r="C12268">
        <v>3.243827</v>
      </c>
      <c r="F12268">
        <v>104.25383100000001</v>
      </c>
      <c r="G12268">
        <v>3.5681449999999999</v>
      </c>
    </row>
    <row r="12269" spans="1:9" x14ac:dyDescent="0.25">
      <c r="A12269">
        <v>12268</v>
      </c>
      <c r="B12269">
        <v>117.304408</v>
      </c>
      <c r="C12269">
        <v>3.243827</v>
      </c>
      <c r="F12269">
        <v>104.25383100000001</v>
      </c>
      <c r="G12269">
        <v>3.5681449999999999</v>
      </c>
    </row>
    <row r="12270" spans="1:9" x14ac:dyDescent="0.25">
      <c r="A12270">
        <v>12269</v>
      </c>
      <c r="B12270">
        <v>117.304408</v>
      </c>
      <c r="C12270">
        <v>3.243827</v>
      </c>
      <c r="F12270">
        <v>104.383708</v>
      </c>
      <c r="G12270">
        <v>3.5681449999999999</v>
      </c>
    </row>
    <row r="12271" spans="1:9" x14ac:dyDescent="0.25">
      <c r="A12271">
        <v>12270</v>
      </c>
      <c r="B12271">
        <v>117.304408</v>
      </c>
      <c r="C12271">
        <v>3.243827</v>
      </c>
      <c r="F12271">
        <v>104.448592</v>
      </c>
      <c r="G12271">
        <v>3.6330300000000002</v>
      </c>
    </row>
    <row r="12272" spans="1:9" x14ac:dyDescent="0.25">
      <c r="A12272">
        <v>12271</v>
      </c>
      <c r="B12272">
        <v>117.304408</v>
      </c>
      <c r="C12272">
        <v>3.243827</v>
      </c>
      <c r="F12272">
        <v>104.448592</v>
      </c>
      <c r="G12272">
        <v>3.6330300000000002</v>
      </c>
    </row>
    <row r="12273" spans="1:9" x14ac:dyDescent="0.25">
      <c r="A12273">
        <v>12272</v>
      </c>
      <c r="B12273">
        <v>117.304408</v>
      </c>
      <c r="C12273">
        <v>3.243827</v>
      </c>
      <c r="D12273">
        <v>123.277799</v>
      </c>
      <c r="E12273">
        <v>5.9036869999999997</v>
      </c>
      <c r="F12273">
        <v>104.643356</v>
      </c>
      <c r="G12273">
        <v>3.7627999999999999</v>
      </c>
    </row>
    <row r="12274" spans="1:9" x14ac:dyDescent="0.25">
      <c r="A12274">
        <v>12273</v>
      </c>
      <c r="B12274">
        <v>117.304408</v>
      </c>
      <c r="C12274">
        <v>3.243827</v>
      </c>
      <c r="D12274">
        <v>123.277799</v>
      </c>
      <c r="E12274">
        <v>5.9036869999999997</v>
      </c>
      <c r="F12274">
        <v>104.643356</v>
      </c>
      <c r="G12274">
        <v>3.7627999999999999</v>
      </c>
    </row>
    <row r="12275" spans="1:9" x14ac:dyDescent="0.25">
      <c r="A12275">
        <v>12274</v>
      </c>
      <c r="B12275">
        <v>117.304408</v>
      </c>
      <c r="C12275">
        <v>3.243827</v>
      </c>
      <c r="D12275">
        <v>123.277799</v>
      </c>
      <c r="E12275">
        <v>5.9036869999999997</v>
      </c>
      <c r="F12275">
        <v>104.643356</v>
      </c>
      <c r="G12275">
        <v>3.7627999999999999</v>
      </c>
    </row>
    <row r="12276" spans="1:9" x14ac:dyDescent="0.25">
      <c r="A12276">
        <v>12275</v>
      </c>
      <c r="B12276">
        <v>117.304408</v>
      </c>
      <c r="C12276">
        <v>3.243827</v>
      </c>
      <c r="D12276">
        <v>123.277799</v>
      </c>
      <c r="E12276">
        <v>5.9036869999999997</v>
      </c>
      <c r="F12276">
        <v>104.773233</v>
      </c>
      <c r="G12276">
        <v>3.8276859999999999</v>
      </c>
    </row>
    <row r="12277" spans="1:9" x14ac:dyDescent="0.25">
      <c r="A12277">
        <v>12276</v>
      </c>
      <c r="B12277">
        <v>117.304408</v>
      </c>
      <c r="C12277">
        <v>3.243827</v>
      </c>
      <c r="D12277">
        <v>123.277799</v>
      </c>
      <c r="E12277">
        <v>5.9036869999999997</v>
      </c>
      <c r="F12277">
        <v>104.967994</v>
      </c>
      <c r="G12277">
        <v>3.8276859999999999</v>
      </c>
    </row>
    <row r="12278" spans="1:9" x14ac:dyDescent="0.25">
      <c r="A12278">
        <v>12277</v>
      </c>
      <c r="D12278">
        <v>123.277799</v>
      </c>
      <c r="E12278">
        <v>5.9036869999999997</v>
      </c>
      <c r="F12278">
        <v>104.967994</v>
      </c>
      <c r="G12278">
        <v>3.8276859999999999</v>
      </c>
    </row>
    <row r="12279" spans="1:9" x14ac:dyDescent="0.25">
      <c r="A12279">
        <v>12278</v>
      </c>
      <c r="D12279">
        <v>123.277799</v>
      </c>
      <c r="E12279">
        <v>5.9036869999999997</v>
      </c>
      <c r="F12279">
        <v>104.967994</v>
      </c>
      <c r="G12279">
        <v>3.8276859999999999</v>
      </c>
    </row>
    <row r="12280" spans="1:9" x14ac:dyDescent="0.25">
      <c r="A12280">
        <v>12279</v>
      </c>
      <c r="D12280">
        <v>123.277799</v>
      </c>
      <c r="E12280">
        <v>5.9036869999999997</v>
      </c>
      <c r="F12280">
        <v>104.967994</v>
      </c>
      <c r="G12280">
        <v>3.8276859999999999</v>
      </c>
      <c r="H12280">
        <v>114.12289699999999</v>
      </c>
      <c r="I12280">
        <v>6.0983429999999998</v>
      </c>
    </row>
    <row r="12281" spans="1:9" x14ac:dyDescent="0.25">
      <c r="A12281">
        <v>12280</v>
      </c>
      <c r="D12281">
        <v>123.277799</v>
      </c>
      <c r="E12281">
        <v>5.9036869999999997</v>
      </c>
      <c r="F12281">
        <v>104.967994</v>
      </c>
      <c r="G12281">
        <v>3.7627999999999999</v>
      </c>
      <c r="H12281">
        <v>114.12289699999999</v>
      </c>
      <c r="I12281">
        <v>6.0983429999999998</v>
      </c>
    </row>
    <row r="12282" spans="1:9" x14ac:dyDescent="0.25">
      <c r="A12282">
        <v>12281</v>
      </c>
      <c r="D12282">
        <v>123.277799</v>
      </c>
      <c r="E12282">
        <v>5.9036869999999997</v>
      </c>
      <c r="H12282">
        <v>114.12289699999999</v>
      </c>
      <c r="I12282">
        <v>6.0983429999999998</v>
      </c>
    </row>
    <row r="12283" spans="1:9" x14ac:dyDescent="0.25">
      <c r="A12283">
        <v>12282</v>
      </c>
      <c r="D12283">
        <v>123.277799</v>
      </c>
      <c r="E12283">
        <v>5.9036869999999997</v>
      </c>
      <c r="H12283">
        <v>114.12289699999999</v>
      </c>
      <c r="I12283">
        <v>6.0983429999999998</v>
      </c>
    </row>
    <row r="12284" spans="1:9" x14ac:dyDescent="0.25">
      <c r="A12284">
        <v>12283</v>
      </c>
      <c r="D12284">
        <v>123.277799</v>
      </c>
      <c r="E12284">
        <v>5.9036869999999997</v>
      </c>
      <c r="H12284">
        <v>114.12289699999999</v>
      </c>
      <c r="I12284">
        <v>6.0983429999999998</v>
      </c>
    </row>
    <row r="12285" spans="1:9" x14ac:dyDescent="0.25">
      <c r="A12285">
        <v>12284</v>
      </c>
      <c r="D12285">
        <v>123.277799</v>
      </c>
      <c r="E12285">
        <v>5.9036869999999997</v>
      </c>
      <c r="H12285">
        <v>114.12289699999999</v>
      </c>
      <c r="I12285">
        <v>6.0983429999999998</v>
      </c>
    </row>
    <row r="12286" spans="1:9" x14ac:dyDescent="0.25">
      <c r="A12286">
        <v>12285</v>
      </c>
      <c r="D12286">
        <v>123.277799</v>
      </c>
      <c r="E12286">
        <v>5.9036869999999997</v>
      </c>
      <c r="H12286">
        <v>114.12289699999999</v>
      </c>
      <c r="I12286">
        <v>6.0983429999999998</v>
      </c>
    </row>
    <row r="12287" spans="1:9" x14ac:dyDescent="0.25">
      <c r="A12287">
        <v>12286</v>
      </c>
      <c r="D12287">
        <v>123.277799</v>
      </c>
      <c r="E12287">
        <v>5.9036869999999997</v>
      </c>
      <c r="H12287">
        <v>114.12289699999999</v>
      </c>
      <c r="I12287">
        <v>6.0983429999999998</v>
      </c>
    </row>
    <row r="12288" spans="1:9" x14ac:dyDescent="0.25">
      <c r="A12288">
        <v>12287</v>
      </c>
      <c r="D12288">
        <v>123.277799</v>
      </c>
      <c r="E12288">
        <v>5.9036869999999997</v>
      </c>
      <c r="H12288">
        <v>114.12289699999999</v>
      </c>
      <c r="I12288">
        <v>6.0983429999999998</v>
      </c>
    </row>
    <row r="12289" spans="1:9" x14ac:dyDescent="0.25">
      <c r="A12289">
        <v>12288</v>
      </c>
      <c r="D12289">
        <v>123.277799</v>
      </c>
      <c r="E12289">
        <v>5.9036869999999997</v>
      </c>
      <c r="H12289">
        <v>114.12289699999999</v>
      </c>
      <c r="I12289">
        <v>6.0983429999999998</v>
      </c>
    </row>
    <row r="12290" spans="1:9" x14ac:dyDescent="0.25">
      <c r="A12290">
        <v>12289</v>
      </c>
      <c r="D12290">
        <v>123.277799</v>
      </c>
      <c r="E12290">
        <v>5.9036869999999997</v>
      </c>
      <c r="H12290">
        <v>114.12289699999999</v>
      </c>
      <c r="I12290">
        <v>6.0983429999999998</v>
      </c>
    </row>
    <row r="12291" spans="1:9" x14ac:dyDescent="0.25">
      <c r="A12291">
        <v>12290</v>
      </c>
      <c r="D12291">
        <v>123.277799</v>
      </c>
      <c r="E12291">
        <v>5.9036869999999997</v>
      </c>
      <c r="H12291">
        <v>114.12289699999999</v>
      </c>
      <c r="I12291">
        <v>6.0983429999999998</v>
      </c>
    </row>
    <row r="12292" spans="1:9" x14ac:dyDescent="0.25">
      <c r="A12292">
        <v>12291</v>
      </c>
      <c r="D12292">
        <v>123.277799</v>
      </c>
      <c r="E12292">
        <v>5.9036869999999997</v>
      </c>
      <c r="H12292">
        <v>114.12289699999999</v>
      </c>
      <c r="I12292">
        <v>6.0983429999999998</v>
      </c>
    </row>
    <row r="12293" spans="1:9" x14ac:dyDescent="0.25">
      <c r="A12293">
        <v>12292</v>
      </c>
      <c r="D12293">
        <v>123.277799</v>
      </c>
      <c r="E12293">
        <v>5.9036869999999997</v>
      </c>
      <c r="H12293">
        <v>114.12289699999999</v>
      </c>
      <c r="I12293">
        <v>6.0983429999999998</v>
      </c>
    </row>
    <row r="12294" spans="1:9" x14ac:dyDescent="0.25">
      <c r="A12294">
        <v>12293</v>
      </c>
      <c r="D12294">
        <v>123.277799</v>
      </c>
      <c r="E12294">
        <v>5.9036869999999997</v>
      </c>
      <c r="H12294">
        <v>114.12289699999999</v>
      </c>
      <c r="I12294">
        <v>6.0983429999999998</v>
      </c>
    </row>
    <row r="12295" spans="1:9" x14ac:dyDescent="0.25">
      <c r="A12295">
        <v>12294</v>
      </c>
      <c r="D12295">
        <v>123.277799</v>
      </c>
      <c r="E12295">
        <v>5.9036869999999997</v>
      </c>
      <c r="H12295">
        <v>114.12289699999999</v>
      </c>
      <c r="I12295">
        <v>6.0983429999999998</v>
      </c>
    </row>
    <row r="12296" spans="1:9" x14ac:dyDescent="0.25">
      <c r="A12296">
        <v>12295</v>
      </c>
      <c r="D12296">
        <v>123.277799</v>
      </c>
      <c r="E12296">
        <v>5.9036869999999997</v>
      </c>
      <c r="H12296">
        <v>114.12289699999999</v>
      </c>
      <c r="I12296">
        <v>6.0983429999999998</v>
      </c>
    </row>
    <row r="12297" spans="1:9" x14ac:dyDescent="0.25">
      <c r="A12297">
        <v>12296</v>
      </c>
      <c r="D12297">
        <v>123.277799</v>
      </c>
      <c r="E12297">
        <v>5.9036869999999997</v>
      </c>
      <c r="H12297">
        <v>114.12289699999999</v>
      </c>
      <c r="I12297">
        <v>6.0983429999999998</v>
      </c>
    </row>
    <row r="12298" spans="1:9" x14ac:dyDescent="0.25">
      <c r="A12298">
        <v>12297</v>
      </c>
      <c r="D12298">
        <v>123.277799</v>
      </c>
      <c r="E12298">
        <v>5.9036869999999997</v>
      </c>
      <c r="H12298">
        <v>114.12289699999999</v>
      </c>
      <c r="I12298">
        <v>6.0983429999999998</v>
      </c>
    </row>
    <row r="12299" spans="1:9" x14ac:dyDescent="0.25">
      <c r="A12299">
        <v>12298</v>
      </c>
      <c r="B12299">
        <v>141.825851</v>
      </c>
      <c r="C12299">
        <v>3.3251059999999999</v>
      </c>
      <c r="D12299">
        <v>123.277799</v>
      </c>
      <c r="E12299">
        <v>5.9036869999999997</v>
      </c>
      <c r="H12299">
        <v>114.12289699999999</v>
      </c>
      <c r="I12299">
        <v>6.0983429999999998</v>
      </c>
    </row>
    <row r="12300" spans="1:9" x14ac:dyDescent="0.25">
      <c r="A12300">
        <v>12299</v>
      </c>
      <c r="B12300">
        <v>141.825851</v>
      </c>
      <c r="C12300">
        <v>3.3251059999999999</v>
      </c>
      <c r="D12300">
        <v>123.277799</v>
      </c>
      <c r="E12300">
        <v>5.9036869999999997</v>
      </c>
      <c r="H12300">
        <v>114.12289699999999</v>
      </c>
      <c r="I12300">
        <v>6.0983429999999998</v>
      </c>
    </row>
    <row r="12301" spans="1:9" x14ac:dyDescent="0.25">
      <c r="A12301">
        <v>12300</v>
      </c>
      <c r="B12301">
        <v>141.825851</v>
      </c>
      <c r="C12301">
        <v>3.3251059999999999</v>
      </c>
      <c r="D12301">
        <v>123.277799</v>
      </c>
      <c r="E12301">
        <v>5.9036869999999997</v>
      </c>
      <c r="H12301">
        <v>114.12289699999999</v>
      </c>
      <c r="I12301">
        <v>6.0983429999999998</v>
      </c>
    </row>
    <row r="12302" spans="1:9" x14ac:dyDescent="0.25">
      <c r="A12302">
        <v>12301</v>
      </c>
      <c r="B12302">
        <v>141.825851</v>
      </c>
      <c r="C12302">
        <v>3.3251059999999999</v>
      </c>
      <c r="D12302">
        <v>123.277799</v>
      </c>
      <c r="E12302">
        <v>5.9036869999999997</v>
      </c>
      <c r="H12302">
        <v>114.12289699999999</v>
      </c>
      <c r="I12302">
        <v>6.0983429999999998</v>
      </c>
    </row>
    <row r="12303" spans="1:9" x14ac:dyDescent="0.25">
      <c r="A12303">
        <v>12302</v>
      </c>
      <c r="B12303">
        <v>141.825851</v>
      </c>
      <c r="C12303">
        <v>3.3251059999999999</v>
      </c>
      <c r="D12303">
        <v>123.277799</v>
      </c>
      <c r="E12303">
        <v>5.9036869999999997</v>
      </c>
      <c r="H12303">
        <v>114.12289699999999</v>
      </c>
      <c r="I12303">
        <v>6.0983429999999998</v>
      </c>
    </row>
    <row r="12304" spans="1:9" x14ac:dyDescent="0.25">
      <c r="A12304">
        <v>12303</v>
      </c>
      <c r="B12304">
        <v>141.825851</v>
      </c>
      <c r="C12304">
        <v>3.3251059999999999</v>
      </c>
      <c r="D12304">
        <v>123.277799</v>
      </c>
      <c r="E12304">
        <v>5.9036869999999997</v>
      </c>
      <c r="H12304">
        <v>114.12289699999999</v>
      </c>
      <c r="I12304">
        <v>6.0983429999999998</v>
      </c>
    </row>
    <row r="12305" spans="1:9" x14ac:dyDescent="0.25">
      <c r="A12305">
        <v>12304</v>
      </c>
      <c r="B12305">
        <v>141.825851</v>
      </c>
      <c r="C12305">
        <v>3.3251059999999999</v>
      </c>
      <c r="H12305">
        <v>114.12289699999999</v>
      </c>
      <c r="I12305">
        <v>6.0983429999999998</v>
      </c>
    </row>
    <row r="12306" spans="1:9" x14ac:dyDescent="0.25">
      <c r="A12306">
        <v>12305</v>
      </c>
      <c r="B12306">
        <v>141.825851</v>
      </c>
      <c r="C12306">
        <v>3.3251059999999999</v>
      </c>
      <c r="H12306">
        <v>114.12289699999999</v>
      </c>
      <c r="I12306">
        <v>6.0983429999999998</v>
      </c>
    </row>
    <row r="12307" spans="1:9" x14ac:dyDescent="0.25">
      <c r="A12307">
        <v>12306</v>
      </c>
      <c r="B12307">
        <v>141.825851</v>
      </c>
      <c r="C12307">
        <v>3.3251059999999999</v>
      </c>
      <c r="H12307">
        <v>114.12289699999999</v>
      </c>
      <c r="I12307">
        <v>6.0983429999999998</v>
      </c>
    </row>
    <row r="12308" spans="1:9" x14ac:dyDescent="0.25">
      <c r="A12308">
        <v>12307</v>
      </c>
      <c r="B12308">
        <v>141.825851</v>
      </c>
      <c r="C12308">
        <v>3.3251059999999999</v>
      </c>
      <c r="H12308">
        <v>114.12289699999999</v>
      </c>
      <c r="I12308">
        <v>6.0983429999999998</v>
      </c>
    </row>
    <row r="12309" spans="1:9" x14ac:dyDescent="0.25">
      <c r="A12309">
        <v>12308</v>
      </c>
      <c r="B12309">
        <v>141.825851</v>
      </c>
      <c r="C12309">
        <v>3.3251059999999999</v>
      </c>
      <c r="H12309">
        <v>114.12289699999999</v>
      </c>
      <c r="I12309">
        <v>6.0983429999999998</v>
      </c>
    </row>
    <row r="12310" spans="1:9" x14ac:dyDescent="0.25">
      <c r="A12310">
        <v>12309</v>
      </c>
      <c r="B12310">
        <v>141.825851</v>
      </c>
      <c r="C12310">
        <v>3.3251059999999999</v>
      </c>
      <c r="H12310">
        <v>114.12289699999999</v>
      </c>
      <c r="I12310">
        <v>6.0983429999999998</v>
      </c>
    </row>
    <row r="12311" spans="1:9" x14ac:dyDescent="0.25">
      <c r="A12311">
        <v>12310</v>
      </c>
      <c r="B12311">
        <v>141.825851</v>
      </c>
      <c r="C12311">
        <v>3.3251059999999999</v>
      </c>
      <c r="H12311">
        <v>114.12289699999999</v>
      </c>
      <c r="I12311">
        <v>6.0983429999999998</v>
      </c>
    </row>
    <row r="12312" spans="1:9" x14ac:dyDescent="0.25">
      <c r="A12312">
        <v>12311</v>
      </c>
      <c r="B12312">
        <v>141.825851</v>
      </c>
      <c r="C12312">
        <v>3.3251059999999999</v>
      </c>
      <c r="F12312">
        <v>120.48591999999999</v>
      </c>
      <c r="G12312">
        <v>3.0491709999999999</v>
      </c>
      <c r="H12312">
        <v>114.12289699999999</v>
      </c>
      <c r="I12312">
        <v>6.0983429999999998</v>
      </c>
    </row>
    <row r="12313" spans="1:9" x14ac:dyDescent="0.25">
      <c r="A12313">
        <v>12312</v>
      </c>
      <c r="B12313">
        <v>141.825851</v>
      </c>
      <c r="C12313">
        <v>3.3251059999999999</v>
      </c>
      <c r="F12313">
        <v>120.48591999999999</v>
      </c>
      <c r="G12313">
        <v>3.0491709999999999</v>
      </c>
      <c r="H12313">
        <v>114.12289699999999</v>
      </c>
      <c r="I12313">
        <v>6.0983429999999998</v>
      </c>
    </row>
    <row r="12314" spans="1:9" x14ac:dyDescent="0.25">
      <c r="A12314">
        <v>12313</v>
      </c>
      <c r="B12314">
        <v>141.825851</v>
      </c>
      <c r="C12314">
        <v>3.3251059999999999</v>
      </c>
      <c r="F12314">
        <v>120.48591999999999</v>
      </c>
      <c r="G12314">
        <v>3.0491709999999999</v>
      </c>
      <c r="H12314">
        <v>114.38265200000001</v>
      </c>
      <c r="I12314">
        <v>6.0983429999999998</v>
      </c>
    </row>
    <row r="12315" spans="1:9" x14ac:dyDescent="0.25">
      <c r="A12315">
        <v>12314</v>
      </c>
      <c r="B12315">
        <v>141.825851</v>
      </c>
      <c r="C12315">
        <v>3.3251059999999999</v>
      </c>
      <c r="F12315">
        <v>120.48591999999999</v>
      </c>
      <c r="G12315">
        <v>3.0491709999999999</v>
      </c>
      <c r="H12315">
        <v>114.38265200000001</v>
      </c>
      <c r="I12315">
        <v>6.0983429999999998</v>
      </c>
    </row>
    <row r="12316" spans="1:9" x14ac:dyDescent="0.25">
      <c r="A12316">
        <v>12315</v>
      </c>
      <c r="B12316">
        <v>141.825851</v>
      </c>
      <c r="C12316">
        <v>3.3251059999999999</v>
      </c>
      <c r="F12316">
        <v>120.48591999999999</v>
      </c>
      <c r="G12316">
        <v>3.0491709999999999</v>
      </c>
      <c r="H12316">
        <v>114.577415</v>
      </c>
      <c r="I12316">
        <v>5.9036869999999997</v>
      </c>
    </row>
    <row r="12317" spans="1:9" x14ac:dyDescent="0.25">
      <c r="A12317">
        <v>12316</v>
      </c>
      <c r="B12317">
        <v>141.825851</v>
      </c>
      <c r="C12317">
        <v>3.3251059999999999</v>
      </c>
      <c r="F12317">
        <v>120.48591999999999</v>
      </c>
      <c r="G12317">
        <v>3.0491709999999999</v>
      </c>
      <c r="H12317">
        <v>114.577415</v>
      </c>
      <c r="I12317">
        <v>5.9036869999999997</v>
      </c>
    </row>
    <row r="12318" spans="1:9" x14ac:dyDescent="0.25">
      <c r="A12318">
        <v>12317</v>
      </c>
      <c r="B12318">
        <v>141.825851</v>
      </c>
      <c r="C12318">
        <v>3.3251059999999999</v>
      </c>
      <c r="F12318">
        <v>120.48591999999999</v>
      </c>
      <c r="G12318">
        <v>3.0491709999999999</v>
      </c>
      <c r="H12318">
        <v>114.902053</v>
      </c>
      <c r="I12318">
        <v>5.6441470000000002</v>
      </c>
    </row>
    <row r="12319" spans="1:9" x14ac:dyDescent="0.25">
      <c r="A12319">
        <v>12318</v>
      </c>
      <c r="B12319">
        <v>141.825851</v>
      </c>
      <c r="C12319">
        <v>3.3251059999999999</v>
      </c>
      <c r="F12319">
        <v>120.48591999999999</v>
      </c>
      <c r="G12319">
        <v>3.0491709999999999</v>
      </c>
    </row>
    <row r="12320" spans="1:9" x14ac:dyDescent="0.25">
      <c r="A12320">
        <v>12319</v>
      </c>
      <c r="B12320">
        <v>141.825851</v>
      </c>
      <c r="C12320">
        <v>3.3251059999999999</v>
      </c>
      <c r="F12320">
        <v>120.48591999999999</v>
      </c>
      <c r="G12320">
        <v>3.0491709999999999</v>
      </c>
    </row>
    <row r="12321" spans="1:7" x14ac:dyDescent="0.25">
      <c r="A12321">
        <v>12320</v>
      </c>
      <c r="B12321">
        <v>141.825851</v>
      </c>
      <c r="C12321">
        <v>3.3251059999999999</v>
      </c>
      <c r="F12321">
        <v>120.48591999999999</v>
      </c>
      <c r="G12321">
        <v>3.0491709999999999</v>
      </c>
    </row>
    <row r="12322" spans="1:7" x14ac:dyDescent="0.25">
      <c r="A12322">
        <v>12321</v>
      </c>
      <c r="B12322">
        <v>141.825851</v>
      </c>
      <c r="C12322">
        <v>3.3251059999999999</v>
      </c>
      <c r="D12322">
        <v>146.75912</v>
      </c>
      <c r="E12322">
        <v>5.9185920000000003</v>
      </c>
      <c r="F12322">
        <v>120.48591999999999</v>
      </c>
      <c r="G12322">
        <v>3.0491709999999999</v>
      </c>
    </row>
    <row r="12323" spans="1:7" x14ac:dyDescent="0.25">
      <c r="A12323">
        <v>12322</v>
      </c>
      <c r="B12323">
        <v>141.825851</v>
      </c>
      <c r="C12323">
        <v>3.3251059999999999</v>
      </c>
      <c r="D12323">
        <v>146.75912</v>
      </c>
      <c r="E12323">
        <v>5.9185920000000003</v>
      </c>
      <c r="F12323">
        <v>120.48591999999999</v>
      </c>
      <c r="G12323">
        <v>3.0491709999999999</v>
      </c>
    </row>
    <row r="12324" spans="1:7" x14ac:dyDescent="0.25">
      <c r="A12324">
        <v>12323</v>
      </c>
      <c r="B12324">
        <v>141.825851</v>
      </c>
      <c r="C12324">
        <v>3.3251059999999999</v>
      </c>
      <c r="D12324">
        <v>146.75912</v>
      </c>
      <c r="E12324">
        <v>5.9185920000000003</v>
      </c>
      <c r="F12324">
        <v>120.48591999999999</v>
      </c>
      <c r="G12324">
        <v>3.0491709999999999</v>
      </c>
    </row>
    <row r="12325" spans="1:7" x14ac:dyDescent="0.25">
      <c r="A12325">
        <v>12324</v>
      </c>
      <c r="B12325">
        <v>141.825851</v>
      </c>
      <c r="C12325">
        <v>3.3251059999999999</v>
      </c>
      <c r="D12325">
        <v>146.75912</v>
      </c>
      <c r="E12325">
        <v>5.9185920000000003</v>
      </c>
      <c r="F12325">
        <v>120.48591999999999</v>
      </c>
      <c r="G12325">
        <v>3.0491709999999999</v>
      </c>
    </row>
    <row r="12326" spans="1:7" x14ac:dyDescent="0.25">
      <c r="A12326">
        <v>12325</v>
      </c>
      <c r="B12326">
        <v>141.825851</v>
      </c>
      <c r="C12326">
        <v>3.3251059999999999</v>
      </c>
      <c r="D12326">
        <v>146.75912</v>
      </c>
      <c r="E12326">
        <v>5.9185920000000003</v>
      </c>
      <c r="F12326">
        <v>120.48591999999999</v>
      </c>
      <c r="G12326">
        <v>3.0491709999999999</v>
      </c>
    </row>
    <row r="12327" spans="1:7" x14ac:dyDescent="0.25">
      <c r="A12327">
        <v>12326</v>
      </c>
      <c r="B12327">
        <v>141.825851</v>
      </c>
      <c r="C12327">
        <v>3.3251059999999999</v>
      </c>
      <c r="D12327">
        <v>146.75912</v>
      </c>
      <c r="E12327">
        <v>5.9185920000000003</v>
      </c>
      <c r="F12327">
        <v>120.48591999999999</v>
      </c>
      <c r="G12327">
        <v>3.0491709999999999</v>
      </c>
    </row>
    <row r="12328" spans="1:7" x14ac:dyDescent="0.25">
      <c r="A12328">
        <v>12327</v>
      </c>
      <c r="B12328">
        <v>141.825851</v>
      </c>
      <c r="C12328">
        <v>3.3251059999999999</v>
      </c>
      <c r="D12328">
        <v>146.75912</v>
      </c>
      <c r="E12328">
        <v>5.9185920000000003</v>
      </c>
      <c r="F12328">
        <v>120.48591999999999</v>
      </c>
      <c r="G12328">
        <v>3.0491709999999999</v>
      </c>
    </row>
    <row r="12329" spans="1:7" x14ac:dyDescent="0.25">
      <c r="A12329">
        <v>12328</v>
      </c>
      <c r="B12329">
        <v>141.825851</v>
      </c>
      <c r="C12329">
        <v>3.3251059999999999</v>
      </c>
      <c r="D12329">
        <v>146.75912</v>
      </c>
      <c r="E12329">
        <v>5.9185920000000003</v>
      </c>
      <c r="F12329">
        <v>120.48591999999999</v>
      </c>
      <c r="G12329">
        <v>3.0491709999999999</v>
      </c>
    </row>
    <row r="12330" spans="1:7" x14ac:dyDescent="0.25">
      <c r="A12330">
        <v>12329</v>
      </c>
      <c r="D12330">
        <v>146.75912</v>
      </c>
      <c r="E12330">
        <v>5.9185920000000003</v>
      </c>
      <c r="F12330">
        <v>120.48591999999999</v>
      </c>
      <c r="G12330">
        <v>3.0491709999999999</v>
      </c>
    </row>
    <row r="12331" spans="1:7" x14ac:dyDescent="0.25">
      <c r="A12331">
        <v>12330</v>
      </c>
      <c r="D12331">
        <v>146.75912</v>
      </c>
      <c r="E12331">
        <v>5.9185920000000003</v>
      </c>
      <c r="F12331">
        <v>120.48591999999999</v>
      </c>
      <c r="G12331">
        <v>3.0491709999999999</v>
      </c>
    </row>
    <row r="12332" spans="1:7" x14ac:dyDescent="0.25">
      <c r="A12332">
        <v>12331</v>
      </c>
      <c r="D12332">
        <v>146.75912</v>
      </c>
      <c r="E12332">
        <v>5.9185920000000003</v>
      </c>
      <c r="F12332">
        <v>120.48591999999999</v>
      </c>
      <c r="G12332">
        <v>3.0491709999999999</v>
      </c>
    </row>
    <row r="12333" spans="1:7" x14ac:dyDescent="0.25">
      <c r="A12333">
        <v>12332</v>
      </c>
      <c r="D12333">
        <v>146.75912</v>
      </c>
      <c r="E12333">
        <v>5.9185920000000003</v>
      </c>
      <c r="F12333">
        <v>120.48591999999999</v>
      </c>
      <c r="G12333">
        <v>3.0491709999999999</v>
      </c>
    </row>
    <row r="12334" spans="1:7" x14ac:dyDescent="0.25">
      <c r="A12334">
        <v>12333</v>
      </c>
      <c r="D12334">
        <v>146.75912</v>
      </c>
      <c r="E12334">
        <v>5.9185920000000003</v>
      </c>
      <c r="F12334">
        <v>120.615797</v>
      </c>
      <c r="G12334">
        <v>3.1140569999999999</v>
      </c>
    </row>
    <row r="12335" spans="1:7" x14ac:dyDescent="0.25">
      <c r="A12335">
        <v>12334</v>
      </c>
      <c r="D12335">
        <v>146.75912</v>
      </c>
      <c r="E12335">
        <v>5.9185920000000003</v>
      </c>
      <c r="F12335">
        <v>120.810559</v>
      </c>
      <c r="G12335">
        <v>3.1140569999999999</v>
      </c>
    </row>
    <row r="12336" spans="1:7" x14ac:dyDescent="0.25">
      <c r="A12336">
        <v>12335</v>
      </c>
      <c r="D12336">
        <v>146.75912</v>
      </c>
      <c r="E12336">
        <v>5.9185920000000003</v>
      </c>
      <c r="F12336">
        <v>120.810559</v>
      </c>
      <c r="G12336">
        <v>3.1140569999999999</v>
      </c>
    </row>
    <row r="12337" spans="1:9" x14ac:dyDescent="0.25">
      <c r="A12337">
        <v>12336</v>
      </c>
      <c r="D12337">
        <v>146.75912</v>
      </c>
      <c r="E12337">
        <v>5.9185920000000003</v>
      </c>
      <c r="F12337">
        <v>120.810559</v>
      </c>
      <c r="G12337">
        <v>3.1140569999999999</v>
      </c>
    </row>
    <row r="12338" spans="1:9" x14ac:dyDescent="0.25">
      <c r="A12338">
        <v>12337</v>
      </c>
      <c r="D12338">
        <v>146.75912</v>
      </c>
      <c r="E12338">
        <v>5.9185920000000003</v>
      </c>
      <c r="F12338">
        <v>120.810559</v>
      </c>
      <c r="G12338">
        <v>3.1140569999999999</v>
      </c>
    </row>
    <row r="12339" spans="1:9" x14ac:dyDescent="0.25">
      <c r="A12339">
        <v>12338</v>
      </c>
      <c r="D12339">
        <v>146.75912</v>
      </c>
      <c r="E12339">
        <v>5.9185920000000003</v>
      </c>
      <c r="F12339">
        <v>120.810559</v>
      </c>
      <c r="G12339">
        <v>3.1140569999999999</v>
      </c>
    </row>
    <row r="12340" spans="1:9" x14ac:dyDescent="0.25">
      <c r="A12340">
        <v>12339</v>
      </c>
      <c r="D12340">
        <v>146.75912</v>
      </c>
      <c r="E12340">
        <v>5.9185920000000003</v>
      </c>
      <c r="F12340">
        <v>120.810559</v>
      </c>
      <c r="G12340">
        <v>3.1140569999999999</v>
      </c>
    </row>
    <row r="12341" spans="1:9" x14ac:dyDescent="0.25">
      <c r="A12341">
        <v>12340</v>
      </c>
      <c r="D12341">
        <v>146.75912</v>
      </c>
      <c r="E12341">
        <v>5.9185920000000003</v>
      </c>
      <c r="F12341">
        <v>120.810559</v>
      </c>
      <c r="G12341">
        <v>3.1140569999999999</v>
      </c>
    </row>
    <row r="12342" spans="1:9" x14ac:dyDescent="0.25">
      <c r="A12342">
        <v>12341</v>
      </c>
      <c r="D12342">
        <v>146.75912</v>
      </c>
      <c r="E12342">
        <v>5.9185920000000003</v>
      </c>
      <c r="F12342">
        <v>120.810559</v>
      </c>
      <c r="G12342">
        <v>3.1140569999999999</v>
      </c>
    </row>
    <row r="12343" spans="1:9" x14ac:dyDescent="0.25">
      <c r="A12343">
        <v>12342</v>
      </c>
      <c r="D12343">
        <v>146.75912</v>
      </c>
      <c r="E12343">
        <v>5.9185920000000003</v>
      </c>
    </row>
    <row r="12344" spans="1:9" x14ac:dyDescent="0.25">
      <c r="A12344">
        <v>12343</v>
      </c>
      <c r="D12344">
        <v>146.75912</v>
      </c>
      <c r="E12344">
        <v>5.9185920000000003</v>
      </c>
    </row>
    <row r="12345" spans="1:9" x14ac:dyDescent="0.25">
      <c r="A12345">
        <v>12344</v>
      </c>
      <c r="D12345">
        <v>146.75912</v>
      </c>
      <c r="E12345">
        <v>5.9185920000000003</v>
      </c>
    </row>
    <row r="12346" spans="1:9" x14ac:dyDescent="0.25">
      <c r="A12346">
        <v>12345</v>
      </c>
      <c r="B12346">
        <v>152.892425</v>
      </c>
      <c r="C12346">
        <v>3.458018</v>
      </c>
      <c r="D12346">
        <v>146.75912</v>
      </c>
      <c r="E12346">
        <v>5.9185920000000003</v>
      </c>
    </row>
    <row r="12347" spans="1:9" x14ac:dyDescent="0.25">
      <c r="A12347">
        <v>12346</v>
      </c>
      <c r="B12347">
        <v>152.892425</v>
      </c>
      <c r="C12347">
        <v>3.458018</v>
      </c>
      <c r="D12347">
        <v>146.75912</v>
      </c>
      <c r="E12347">
        <v>5.9185920000000003</v>
      </c>
    </row>
    <row r="12348" spans="1:9" x14ac:dyDescent="0.25">
      <c r="A12348">
        <v>12347</v>
      </c>
      <c r="B12348">
        <v>152.892425</v>
      </c>
      <c r="C12348">
        <v>3.458018</v>
      </c>
      <c r="D12348">
        <v>146.75912</v>
      </c>
      <c r="E12348">
        <v>5.9185920000000003</v>
      </c>
      <c r="H12348">
        <v>141.759117</v>
      </c>
      <c r="I12348">
        <v>6.4505699999999999</v>
      </c>
    </row>
    <row r="12349" spans="1:9" x14ac:dyDescent="0.25">
      <c r="A12349">
        <v>12348</v>
      </c>
      <c r="B12349">
        <v>152.892425</v>
      </c>
      <c r="C12349">
        <v>3.458018</v>
      </c>
      <c r="D12349">
        <v>146.75912</v>
      </c>
      <c r="E12349">
        <v>5.9185920000000003</v>
      </c>
      <c r="H12349">
        <v>141.759117</v>
      </c>
      <c r="I12349">
        <v>6.4505699999999999</v>
      </c>
    </row>
    <row r="12350" spans="1:9" x14ac:dyDescent="0.25">
      <c r="A12350">
        <v>12349</v>
      </c>
      <c r="B12350">
        <v>152.892425</v>
      </c>
      <c r="C12350">
        <v>3.458018</v>
      </c>
      <c r="D12350">
        <v>146.75912</v>
      </c>
      <c r="E12350">
        <v>5.9185920000000003</v>
      </c>
      <c r="H12350">
        <v>141.759117</v>
      </c>
      <c r="I12350">
        <v>6.4505699999999999</v>
      </c>
    </row>
    <row r="12351" spans="1:9" x14ac:dyDescent="0.25">
      <c r="A12351">
        <v>12350</v>
      </c>
      <c r="B12351">
        <v>152.892425</v>
      </c>
      <c r="C12351">
        <v>3.458018</v>
      </c>
      <c r="D12351">
        <v>146.75912</v>
      </c>
      <c r="E12351">
        <v>5.9185920000000003</v>
      </c>
      <c r="H12351">
        <v>141.759117</v>
      </c>
      <c r="I12351">
        <v>6.4505699999999999</v>
      </c>
    </row>
    <row r="12352" spans="1:9" x14ac:dyDescent="0.25">
      <c r="A12352">
        <v>12351</v>
      </c>
      <c r="B12352">
        <v>152.892425</v>
      </c>
      <c r="C12352">
        <v>3.458018</v>
      </c>
      <c r="D12352">
        <v>146.75912</v>
      </c>
      <c r="E12352">
        <v>5.9185920000000003</v>
      </c>
      <c r="H12352">
        <v>141.759117</v>
      </c>
      <c r="I12352">
        <v>6.4505699999999999</v>
      </c>
    </row>
    <row r="12353" spans="1:9" x14ac:dyDescent="0.25">
      <c r="A12353">
        <v>12352</v>
      </c>
      <c r="B12353">
        <v>152.892425</v>
      </c>
      <c r="C12353">
        <v>3.458018</v>
      </c>
      <c r="D12353">
        <v>146.75912</v>
      </c>
      <c r="E12353">
        <v>5.9185920000000003</v>
      </c>
      <c r="H12353">
        <v>141.759117</v>
      </c>
      <c r="I12353">
        <v>6.4505699999999999</v>
      </c>
    </row>
    <row r="12354" spans="1:9" x14ac:dyDescent="0.25">
      <c r="A12354">
        <v>12353</v>
      </c>
      <c r="B12354">
        <v>152.892425</v>
      </c>
      <c r="C12354">
        <v>3.458018</v>
      </c>
      <c r="D12354">
        <v>146.75912</v>
      </c>
      <c r="E12354">
        <v>5.9185920000000003</v>
      </c>
      <c r="H12354">
        <v>141.759117</v>
      </c>
      <c r="I12354">
        <v>6.4505699999999999</v>
      </c>
    </row>
    <row r="12355" spans="1:9" x14ac:dyDescent="0.25">
      <c r="A12355">
        <v>12354</v>
      </c>
      <c r="B12355">
        <v>152.892425</v>
      </c>
      <c r="C12355">
        <v>3.458018</v>
      </c>
      <c r="H12355">
        <v>141.759117</v>
      </c>
      <c r="I12355">
        <v>6.4505699999999999</v>
      </c>
    </row>
    <row r="12356" spans="1:9" x14ac:dyDescent="0.25">
      <c r="A12356">
        <v>12355</v>
      </c>
      <c r="B12356">
        <v>152.892425</v>
      </c>
      <c r="C12356">
        <v>3.458018</v>
      </c>
      <c r="H12356">
        <v>141.759117</v>
      </c>
      <c r="I12356">
        <v>6.4505699999999999</v>
      </c>
    </row>
    <row r="12357" spans="1:9" x14ac:dyDescent="0.25">
      <c r="A12357">
        <v>12356</v>
      </c>
      <c r="B12357">
        <v>152.892425</v>
      </c>
      <c r="C12357">
        <v>3.458018</v>
      </c>
      <c r="H12357">
        <v>141.759117</v>
      </c>
      <c r="I12357">
        <v>6.4505699999999999</v>
      </c>
    </row>
    <row r="12358" spans="1:9" x14ac:dyDescent="0.25">
      <c r="A12358">
        <v>12357</v>
      </c>
      <c r="B12358">
        <v>152.892425</v>
      </c>
      <c r="C12358">
        <v>3.458018</v>
      </c>
      <c r="H12358">
        <v>141.759117</v>
      </c>
      <c r="I12358">
        <v>6.4505699999999999</v>
      </c>
    </row>
    <row r="12359" spans="1:9" x14ac:dyDescent="0.25">
      <c r="A12359">
        <v>12358</v>
      </c>
      <c r="B12359">
        <v>152.892425</v>
      </c>
      <c r="C12359">
        <v>3.458018</v>
      </c>
      <c r="H12359">
        <v>141.759117</v>
      </c>
      <c r="I12359">
        <v>6.4505699999999999</v>
      </c>
    </row>
    <row r="12360" spans="1:9" x14ac:dyDescent="0.25">
      <c r="A12360">
        <v>12359</v>
      </c>
      <c r="B12360">
        <v>152.892425</v>
      </c>
      <c r="C12360">
        <v>3.458018</v>
      </c>
      <c r="H12360">
        <v>141.759117</v>
      </c>
      <c r="I12360">
        <v>6.4505699999999999</v>
      </c>
    </row>
    <row r="12361" spans="1:9" x14ac:dyDescent="0.25">
      <c r="A12361">
        <v>12360</v>
      </c>
      <c r="B12361">
        <v>152.892425</v>
      </c>
      <c r="C12361">
        <v>3.458018</v>
      </c>
      <c r="H12361">
        <v>141.759117</v>
      </c>
      <c r="I12361">
        <v>6.4505699999999999</v>
      </c>
    </row>
    <row r="12362" spans="1:9" x14ac:dyDescent="0.25">
      <c r="A12362">
        <v>12361</v>
      </c>
      <c r="B12362">
        <v>152.892425</v>
      </c>
      <c r="C12362">
        <v>3.458018</v>
      </c>
      <c r="H12362">
        <v>141.759117</v>
      </c>
      <c r="I12362">
        <v>6.4505699999999999</v>
      </c>
    </row>
    <row r="12363" spans="1:9" x14ac:dyDescent="0.25">
      <c r="A12363">
        <v>12362</v>
      </c>
      <c r="B12363">
        <v>152.892425</v>
      </c>
      <c r="C12363">
        <v>3.458018</v>
      </c>
      <c r="H12363">
        <v>141.759117</v>
      </c>
      <c r="I12363">
        <v>6.4505699999999999</v>
      </c>
    </row>
    <row r="12364" spans="1:9" x14ac:dyDescent="0.25">
      <c r="A12364">
        <v>12363</v>
      </c>
      <c r="B12364">
        <v>152.892425</v>
      </c>
      <c r="C12364">
        <v>3.458018</v>
      </c>
      <c r="H12364">
        <v>141.759117</v>
      </c>
      <c r="I12364">
        <v>6.4505699999999999</v>
      </c>
    </row>
    <row r="12365" spans="1:9" x14ac:dyDescent="0.25">
      <c r="A12365">
        <v>12364</v>
      </c>
      <c r="B12365">
        <v>152.892425</v>
      </c>
      <c r="C12365">
        <v>3.458018</v>
      </c>
      <c r="H12365">
        <v>141.759117</v>
      </c>
      <c r="I12365">
        <v>6.4505699999999999</v>
      </c>
    </row>
    <row r="12366" spans="1:9" x14ac:dyDescent="0.25">
      <c r="A12366">
        <v>12365</v>
      </c>
      <c r="B12366">
        <v>152.892425</v>
      </c>
      <c r="C12366">
        <v>3.458018</v>
      </c>
      <c r="H12366">
        <v>141.759117</v>
      </c>
      <c r="I12366">
        <v>6.4505699999999999</v>
      </c>
    </row>
    <row r="12367" spans="1:9" x14ac:dyDescent="0.25">
      <c r="A12367">
        <v>12366</v>
      </c>
      <c r="B12367">
        <v>152.892425</v>
      </c>
      <c r="C12367">
        <v>3.458018</v>
      </c>
      <c r="H12367">
        <v>141.759117</v>
      </c>
      <c r="I12367">
        <v>6.4505699999999999</v>
      </c>
    </row>
    <row r="12368" spans="1:9" x14ac:dyDescent="0.25">
      <c r="A12368">
        <v>12367</v>
      </c>
      <c r="B12368">
        <v>152.892425</v>
      </c>
      <c r="C12368">
        <v>3.458018</v>
      </c>
      <c r="H12368">
        <v>141.759117</v>
      </c>
      <c r="I12368">
        <v>6.4505699999999999</v>
      </c>
    </row>
    <row r="12369" spans="1:9" x14ac:dyDescent="0.25">
      <c r="A12369">
        <v>12368</v>
      </c>
      <c r="B12369">
        <v>152.892425</v>
      </c>
      <c r="C12369">
        <v>3.458018</v>
      </c>
      <c r="H12369">
        <v>141.759117</v>
      </c>
      <c r="I12369">
        <v>6.4505699999999999</v>
      </c>
    </row>
    <row r="12370" spans="1:9" x14ac:dyDescent="0.25">
      <c r="A12370">
        <v>12369</v>
      </c>
      <c r="B12370">
        <v>152.892425</v>
      </c>
      <c r="C12370">
        <v>3.458018</v>
      </c>
      <c r="H12370">
        <v>141.759117</v>
      </c>
      <c r="I12370">
        <v>6.4505699999999999</v>
      </c>
    </row>
    <row r="12371" spans="1:9" x14ac:dyDescent="0.25">
      <c r="A12371">
        <v>12370</v>
      </c>
      <c r="B12371">
        <v>152.892425</v>
      </c>
      <c r="C12371">
        <v>3.458018</v>
      </c>
      <c r="H12371">
        <v>141.759117</v>
      </c>
      <c r="I12371">
        <v>6.4505699999999999</v>
      </c>
    </row>
    <row r="12372" spans="1:9" x14ac:dyDescent="0.25">
      <c r="A12372">
        <v>12371</v>
      </c>
      <c r="B12372">
        <v>152.892425</v>
      </c>
      <c r="C12372">
        <v>3.458018</v>
      </c>
      <c r="H12372">
        <v>141.759117</v>
      </c>
      <c r="I12372">
        <v>6.4505699999999999</v>
      </c>
    </row>
    <row r="12373" spans="1:9" x14ac:dyDescent="0.25">
      <c r="A12373">
        <v>12372</v>
      </c>
      <c r="B12373">
        <v>152.892425</v>
      </c>
      <c r="C12373">
        <v>3.458018</v>
      </c>
      <c r="H12373">
        <v>141.759117</v>
      </c>
      <c r="I12373">
        <v>6.4505699999999999</v>
      </c>
    </row>
    <row r="12374" spans="1:9" x14ac:dyDescent="0.25">
      <c r="A12374">
        <v>12373</v>
      </c>
      <c r="B12374">
        <v>152.892425</v>
      </c>
      <c r="C12374">
        <v>3.458018</v>
      </c>
      <c r="H12374">
        <v>141.759117</v>
      </c>
      <c r="I12374">
        <v>6.4505699999999999</v>
      </c>
    </row>
    <row r="12375" spans="1:9" x14ac:dyDescent="0.25">
      <c r="A12375">
        <v>12374</v>
      </c>
      <c r="B12375">
        <v>152.892425</v>
      </c>
      <c r="C12375">
        <v>3.458018</v>
      </c>
      <c r="H12375">
        <v>141.759117</v>
      </c>
      <c r="I12375">
        <v>6.4505699999999999</v>
      </c>
    </row>
    <row r="12376" spans="1:9" x14ac:dyDescent="0.25">
      <c r="A12376">
        <v>12375</v>
      </c>
      <c r="B12376">
        <v>152.892425</v>
      </c>
      <c r="C12376">
        <v>3.458018</v>
      </c>
      <c r="H12376">
        <v>141.759117</v>
      </c>
      <c r="I12376">
        <v>6.4505699999999999</v>
      </c>
    </row>
    <row r="12377" spans="1:9" x14ac:dyDescent="0.25">
      <c r="A12377">
        <v>12376</v>
      </c>
      <c r="B12377">
        <v>152.892425</v>
      </c>
      <c r="C12377">
        <v>3.458018</v>
      </c>
      <c r="H12377">
        <v>141.759117</v>
      </c>
      <c r="I12377">
        <v>6.4505699999999999</v>
      </c>
    </row>
    <row r="12378" spans="1:9" x14ac:dyDescent="0.25">
      <c r="A12378">
        <v>12377</v>
      </c>
      <c r="B12378">
        <v>152.892425</v>
      </c>
      <c r="C12378">
        <v>3.458018</v>
      </c>
      <c r="D12378">
        <v>156.82584700000001</v>
      </c>
      <c r="E12378">
        <v>6.3176569999999996</v>
      </c>
      <c r="H12378">
        <v>141.759117</v>
      </c>
      <c r="I12378">
        <v>6.4505699999999999</v>
      </c>
    </row>
    <row r="12379" spans="1:9" x14ac:dyDescent="0.25">
      <c r="A12379">
        <v>12378</v>
      </c>
      <c r="B12379">
        <v>152.892425</v>
      </c>
      <c r="C12379">
        <v>3.458018</v>
      </c>
      <c r="D12379">
        <v>156.82584700000001</v>
      </c>
      <c r="E12379">
        <v>6.3176569999999996</v>
      </c>
      <c r="H12379">
        <v>141.759117</v>
      </c>
      <c r="I12379">
        <v>6.4505699999999999</v>
      </c>
    </row>
    <row r="12380" spans="1:9" x14ac:dyDescent="0.25">
      <c r="A12380">
        <v>12379</v>
      </c>
      <c r="B12380">
        <v>152.892425</v>
      </c>
      <c r="C12380">
        <v>3.458018</v>
      </c>
      <c r="D12380">
        <v>156.82584700000001</v>
      </c>
      <c r="E12380">
        <v>6.3176569999999996</v>
      </c>
      <c r="H12380">
        <v>141.759117</v>
      </c>
      <c r="I12380">
        <v>6.4505699999999999</v>
      </c>
    </row>
    <row r="12381" spans="1:9" x14ac:dyDescent="0.25">
      <c r="A12381">
        <v>12380</v>
      </c>
      <c r="B12381">
        <v>152.892425</v>
      </c>
      <c r="C12381">
        <v>3.458018</v>
      </c>
      <c r="D12381">
        <v>156.82584700000001</v>
      </c>
      <c r="E12381">
        <v>6.3176569999999996</v>
      </c>
      <c r="H12381">
        <v>141.759117</v>
      </c>
      <c r="I12381">
        <v>6.4505699999999999</v>
      </c>
    </row>
    <row r="12382" spans="1:9" x14ac:dyDescent="0.25">
      <c r="A12382">
        <v>12381</v>
      </c>
      <c r="B12382">
        <v>152.892425</v>
      </c>
      <c r="C12382">
        <v>3.458018</v>
      </c>
      <c r="D12382">
        <v>156.82584700000001</v>
      </c>
      <c r="E12382">
        <v>6.3176569999999996</v>
      </c>
      <c r="H12382">
        <v>141.759117</v>
      </c>
      <c r="I12382">
        <v>6.4505699999999999</v>
      </c>
    </row>
    <row r="12383" spans="1:9" x14ac:dyDescent="0.25">
      <c r="A12383">
        <v>12382</v>
      </c>
      <c r="B12383">
        <v>152.892425</v>
      </c>
      <c r="C12383">
        <v>3.458018</v>
      </c>
      <c r="D12383">
        <v>156.82584700000001</v>
      </c>
      <c r="E12383">
        <v>6.3176569999999996</v>
      </c>
      <c r="H12383">
        <v>141.759117</v>
      </c>
      <c r="I12383">
        <v>6.4505699999999999</v>
      </c>
    </row>
    <row r="12384" spans="1:9" x14ac:dyDescent="0.25">
      <c r="A12384">
        <v>12383</v>
      </c>
      <c r="B12384">
        <v>152.892425</v>
      </c>
      <c r="C12384">
        <v>3.458018</v>
      </c>
      <c r="D12384">
        <v>156.82584700000001</v>
      </c>
      <c r="E12384">
        <v>6.3176569999999996</v>
      </c>
      <c r="H12384">
        <v>141.759117</v>
      </c>
      <c r="I12384">
        <v>6.4505699999999999</v>
      </c>
    </row>
    <row r="12385" spans="1:9" x14ac:dyDescent="0.25">
      <c r="A12385">
        <v>12384</v>
      </c>
      <c r="B12385">
        <v>152.892425</v>
      </c>
      <c r="C12385">
        <v>3.458018</v>
      </c>
      <c r="D12385">
        <v>156.82584700000001</v>
      </c>
      <c r="E12385">
        <v>6.3176569999999996</v>
      </c>
      <c r="H12385">
        <v>141.759117</v>
      </c>
      <c r="I12385">
        <v>6.4505699999999999</v>
      </c>
    </row>
    <row r="12386" spans="1:9" x14ac:dyDescent="0.25">
      <c r="A12386">
        <v>12385</v>
      </c>
      <c r="B12386">
        <v>152.892425</v>
      </c>
      <c r="C12386">
        <v>3.458018</v>
      </c>
      <c r="D12386">
        <v>156.82584700000001</v>
      </c>
      <c r="E12386">
        <v>6.3176569999999996</v>
      </c>
      <c r="H12386">
        <v>141.759117</v>
      </c>
      <c r="I12386">
        <v>6.4505699999999999</v>
      </c>
    </row>
    <row r="12387" spans="1:9" x14ac:dyDescent="0.25">
      <c r="A12387">
        <v>12386</v>
      </c>
      <c r="B12387">
        <v>152.892425</v>
      </c>
      <c r="C12387">
        <v>3.458018</v>
      </c>
      <c r="D12387">
        <v>156.82584700000001</v>
      </c>
      <c r="E12387">
        <v>6.3176569999999996</v>
      </c>
      <c r="H12387">
        <v>141.759117</v>
      </c>
      <c r="I12387">
        <v>6.4505699999999999</v>
      </c>
    </row>
    <row r="12388" spans="1:9" x14ac:dyDescent="0.25">
      <c r="A12388">
        <v>12387</v>
      </c>
      <c r="B12388">
        <v>152.892425</v>
      </c>
      <c r="C12388">
        <v>3.458018</v>
      </c>
      <c r="D12388">
        <v>156.82584700000001</v>
      </c>
      <c r="E12388">
        <v>6.3176569999999996</v>
      </c>
      <c r="H12388">
        <v>141.759117</v>
      </c>
      <c r="I12388">
        <v>6.4505699999999999</v>
      </c>
    </row>
    <row r="12389" spans="1:9" x14ac:dyDescent="0.25">
      <c r="A12389">
        <v>12388</v>
      </c>
      <c r="B12389">
        <v>152.892425</v>
      </c>
      <c r="C12389">
        <v>3.458018</v>
      </c>
      <c r="D12389">
        <v>156.82584700000001</v>
      </c>
      <c r="E12389">
        <v>6.3176569999999996</v>
      </c>
      <c r="H12389">
        <v>141.759117</v>
      </c>
      <c r="I12389">
        <v>6.4505699999999999</v>
      </c>
    </row>
    <row r="12390" spans="1:9" x14ac:dyDescent="0.25">
      <c r="A12390">
        <v>12389</v>
      </c>
      <c r="B12390">
        <v>152.892425</v>
      </c>
      <c r="C12390">
        <v>3.458018</v>
      </c>
      <c r="D12390">
        <v>156.82584700000001</v>
      </c>
      <c r="E12390">
        <v>6.3176569999999996</v>
      </c>
      <c r="H12390">
        <v>141.759117</v>
      </c>
      <c r="I12390">
        <v>6.4505699999999999</v>
      </c>
    </row>
    <row r="12391" spans="1:9" x14ac:dyDescent="0.25">
      <c r="A12391">
        <v>12390</v>
      </c>
      <c r="B12391">
        <v>152.892425</v>
      </c>
      <c r="C12391">
        <v>3.458018</v>
      </c>
      <c r="D12391">
        <v>156.82584700000001</v>
      </c>
      <c r="E12391">
        <v>6.3176569999999996</v>
      </c>
      <c r="H12391">
        <v>141.759117</v>
      </c>
      <c r="I12391">
        <v>6.4505699999999999</v>
      </c>
    </row>
    <row r="12392" spans="1:9" x14ac:dyDescent="0.25">
      <c r="A12392">
        <v>12391</v>
      </c>
      <c r="B12392">
        <v>152.892425</v>
      </c>
      <c r="C12392">
        <v>3.458018</v>
      </c>
      <c r="D12392">
        <v>156.82584700000001</v>
      </c>
      <c r="E12392">
        <v>6.3176569999999996</v>
      </c>
      <c r="H12392">
        <v>141.759117</v>
      </c>
      <c r="I12392">
        <v>6.4505699999999999</v>
      </c>
    </row>
    <row r="12393" spans="1:9" x14ac:dyDescent="0.25">
      <c r="A12393">
        <v>12392</v>
      </c>
      <c r="B12393">
        <v>152.892425</v>
      </c>
      <c r="C12393">
        <v>3.458018</v>
      </c>
      <c r="D12393">
        <v>156.82584700000001</v>
      </c>
      <c r="E12393">
        <v>6.3176569999999996</v>
      </c>
      <c r="H12393">
        <v>141.759117</v>
      </c>
      <c r="I12393">
        <v>6.4505699999999999</v>
      </c>
    </row>
    <row r="12394" spans="1:9" x14ac:dyDescent="0.25">
      <c r="A12394">
        <v>12393</v>
      </c>
      <c r="B12394">
        <v>152.892425</v>
      </c>
      <c r="C12394">
        <v>3.458018</v>
      </c>
      <c r="D12394">
        <v>156.82584700000001</v>
      </c>
      <c r="E12394">
        <v>6.3176569999999996</v>
      </c>
      <c r="H12394">
        <v>141.759117</v>
      </c>
      <c r="I12394">
        <v>6.4505699999999999</v>
      </c>
    </row>
    <row r="12395" spans="1:9" x14ac:dyDescent="0.25">
      <c r="A12395">
        <v>12394</v>
      </c>
      <c r="B12395">
        <v>152.892425</v>
      </c>
      <c r="C12395">
        <v>3.458018</v>
      </c>
      <c r="D12395">
        <v>156.82584700000001</v>
      </c>
      <c r="E12395">
        <v>6.3176569999999996</v>
      </c>
      <c r="H12395">
        <v>141.759117</v>
      </c>
      <c r="I12395">
        <v>6.4505699999999999</v>
      </c>
    </row>
    <row r="12396" spans="1:9" x14ac:dyDescent="0.25">
      <c r="A12396">
        <v>12395</v>
      </c>
      <c r="B12396">
        <v>152.892425</v>
      </c>
      <c r="C12396">
        <v>3.458018</v>
      </c>
      <c r="D12396">
        <v>156.82584700000001</v>
      </c>
      <c r="E12396">
        <v>6.3176569999999996</v>
      </c>
      <c r="H12396">
        <v>141.759117</v>
      </c>
      <c r="I12396">
        <v>6.4505699999999999</v>
      </c>
    </row>
    <row r="12397" spans="1:9" x14ac:dyDescent="0.25">
      <c r="A12397">
        <v>12396</v>
      </c>
      <c r="B12397">
        <v>152.892425</v>
      </c>
      <c r="C12397">
        <v>3.458018</v>
      </c>
      <c r="D12397">
        <v>156.82584700000001</v>
      </c>
      <c r="E12397">
        <v>6.3176569999999996</v>
      </c>
      <c r="H12397">
        <v>141.759117</v>
      </c>
      <c r="I12397">
        <v>6.4505699999999999</v>
      </c>
    </row>
    <row r="12398" spans="1:9" x14ac:dyDescent="0.25">
      <c r="A12398">
        <v>12397</v>
      </c>
      <c r="B12398">
        <v>152.892425</v>
      </c>
      <c r="C12398">
        <v>3.458018</v>
      </c>
      <c r="D12398">
        <v>156.82584700000001</v>
      </c>
      <c r="E12398">
        <v>6.3176569999999996</v>
      </c>
      <c r="F12398">
        <v>145.09241399999999</v>
      </c>
      <c r="G12398">
        <v>2.7265079999999999</v>
      </c>
      <c r="H12398">
        <v>141.759117</v>
      </c>
      <c r="I12398">
        <v>6.4505699999999999</v>
      </c>
    </row>
    <row r="12399" spans="1:9" x14ac:dyDescent="0.25">
      <c r="A12399">
        <v>12398</v>
      </c>
      <c r="B12399">
        <v>152.892425</v>
      </c>
      <c r="C12399">
        <v>3.458018</v>
      </c>
      <c r="D12399">
        <v>156.82584700000001</v>
      </c>
      <c r="E12399">
        <v>6.3176569999999996</v>
      </c>
      <c r="F12399">
        <v>145.09241399999999</v>
      </c>
      <c r="G12399">
        <v>2.7265079999999999</v>
      </c>
    </row>
    <row r="12400" spans="1:9" x14ac:dyDescent="0.25">
      <c r="A12400">
        <v>12399</v>
      </c>
      <c r="B12400">
        <v>152.892425</v>
      </c>
      <c r="C12400">
        <v>3.458018</v>
      </c>
      <c r="D12400">
        <v>156.82584700000001</v>
      </c>
      <c r="E12400">
        <v>6.3176569999999996</v>
      </c>
      <c r="F12400">
        <v>145.09241399999999</v>
      </c>
      <c r="G12400">
        <v>2.7265079999999999</v>
      </c>
    </row>
    <row r="12401" spans="1:7" x14ac:dyDescent="0.25">
      <c r="A12401">
        <v>12400</v>
      </c>
      <c r="B12401">
        <v>152.892425</v>
      </c>
      <c r="C12401">
        <v>3.458018</v>
      </c>
      <c r="D12401">
        <v>156.82584700000001</v>
      </c>
      <c r="E12401">
        <v>6.3176569999999996</v>
      </c>
      <c r="F12401">
        <v>145.09241399999999</v>
      </c>
      <c r="G12401">
        <v>2.7265079999999999</v>
      </c>
    </row>
    <row r="12402" spans="1:7" x14ac:dyDescent="0.25">
      <c r="A12402">
        <v>12401</v>
      </c>
      <c r="B12402">
        <v>152.892425</v>
      </c>
      <c r="C12402">
        <v>3.458018</v>
      </c>
      <c r="D12402">
        <v>156.82584700000001</v>
      </c>
      <c r="E12402">
        <v>6.3176569999999996</v>
      </c>
      <c r="F12402">
        <v>145.09241399999999</v>
      </c>
      <c r="G12402">
        <v>2.7265079999999999</v>
      </c>
    </row>
    <row r="12403" spans="1:7" x14ac:dyDescent="0.25">
      <c r="A12403">
        <v>12402</v>
      </c>
      <c r="B12403">
        <v>152.892425</v>
      </c>
      <c r="C12403">
        <v>3.458018</v>
      </c>
      <c r="D12403">
        <v>156.82584700000001</v>
      </c>
      <c r="E12403">
        <v>6.3176569999999996</v>
      </c>
      <c r="F12403">
        <v>145.09241399999999</v>
      </c>
      <c r="G12403">
        <v>2.7265079999999999</v>
      </c>
    </row>
    <row r="12404" spans="1:7" x14ac:dyDescent="0.25">
      <c r="A12404">
        <v>12403</v>
      </c>
      <c r="B12404">
        <v>152.892425</v>
      </c>
      <c r="C12404">
        <v>3.458018</v>
      </c>
      <c r="D12404">
        <v>156.82584700000001</v>
      </c>
      <c r="E12404">
        <v>6.3176569999999996</v>
      </c>
      <c r="F12404">
        <v>145.09241399999999</v>
      </c>
      <c r="G12404">
        <v>2.7265079999999999</v>
      </c>
    </row>
    <row r="12405" spans="1:7" x14ac:dyDescent="0.25">
      <c r="A12405">
        <v>12404</v>
      </c>
      <c r="B12405">
        <v>152.892425</v>
      </c>
      <c r="C12405">
        <v>3.458018</v>
      </c>
      <c r="D12405">
        <v>156.82584700000001</v>
      </c>
      <c r="E12405">
        <v>6.3176569999999996</v>
      </c>
      <c r="F12405">
        <v>145.09241399999999</v>
      </c>
      <c r="G12405">
        <v>2.7265079999999999</v>
      </c>
    </row>
    <row r="12406" spans="1:7" x14ac:dyDescent="0.25">
      <c r="A12406">
        <v>12405</v>
      </c>
      <c r="B12406">
        <v>152.892425</v>
      </c>
      <c r="C12406">
        <v>3.458018</v>
      </c>
      <c r="D12406">
        <v>156.82584700000001</v>
      </c>
      <c r="E12406">
        <v>6.3176569999999996</v>
      </c>
      <c r="F12406">
        <v>145.09241399999999</v>
      </c>
      <c r="G12406">
        <v>2.7265079999999999</v>
      </c>
    </row>
    <row r="12407" spans="1:7" x14ac:dyDescent="0.25">
      <c r="A12407">
        <v>12406</v>
      </c>
      <c r="B12407">
        <v>152.892425</v>
      </c>
      <c r="C12407">
        <v>3.458018</v>
      </c>
      <c r="D12407">
        <v>156.82584700000001</v>
      </c>
      <c r="E12407">
        <v>6.3176569999999996</v>
      </c>
      <c r="F12407">
        <v>145.09241399999999</v>
      </c>
      <c r="G12407">
        <v>2.7265079999999999</v>
      </c>
    </row>
    <row r="12408" spans="1:7" x14ac:dyDescent="0.25">
      <c r="A12408">
        <v>12407</v>
      </c>
      <c r="B12408">
        <v>152.892425</v>
      </c>
      <c r="C12408">
        <v>3.458018</v>
      </c>
      <c r="D12408">
        <v>156.82584700000001</v>
      </c>
      <c r="E12408">
        <v>6.3176569999999996</v>
      </c>
      <c r="F12408">
        <v>145.09241399999999</v>
      </c>
      <c r="G12408">
        <v>2.7265079999999999</v>
      </c>
    </row>
    <row r="12409" spans="1:7" x14ac:dyDescent="0.25">
      <c r="A12409">
        <v>12408</v>
      </c>
      <c r="B12409">
        <v>152.892425</v>
      </c>
      <c r="C12409">
        <v>3.458018</v>
      </c>
      <c r="D12409">
        <v>156.82584700000001</v>
      </c>
      <c r="E12409">
        <v>6.3176569999999996</v>
      </c>
      <c r="F12409">
        <v>145.09241399999999</v>
      </c>
      <c r="G12409">
        <v>2.7265079999999999</v>
      </c>
    </row>
    <row r="12410" spans="1:7" x14ac:dyDescent="0.25">
      <c r="A12410">
        <v>12409</v>
      </c>
      <c r="B12410">
        <v>152.892425</v>
      </c>
      <c r="C12410">
        <v>3.458018</v>
      </c>
      <c r="D12410">
        <v>156.82584700000001</v>
      </c>
      <c r="E12410">
        <v>6.3176569999999996</v>
      </c>
      <c r="F12410">
        <v>145.09241399999999</v>
      </c>
      <c r="G12410">
        <v>2.7265079999999999</v>
      </c>
    </row>
    <row r="12411" spans="1:7" x14ac:dyDescent="0.25">
      <c r="A12411">
        <v>12410</v>
      </c>
      <c r="D12411">
        <v>156.82584700000001</v>
      </c>
      <c r="E12411">
        <v>6.3176569999999996</v>
      </c>
      <c r="F12411">
        <v>145.09241399999999</v>
      </c>
      <c r="G12411">
        <v>2.7265079999999999</v>
      </c>
    </row>
    <row r="12412" spans="1:7" x14ac:dyDescent="0.25">
      <c r="A12412">
        <v>12411</v>
      </c>
      <c r="D12412">
        <v>156.82584700000001</v>
      </c>
      <c r="E12412">
        <v>6.3176569999999996</v>
      </c>
      <c r="F12412">
        <v>145.09241399999999</v>
      </c>
      <c r="G12412">
        <v>2.7265079999999999</v>
      </c>
    </row>
    <row r="12413" spans="1:7" x14ac:dyDescent="0.25">
      <c r="A12413">
        <v>12412</v>
      </c>
      <c r="D12413">
        <v>156.82584700000001</v>
      </c>
      <c r="E12413">
        <v>6.3176569999999996</v>
      </c>
      <c r="F12413">
        <v>145.09241399999999</v>
      </c>
      <c r="G12413">
        <v>2.7265079999999999</v>
      </c>
    </row>
    <row r="12414" spans="1:7" x14ac:dyDescent="0.25">
      <c r="A12414">
        <v>12413</v>
      </c>
      <c r="D12414">
        <v>156.82584700000001</v>
      </c>
      <c r="E12414">
        <v>6.3176569999999996</v>
      </c>
      <c r="F12414">
        <v>145.09241399999999</v>
      </c>
      <c r="G12414">
        <v>2.7265079999999999</v>
      </c>
    </row>
    <row r="12415" spans="1:7" x14ac:dyDescent="0.25">
      <c r="A12415">
        <v>12414</v>
      </c>
      <c r="D12415">
        <v>156.82584700000001</v>
      </c>
      <c r="E12415">
        <v>6.3176569999999996</v>
      </c>
      <c r="F12415">
        <v>145.09241399999999</v>
      </c>
      <c r="G12415">
        <v>2.7265079999999999</v>
      </c>
    </row>
    <row r="12416" spans="1:7" x14ac:dyDescent="0.25">
      <c r="A12416">
        <v>12415</v>
      </c>
      <c r="D12416">
        <v>156.82584700000001</v>
      </c>
      <c r="E12416">
        <v>6.3176569999999996</v>
      </c>
      <c r="F12416">
        <v>145.09241399999999</v>
      </c>
      <c r="G12416">
        <v>2.7265079999999999</v>
      </c>
    </row>
    <row r="12417" spans="1:9" x14ac:dyDescent="0.25">
      <c r="A12417">
        <v>12416</v>
      </c>
      <c r="D12417">
        <v>156.82584700000001</v>
      </c>
      <c r="E12417">
        <v>6.3176569999999996</v>
      </c>
      <c r="F12417">
        <v>145.09241399999999</v>
      </c>
      <c r="G12417">
        <v>2.7265079999999999</v>
      </c>
    </row>
    <row r="12418" spans="1:9" x14ac:dyDescent="0.25">
      <c r="A12418">
        <v>12417</v>
      </c>
      <c r="D12418">
        <v>156.82584700000001</v>
      </c>
      <c r="E12418">
        <v>6.3176569999999996</v>
      </c>
      <c r="F12418">
        <v>145.09241399999999</v>
      </c>
      <c r="G12418">
        <v>2.7265079999999999</v>
      </c>
    </row>
    <row r="12419" spans="1:9" x14ac:dyDescent="0.25">
      <c r="A12419">
        <v>12418</v>
      </c>
      <c r="D12419">
        <v>156.82584700000001</v>
      </c>
      <c r="E12419">
        <v>6.3176569999999996</v>
      </c>
      <c r="F12419">
        <v>145.09241399999999</v>
      </c>
      <c r="G12419">
        <v>2.7265079999999999</v>
      </c>
    </row>
    <row r="12420" spans="1:9" x14ac:dyDescent="0.25">
      <c r="A12420">
        <v>12419</v>
      </c>
      <c r="D12420">
        <v>156.82584700000001</v>
      </c>
      <c r="E12420">
        <v>6.3176569999999996</v>
      </c>
      <c r="F12420">
        <v>145.09241399999999</v>
      </c>
      <c r="G12420">
        <v>2.7265079999999999</v>
      </c>
    </row>
    <row r="12421" spans="1:9" x14ac:dyDescent="0.25">
      <c r="A12421">
        <v>12420</v>
      </c>
      <c r="D12421">
        <v>156.82584700000001</v>
      </c>
      <c r="E12421">
        <v>6.3176569999999996</v>
      </c>
      <c r="F12421">
        <v>145.09241399999999</v>
      </c>
      <c r="G12421">
        <v>2.7265079999999999</v>
      </c>
    </row>
    <row r="12422" spans="1:9" x14ac:dyDescent="0.25">
      <c r="A12422">
        <v>12421</v>
      </c>
      <c r="D12422">
        <v>156.82584700000001</v>
      </c>
      <c r="E12422">
        <v>6.3176569999999996</v>
      </c>
      <c r="F12422">
        <v>145.09241399999999</v>
      </c>
      <c r="G12422">
        <v>2.7265079999999999</v>
      </c>
    </row>
    <row r="12423" spans="1:9" x14ac:dyDescent="0.25">
      <c r="A12423">
        <v>12422</v>
      </c>
      <c r="D12423">
        <v>156.82584700000001</v>
      </c>
      <c r="E12423">
        <v>6.3176569999999996</v>
      </c>
      <c r="F12423">
        <v>145.09241399999999</v>
      </c>
      <c r="G12423">
        <v>2.7265079999999999</v>
      </c>
    </row>
    <row r="12424" spans="1:9" x14ac:dyDescent="0.25">
      <c r="A12424">
        <v>12423</v>
      </c>
      <c r="D12424">
        <v>156.82584700000001</v>
      </c>
      <c r="E12424">
        <v>6.3176569999999996</v>
      </c>
      <c r="F12424">
        <v>145.09241399999999</v>
      </c>
      <c r="G12424">
        <v>2.7265079999999999</v>
      </c>
    </row>
    <row r="12425" spans="1:9" x14ac:dyDescent="0.25">
      <c r="A12425">
        <v>12424</v>
      </c>
      <c r="D12425">
        <v>156.82584700000001</v>
      </c>
      <c r="E12425">
        <v>6.3176569999999996</v>
      </c>
      <c r="F12425">
        <v>145.09241399999999</v>
      </c>
      <c r="G12425">
        <v>2.7265079999999999</v>
      </c>
    </row>
    <row r="12426" spans="1:9" x14ac:dyDescent="0.25">
      <c r="A12426">
        <v>12425</v>
      </c>
      <c r="D12426">
        <v>156.82584700000001</v>
      </c>
      <c r="E12426">
        <v>6.3176569999999996</v>
      </c>
      <c r="F12426">
        <v>145.09241399999999</v>
      </c>
      <c r="G12426">
        <v>2.7265079999999999</v>
      </c>
    </row>
    <row r="12427" spans="1:9" x14ac:dyDescent="0.25">
      <c r="A12427">
        <v>12426</v>
      </c>
      <c r="D12427">
        <v>156.82584700000001</v>
      </c>
      <c r="E12427">
        <v>6.3176569999999996</v>
      </c>
      <c r="F12427">
        <v>145.09241399999999</v>
      </c>
      <c r="G12427">
        <v>2.7265079999999999</v>
      </c>
    </row>
    <row r="12428" spans="1:9" x14ac:dyDescent="0.25">
      <c r="A12428">
        <v>12427</v>
      </c>
      <c r="D12428">
        <v>156.82584700000001</v>
      </c>
      <c r="E12428">
        <v>6.3176569999999996</v>
      </c>
      <c r="F12428">
        <v>145.09241399999999</v>
      </c>
      <c r="G12428">
        <v>2.7265079999999999</v>
      </c>
    </row>
    <row r="12429" spans="1:9" x14ac:dyDescent="0.25">
      <c r="A12429">
        <v>12428</v>
      </c>
      <c r="B12429">
        <v>162.49248499999999</v>
      </c>
      <c r="C12429">
        <v>5.1870820000000002</v>
      </c>
      <c r="D12429">
        <v>156.82584700000001</v>
      </c>
      <c r="E12429">
        <v>6.3176569999999996</v>
      </c>
      <c r="F12429">
        <v>145.09241399999999</v>
      </c>
      <c r="G12429">
        <v>2.7265079999999999</v>
      </c>
    </row>
    <row r="12430" spans="1:9" x14ac:dyDescent="0.25">
      <c r="A12430">
        <v>12429</v>
      </c>
      <c r="B12430">
        <v>162.49248499999999</v>
      </c>
      <c r="C12430">
        <v>5.1870820000000002</v>
      </c>
      <c r="D12430">
        <v>156.82584700000001</v>
      </c>
      <c r="E12430">
        <v>6.3176569999999996</v>
      </c>
      <c r="F12430">
        <v>145.09241399999999</v>
      </c>
      <c r="G12430">
        <v>2.7265079999999999</v>
      </c>
      <c r="H12430">
        <v>150.95913300000001</v>
      </c>
      <c r="I12430">
        <v>6.118125</v>
      </c>
    </row>
    <row r="12431" spans="1:9" x14ac:dyDescent="0.25">
      <c r="A12431">
        <v>12430</v>
      </c>
      <c r="B12431">
        <v>162.49248499999999</v>
      </c>
      <c r="C12431">
        <v>5.1870820000000002</v>
      </c>
      <c r="D12431">
        <v>156.82584700000001</v>
      </c>
      <c r="E12431">
        <v>6.3176569999999996</v>
      </c>
      <c r="F12431">
        <v>145.09241399999999</v>
      </c>
      <c r="G12431">
        <v>2.7265079999999999</v>
      </c>
      <c r="H12431">
        <v>150.95913300000001</v>
      </c>
      <c r="I12431">
        <v>6.118125</v>
      </c>
    </row>
    <row r="12432" spans="1:9" x14ac:dyDescent="0.25">
      <c r="A12432">
        <v>12431</v>
      </c>
      <c r="B12432">
        <v>162.49248499999999</v>
      </c>
      <c r="C12432">
        <v>5.1870820000000002</v>
      </c>
      <c r="D12432">
        <v>156.82584700000001</v>
      </c>
      <c r="E12432">
        <v>6.3176569999999996</v>
      </c>
      <c r="F12432">
        <v>145.09241399999999</v>
      </c>
      <c r="G12432">
        <v>2.7265079999999999</v>
      </c>
      <c r="H12432">
        <v>150.95913300000001</v>
      </c>
      <c r="I12432">
        <v>6.118125</v>
      </c>
    </row>
    <row r="12433" spans="1:9" x14ac:dyDescent="0.25">
      <c r="A12433">
        <v>12432</v>
      </c>
      <c r="B12433">
        <v>162.49248499999999</v>
      </c>
      <c r="C12433">
        <v>5.1870820000000002</v>
      </c>
      <c r="D12433">
        <v>156.82584700000001</v>
      </c>
      <c r="E12433">
        <v>6.3176569999999996</v>
      </c>
      <c r="F12433">
        <v>145.09241399999999</v>
      </c>
      <c r="G12433">
        <v>2.7265079999999999</v>
      </c>
      <c r="H12433">
        <v>150.95913300000001</v>
      </c>
      <c r="I12433">
        <v>6.118125</v>
      </c>
    </row>
    <row r="12434" spans="1:9" x14ac:dyDescent="0.25">
      <c r="A12434">
        <v>12433</v>
      </c>
      <c r="B12434">
        <v>162.49248499999999</v>
      </c>
      <c r="C12434">
        <v>5.1870820000000002</v>
      </c>
      <c r="D12434">
        <v>156.82584700000001</v>
      </c>
      <c r="E12434">
        <v>6.3176569999999996</v>
      </c>
      <c r="F12434">
        <v>145.09241399999999</v>
      </c>
      <c r="G12434">
        <v>2.7265079999999999</v>
      </c>
      <c r="H12434">
        <v>150.95913300000001</v>
      </c>
      <c r="I12434">
        <v>6.118125</v>
      </c>
    </row>
    <row r="12435" spans="1:9" x14ac:dyDescent="0.25">
      <c r="A12435">
        <v>12434</v>
      </c>
      <c r="B12435">
        <v>162.49248499999999</v>
      </c>
      <c r="C12435">
        <v>5.1870820000000002</v>
      </c>
      <c r="D12435">
        <v>156.82584700000001</v>
      </c>
      <c r="E12435">
        <v>6.3176569999999996</v>
      </c>
      <c r="F12435">
        <v>145.09241399999999</v>
      </c>
      <c r="G12435">
        <v>2.7265079999999999</v>
      </c>
      <c r="H12435">
        <v>150.95913300000001</v>
      </c>
      <c r="I12435">
        <v>6.118125</v>
      </c>
    </row>
    <row r="12436" spans="1:9" x14ac:dyDescent="0.25">
      <c r="A12436">
        <v>12435</v>
      </c>
      <c r="B12436">
        <v>162.49248499999999</v>
      </c>
      <c r="C12436">
        <v>5.1870820000000002</v>
      </c>
      <c r="D12436">
        <v>156.82584700000001</v>
      </c>
      <c r="E12436">
        <v>6.3176569999999996</v>
      </c>
      <c r="F12436">
        <v>145.292495</v>
      </c>
      <c r="G12436">
        <v>2.7265079999999999</v>
      </c>
      <c r="H12436">
        <v>150.95913300000001</v>
      </c>
      <c r="I12436">
        <v>6.118125</v>
      </c>
    </row>
    <row r="12437" spans="1:9" x14ac:dyDescent="0.25">
      <c r="A12437">
        <v>12436</v>
      </c>
      <c r="B12437">
        <v>162.49248499999999</v>
      </c>
      <c r="C12437">
        <v>5.1870820000000002</v>
      </c>
      <c r="D12437">
        <v>156.82584700000001</v>
      </c>
      <c r="E12437">
        <v>6.3176569999999996</v>
      </c>
      <c r="F12437">
        <v>145.292495</v>
      </c>
      <c r="G12437">
        <v>2.7265079999999999</v>
      </c>
      <c r="H12437">
        <v>150.95913300000001</v>
      </c>
      <c r="I12437">
        <v>6.118125</v>
      </c>
    </row>
    <row r="12438" spans="1:9" x14ac:dyDescent="0.25">
      <c r="A12438">
        <v>12437</v>
      </c>
      <c r="B12438">
        <v>162.49248499999999</v>
      </c>
      <c r="C12438">
        <v>5.1870820000000002</v>
      </c>
      <c r="D12438">
        <v>156.82584700000001</v>
      </c>
      <c r="E12438">
        <v>6.3176569999999996</v>
      </c>
      <c r="F12438">
        <v>145.292495</v>
      </c>
      <c r="G12438">
        <v>2.7265079999999999</v>
      </c>
      <c r="H12438">
        <v>150.95913300000001</v>
      </c>
      <c r="I12438">
        <v>6.118125</v>
      </c>
    </row>
    <row r="12439" spans="1:9" x14ac:dyDescent="0.25">
      <c r="A12439">
        <v>12438</v>
      </c>
      <c r="B12439">
        <v>162.49248499999999</v>
      </c>
      <c r="C12439">
        <v>5.1870820000000002</v>
      </c>
      <c r="D12439">
        <v>156.82584700000001</v>
      </c>
      <c r="E12439">
        <v>6.3176569999999996</v>
      </c>
      <c r="F12439">
        <v>145.292495</v>
      </c>
      <c r="G12439">
        <v>2.7265079999999999</v>
      </c>
      <c r="H12439">
        <v>150.95913300000001</v>
      </c>
      <c r="I12439">
        <v>6.118125</v>
      </c>
    </row>
    <row r="12440" spans="1:9" x14ac:dyDescent="0.25">
      <c r="A12440">
        <v>12439</v>
      </c>
      <c r="B12440">
        <v>162.49248499999999</v>
      </c>
      <c r="C12440">
        <v>5.1870820000000002</v>
      </c>
      <c r="D12440">
        <v>156.82584700000001</v>
      </c>
      <c r="E12440">
        <v>6.3176569999999996</v>
      </c>
      <c r="F12440">
        <v>145.292495</v>
      </c>
      <c r="G12440">
        <v>2.7265079999999999</v>
      </c>
      <c r="H12440">
        <v>150.95913300000001</v>
      </c>
      <c r="I12440">
        <v>6.118125</v>
      </c>
    </row>
    <row r="12441" spans="1:9" x14ac:dyDescent="0.25">
      <c r="A12441">
        <v>12440</v>
      </c>
      <c r="B12441">
        <v>162.49248499999999</v>
      </c>
      <c r="C12441">
        <v>5.1870820000000002</v>
      </c>
      <c r="D12441">
        <v>156.82584700000001</v>
      </c>
      <c r="E12441">
        <v>6.3176569999999996</v>
      </c>
      <c r="F12441">
        <v>145.292495</v>
      </c>
      <c r="G12441">
        <v>2.7265079999999999</v>
      </c>
      <c r="H12441">
        <v>150.95913300000001</v>
      </c>
      <c r="I12441">
        <v>6.118125</v>
      </c>
    </row>
    <row r="12442" spans="1:9" x14ac:dyDescent="0.25">
      <c r="A12442">
        <v>12441</v>
      </c>
      <c r="B12442">
        <v>162.49248499999999</v>
      </c>
      <c r="C12442">
        <v>5.1870820000000002</v>
      </c>
      <c r="D12442">
        <v>156.82584700000001</v>
      </c>
      <c r="E12442">
        <v>6.3176569999999996</v>
      </c>
      <c r="F12442">
        <v>145.292495</v>
      </c>
      <c r="G12442">
        <v>2.7265079999999999</v>
      </c>
      <c r="H12442">
        <v>150.95913300000001</v>
      </c>
      <c r="I12442">
        <v>6.118125</v>
      </c>
    </row>
    <row r="12443" spans="1:9" x14ac:dyDescent="0.25">
      <c r="A12443">
        <v>12442</v>
      </c>
      <c r="B12443">
        <v>162.49248499999999</v>
      </c>
      <c r="C12443">
        <v>5.1870820000000002</v>
      </c>
      <c r="D12443">
        <v>156.82584700000001</v>
      </c>
      <c r="E12443">
        <v>6.3176569999999996</v>
      </c>
      <c r="F12443">
        <v>145.292495</v>
      </c>
      <c r="G12443">
        <v>2.7265079999999999</v>
      </c>
      <c r="H12443">
        <v>150.95913300000001</v>
      </c>
      <c r="I12443">
        <v>6.118125</v>
      </c>
    </row>
    <row r="12444" spans="1:9" x14ac:dyDescent="0.25">
      <c r="A12444">
        <v>12443</v>
      </c>
      <c r="B12444">
        <v>162.49248499999999</v>
      </c>
      <c r="C12444">
        <v>5.1870820000000002</v>
      </c>
      <c r="D12444">
        <v>156.82584700000001</v>
      </c>
      <c r="E12444">
        <v>6.3176569999999996</v>
      </c>
      <c r="F12444">
        <v>145.292495</v>
      </c>
      <c r="G12444">
        <v>2.7265079999999999</v>
      </c>
      <c r="H12444">
        <v>150.95913300000001</v>
      </c>
      <c r="I12444">
        <v>6.118125</v>
      </c>
    </row>
    <row r="12445" spans="1:9" x14ac:dyDescent="0.25">
      <c r="A12445">
        <v>12444</v>
      </c>
      <c r="B12445">
        <v>162.49248499999999</v>
      </c>
      <c r="C12445">
        <v>5.1870820000000002</v>
      </c>
      <c r="D12445">
        <v>156.82584700000001</v>
      </c>
      <c r="E12445">
        <v>6.3176569999999996</v>
      </c>
      <c r="F12445">
        <v>145.292495</v>
      </c>
      <c r="G12445">
        <v>2.7265079999999999</v>
      </c>
      <c r="H12445">
        <v>150.95913300000001</v>
      </c>
      <c r="I12445">
        <v>6.118125</v>
      </c>
    </row>
    <row r="12446" spans="1:9" x14ac:dyDescent="0.25">
      <c r="A12446">
        <v>12445</v>
      </c>
      <c r="B12446">
        <v>162.49248499999999</v>
      </c>
      <c r="C12446">
        <v>5.1870820000000002</v>
      </c>
      <c r="D12446">
        <v>156.82584700000001</v>
      </c>
      <c r="E12446">
        <v>6.3176569999999996</v>
      </c>
      <c r="F12446">
        <v>145.292495</v>
      </c>
      <c r="G12446">
        <v>2.7265079999999999</v>
      </c>
      <c r="H12446">
        <v>150.95913300000001</v>
      </c>
      <c r="I12446">
        <v>6.118125</v>
      </c>
    </row>
    <row r="12447" spans="1:9" x14ac:dyDescent="0.25">
      <c r="A12447">
        <v>12446</v>
      </c>
      <c r="B12447">
        <v>162.49248499999999</v>
      </c>
      <c r="C12447">
        <v>5.1870820000000002</v>
      </c>
      <c r="D12447">
        <v>156.82584700000001</v>
      </c>
      <c r="E12447">
        <v>6.3176569999999996</v>
      </c>
      <c r="F12447">
        <v>145.292495</v>
      </c>
      <c r="G12447">
        <v>2.7265079999999999</v>
      </c>
      <c r="H12447">
        <v>150.95913300000001</v>
      </c>
      <c r="I12447">
        <v>6.118125</v>
      </c>
    </row>
    <row r="12448" spans="1:9" x14ac:dyDescent="0.25">
      <c r="A12448">
        <v>12447</v>
      </c>
      <c r="B12448">
        <v>162.49248499999999</v>
      </c>
      <c r="C12448">
        <v>5.1870820000000002</v>
      </c>
      <c r="D12448">
        <v>156.82584700000001</v>
      </c>
      <c r="E12448">
        <v>6.3176569999999996</v>
      </c>
      <c r="F12448">
        <v>145.292495</v>
      </c>
      <c r="G12448">
        <v>2.7265079999999999</v>
      </c>
      <c r="H12448">
        <v>150.95913300000001</v>
      </c>
      <c r="I12448">
        <v>6.118125</v>
      </c>
    </row>
    <row r="12449" spans="1:9" x14ac:dyDescent="0.25">
      <c r="A12449">
        <v>12448</v>
      </c>
      <c r="B12449">
        <v>162.49248499999999</v>
      </c>
      <c r="C12449">
        <v>5.1870820000000002</v>
      </c>
      <c r="F12449">
        <v>145.292495</v>
      </c>
      <c r="G12449">
        <v>2.7265079999999999</v>
      </c>
      <c r="H12449">
        <v>150.95913300000001</v>
      </c>
      <c r="I12449">
        <v>6.118125</v>
      </c>
    </row>
    <row r="12450" spans="1:9" x14ac:dyDescent="0.25">
      <c r="A12450">
        <v>12449</v>
      </c>
      <c r="B12450">
        <v>162.49248499999999</v>
      </c>
      <c r="C12450">
        <v>5.1870820000000002</v>
      </c>
      <c r="H12450">
        <v>150.95913300000001</v>
      </c>
      <c r="I12450">
        <v>6.118125</v>
      </c>
    </row>
    <row r="12451" spans="1:9" x14ac:dyDescent="0.25">
      <c r="A12451">
        <v>12450</v>
      </c>
      <c r="B12451">
        <v>162.49248499999999</v>
      </c>
      <c r="C12451">
        <v>5.1870820000000002</v>
      </c>
      <c r="H12451">
        <v>150.95913300000001</v>
      </c>
      <c r="I12451">
        <v>6.118125</v>
      </c>
    </row>
    <row r="12452" spans="1:9" x14ac:dyDescent="0.25">
      <c r="A12452">
        <v>12451</v>
      </c>
      <c r="B12452">
        <v>162.49248499999999</v>
      </c>
      <c r="C12452">
        <v>5.1870820000000002</v>
      </c>
      <c r="H12452">
        <v>150.95913300000001</v>
      </c>
      <c r="I12452">
        <v>6.118125</v>
      </c>
    </row>
    <row r="12453" spans="1:9" x14ac:dyDescent="0.25">
      <c r="A12453">
        <v>12452</v>
      </c>
      <c r="B12453">
        <v>162.49248499999999</v>
      </c>
      <c r="C12453">
        <v>5.1870820000000002</v>
      </c>
      <c r="H12453">
        <v>150.95913300000001</v>
      </c>
      <c r="I12453">
        <v>6.118125</v>
      </c>
    </row>
    <row r="12454" spans="1:9" x14ac:dyDescent="0.25">
      <c r="A12454">
        <v>12453</v>
      </c>
      <c r="B12454">
        <v>162.49248499999999</v>
      </c>
      <c r="C12454">
        <v>5.1870820000000002</v>
      </c>
      <c r="H12454">
        <v>150.95913300000001</v>
      </c>
      <c r="I12454">
        <v>6.118125</v>
      </c>
    </row>
    <row r="12455" spans="1:9" x14ac:dyDescent="0.25">
      <c r="A12455">
        <v>12454</v>
      </c>
      <c r="B12455">
        <v>162.49248499999999</v>
      </c>
      <c r="C12455">
        <v>5.1870820000000002</v>
      </c>
      <c r="H12455">
        <v>150.95913300000001</v>
      </c>
      <c r="I12455">
        <v>6.118125</v>
      </c>
    </row>
    <row r="12456" spans="1:9" x14ac:dyDescent="0.25">
      <c r="A12456">
        <v>12455</v>
      </c>
      <c r="B12456">
        <v>162.49248499999999</v>
      </c>
      <c r="C12456">
        <v>5.1870820000000002</v>
      </c>
      <c r="H12456">
        <v>150.95913300000001</v>
      </c>
      <c r="I12456">
        <v>6.118125</v>
      </c>
    </row>
    <row r="12457" spans="1:9" x14ac:dyDescent="0.25">
      <c r="A12457">
        <v>12456</v>
      </c>
      <c r="B12457">
        <v>162.49248499999999</v>
      </c>
      <c r="C12457">
        <v>5.1870820000000002</v>
      </c>
      <c r="H12457">
        <v>150.95913300000001</v>
      </c>
      <c r="I12457">
        <v>6.118125</v>
      </c>
    </row>
    <row r="12458" spans="1:9" x14ac:dyDescent="0.25">
      <c r="A12458">
        <v>12457</v>
      </c>
      <c r="B12458">
        <v>162.49248499999999</v>
      </c>
      <c r="C12458">
        <v>5.1870820000000002</v>
      </c>
      <c r="H12458">
        <v>150.95913300000001</v>
      </c>
      <c r="I12458">
        <v>6.118125</v>
      </c>
    </row>
    <row r="12459" spans="1:9" x14ac:dyDescent="0.25">
      <c r="A12459">
        <v>12458</v>
      </c>
      <c r="B12459">
        <v>162.49248499999999</v>
      </c>
      <c r="C12459">
        <v>5.1870820000000002</v>
      </c>
      <c r="H12459">
        <v>150.95913300000001</v>
      </c>
      <c r="I12459">
        <v>6.118125</v>
      </c>
    </row>
    <row r="12460" spans="1:9" x14ac:dyDescent="0.25">
      <c r="A12460">
        <v>12459</v>
      </c>
      <c r="B12460">
        <v>162.49248499999999</v>
      </c>
      <c r="C12460">
        <v>5.1870820000000002</v>
      </c>
      <c r="H12460">
        <v>150.95913300000001</v>
      </c>
      <c r="I12460">
        <v>6.118125</v>
      </c>
    </row>
    <row r="12461" spans="1:9" x14ac:dyDescent="0.25">
      <c r="A12461">
        <v>12460</v>
      </c>
      <c r="B12461">
        <v>162.49248499999999</v>
      </c>
      <c r="C12461">
        <v>5.1870820000000002</v>
      </c>
      <c r="H12461">
        <v>150.95913300000001</v>
      </c>
      <c r="I12461">
        <v>6.118125</v>
      </c>
    </row>
    <row r="12462" spans="1:9" x14ac:dyDescent="0.25">
      <c r="A12462">
        <v>12461</v>
      </c>
      <c r="B12462">
        <v>162.49248499999999</v>
      </c>
      <c r="C12462">
        <v>5.1870820000000002</v>
      </c>
      <c r="H12462">
        <v>150.95913300000001</v>
      </c>
      <c r="I12462">
        <v>6.118125</v>
      </c>
    </row>
    <row r="12463" spans="1:9" x14ac:dyDescent="0.25">
      <c r="A12463">
        <v>12462</v>
      </c>
      <c r="B12463">
        <v>162.49248499999999</v>
      </c>
      <c r="C12463">
        <v>5.1870820000000002</v>
      </c>
      <c r="H12463">
        <v>150.95913300000001</v>
      </c>
      <c r="I12463">
        <v>6.118125</v>
      </c>
    </row>
    <row r="12464" spans="1:9" x14ac:dyDescent="0.25">
      <c r="A12464">
        <v>12463</v>
      </c>
      <c r="B12464">
        <v>162.49248499999999</v>
      </c>
      <c r="C12464">
        <v>5.1870820000000002</v>
      </c>
      <c r="H12464">
        <v>150.95913300000001</v>
      </c>
      <c r="I12464">
        <v>6.118125</v>
      </c>
    </row>
    <row r="12465" spans="1:9" x14ac:dyDescent="0.25">
      <c r="A12465">
        <v>12464</v>
      </c>
      <c r="B12465">
        <v>162.49248499999999</v>
      </c>
      <c r="C12465">
        <v>5.1870820000000002</v>
      </c>
      <c r="H12465">
        <v>150.95913300000001</v>
      </c>
      <c r="I12465">
        <v>6.118125</v>
      </c>
    </row>
    <row r="12466" spans="1:9" x14ac:dyDescent="0.25">
      <c r="A12466">
        <v>12465</v>
      </c>
      <c r="B12466">
        <v>162.49248499999999</v>
      </c>
      <c r="C12466">
        <v>5.1870820000000002</v>
      </c>
      <c r="H12466">
        <v>150.95913300000001</v>
      </c>
      <c r="I12466">
        <v>6.118125</v>
      </c>
    </row>
    <row r="12467" spans="1:9" x14ac:dyDescent="0.25">
      <c r="A12467">
        <v>12466</v>
      </c>
      <c r="B12467">
        <v>162.49248499999999</v>
      </c>
      <c r="C12467">
        <v>5.1870820000000002</v>
      </c>
      <c r="H12467">
        <v>150.95913300000001</v>
      </c>
      <c r="I12467">
        <v>6.118125</v>
      </c>
    </row>
    <row r="12468" spans="1:9" x14ac:dyDescent="0.25">
      <c r="A12468">
        <v>12467</v>
      </c>
      <c r="B12468">
        <v>162.49248499999999</v>
      </c>
      <c r="C12468">
        <v>5.1870820000000002</v>
      </c>
      <c r="H12468">
        <v>151.22583</v>
      </c>
      <c r="I12468">
        <v>6.118125</v>
      </c>
    </row>
    <row r="12469" spans="1:9" x14ac:dyDescent="0.25">
      <c r="A12469">
        <v>12468</v>
      </c>
      <c r="B12469">
        <v>162.49248499999999</v>
      </c>
      <c r="C12469">
        <v>5.1870820000000002</v>
      </c>
      <c r="H12469">
        <v>151.22583</v>
      </c>
      <c r="I12469">
        <v>6.118125</v>
      </c>
    </row>
    <row r="12470" spans="1:9" x14ac:dyDescent="0.25">
      <c r="A12470">
        <v>12469</v>
      </c>
      <c r="B12470">
        <v>162.49248499999999</v>
      </c>
      <c r="C12470">
        <v>5.1870820000000002</v>
      </c>
      <c r="H12470">
        <v>151.22583</v>
      </c>
      <c r="I12470">
        <v>6.118125</v>
      </c>
    </row>
    <row r="12471" spans="1:9" x14ac:dyDescent="0.25">
      <c r="A12471">
        <v>12470</v>
      </c>
      <c r="B12471">
        <v>162.49248499999999</v>
      </c>
      <c r="C12471">
        <v>5.1870820000000002</v>
      </c>
      <c r="H12471">
        <v>151.22583</v>
      </c>
      <c r="I12471">
        <v>6.118125</v>
      </c>
    </row>
    <row r="12472" spans="1:9" x14ac:dyDescent="0.25">
      <c r="A12472">
        <v>12471</v>
      </c>
      <c r="B12472">
        <v>162.49248499999999</v>
      </c>
      <c r="C12472">
        <v>5.1870820000000002</v>
      </c>
      <c r="H12472">
        <v>151.22583</v>
      </c>
      <c r="I12472">
        <v>6.118125</v>
      </c>
    </row>
    <row r="12473" spans="1:9" x14ac:dyDescent="0.25">
      <c r="A12473">
        <v>12472</v>
      </c>
      <c r="B12473">
        <v>162.49248499999999</v>
      </c>
      <c r="C12473">
        <v>5.1870820000000002</v>
      </c>
      <c r="H12473">
        <v>151.22583</v>
      </c>
      <c r="I12473">
        <v>6.118125</v>
      </c>
    </row>
    <row r="12474" spans="1:9" x14ac:dyDescent="0.25">
      <c r="A12474">
        <v>12473</v>
      </c>
      <c r="B12474">
        <v>162.49248499999999</v>
      </c>
      <c r="C12474">
        <v>5.1870820000000002</v>
      </c>
      <c r="H12474">
        <v>151.22583</v>
      </c>
      <c r="I12474">
        <v>6.118125</v>
      </c>
    </row>
    <row r="12475" spans="1:9" x14ac:dyDescent="0.25">
      <c r="A12475">
        <v>12474</v>
      </c>
      <c r="B12475">
        <v>162.49248499999999</v>
      </c>
      <c r="C12475">
        <v>5.1870820000000002</v>
      </c>
      <c r="H12475">
        <v>151.22583</v>
      </c>
      <c r="I12475">
        <v>6.118125</v>
      </c>
    </row>
    <row r="12476" spans="1:9" x14ac:dyDescent="0.25">
      <c r="A12476">
        <v>12475</v>
      </c>
      <c r="B12476">
        <v>162.49248499999999</v>
      </c>
      <c r="C12476">
        <v>5.1870820000000002</v>
      </c>
      <c r="H12476">
        <v>151.22583</v>
      </c>
      <c r="I12476">
        <v>6.118125</v>
      </c>
    </row>
    <row r="12477" spans="1:9" x14ac:dyDescent="0.25">
      <c r="A12477">
        <v>12476</v>
      </c>
      <c r="B12477">
        <v>162.49248499999999</v>
      </c>
      <c r="C12477">
        <v>5.1870820000000002</v>
      </c>
      <c r="H12477">
        <v>151.22583</v>
      </c>
      <c r="I12477">
        <v>6.118125</v>
      </c>
    </row>
    <row r="12478" spans="1:9" x14ac:dyDescent="0.25">
      <c r="A12478">
        <v>12477</v>
      </c>
      <c r="B12478">
        <v>162.49248499999999</v>
      </c>
      <c r="C12478">
        <v>5.1870820000000002</v>
      </c>
      <c r="D12478">
        <v>170.625812</v>
      </c>
      <c r="E12478">
        <v>6.9161460000000003</v>
      </c>
      <c r="H12478">
        <v>151.22583</v>
      </c>
      <c r="I12478">
        <v>6.118125</v>
      </c>
    </row>
    <row r="12479" spans="1:9" x14ac:dyDescent="0.25">
      <c r="A12479">
        <v>12478</v>
      </c>
      <c r="B12479">
        <v>162.49248499999999</v>
      </c>
      <c r="C12479">
        <v>5.1870820000000002</v>
      </c>
      <c r="D12479">
        <v>170.625812</v>
      </c>
      <c r="E12479">
        <v>6.9161460000000003</v>
      </c>
      <c r="H12479">
        <v>151.22583</v>
      </c>
      <c r="I12479">
        <v>6.118125</v>
      </c>
    </row>
    <row r="12480" spans="1:9" x14ac:dyDescent="0.25">
      <c r="A12480">
        <v>12479</v>
      </c>
      <c r="B12480">
        <v>162.49248499999999</v>
      </c>
      <c r="C12480">
        <v>5.1870820000000002</v>
      </c>
      <c r="D12480">
        <v>170.625812</v>
      </c>
      <c r="E12480">
        <v>6.9161460000000003</v>
      </c>
      <c r="H12480">
        <v>151.22583</v>
      </c>
      <c r="I12480">
        <v>6.118125</v>
      </c>
    </row>
    <row r="12481" spans="1:9" x14ac:dyDescent="0.25">
      <c r="A12481">
        <v>12480</v>
      </c>
      <c r="B12481">
        <v>162.49248499999999</v>
      </c>
      <c r="C12481">
        <v>5.1870820000000002</v>
      </c>
      <c r="D12481">
        <v>170.625812</v>
      </c>
      <c r="E12481">
        <v>6.9161460000000003</v>
      </c>
      <c r="F12481">
        <v>157.359138</v>
      </c>
      <c r="G12481">
        <v>3.59104</v>
      </c>
      <c r="H12481">
        <v>151.22583</v>
      </c>
      <c r="I12481">
        <v>6.118125</v>
      </c>
    </row>
    <row r="12482" spans="1:9" x14ac:dyDescent="0.25">
      <c r="A12482">
        <v>12481</v>
      </c>
      <c r="D12482">
        <v>170.625812</v>
      </c>
      <c r="E12482">
        <v>6.9161460000000003</v>
      </c>
      <c r="F12482">
        <v>157.359138</v>
      </c>
      <c r="G12482">
        <v>3.59104</v>
      </c>
      <c r="H12482">
        <v>151.22583</v>
      </c>
      <c r="I12482">
        <v>6.118125</v>
      </c>
    </row>
    <row r="12483" spans="1:9" x14ac:dyDescent="0.25">
      <c r="A12483">
        <v>12482</v>
      </c>
      <c r="D12483">
        <v>170.625812</v>
      </c>
      <c r="E12483">
        <v>6.9161460000000003</v>
      </c>
      <c r="F12483">
        <v>157.359138</v>
      </c>
      <c r="G12483">
        <v>3.59104</v>
      </c>
      <c r="H12483">
        <v>151.22583</v>
      </c>
      <c r="I12483">
        <v>6.118125</v>
      </c>
    </row>
    <row r="12484" spans="1:9" x14ac:dyDescent="0.25">
      <c r="A12484">
        <v>12483</v>
      </c>
      <c r="D12484">
        <v>170.625812</v>
      </c>
      <c r="E12484">
        <v>6.9161460000000003</v>
      </c>
      <c r="F12484">
        <v>157.359138</v>
      </c>
      <c r="G12484">
        <v>3.59104</v>
      </c>
      <c r="H12484">
        <v>151.22583</v>
      </c>
      <c r="I12484">
        <v>6.118125</v>
      </c>
    </row>
    <row r="12485" spans="1:9" x14ac:dyDescent="0.25">
      <c r="A12485">
        <v>12484</v>
      </c>
      <c r="D12485">
        <v>170.625812</v>
      </c>
      <c r="E12485">
        <v>6.9161460000000003</v>
      </c>
      <c r="F12485">
        <v>157.359138</v>
      </c>
      <c r="G12485">
        <v>3.59104</v>
      </c>
      <c r="H12485">
        <v>151.22583</v>
      </c>
      <c r="I12485">
        <v>6.118125</v>
      </c>
    </row>
    <row r="12486" spans="1:9" x14ac:dyDescent="0.25">
      <c r="A12486">
        <v>12485</v>
      </c>
      <c r="D12486">
        <v>170.625812</v>
      </c>
      <c r="E12486">
        <v>6.9161460000000003</v>
      </c>
      <c r="F12486">
        <v>157.359138</v>
      </c>
      <c r="G12486">
        <v>3.59104</v>
      </c>
      <c r="H12486">
        <v>151.22583</v>
      </c>
      <c r="I12486">
        <v>6.118125</v>
      </c>
    </row>
    <row r="12487" spans="1:9" x14ac:dyDescent="0.25">
      <c r="A12487">
        <v>12486</v>
      </c>
      <c r="D12487">
        <v>170.625812</v>
      </c>
      <c r="E12487">
        <v>6.9161460000000003</v>
      </c>
      <c r="F12487">
        <v>157.359138</v>
      </c>
      <c r="G12487">
        <v>3.59104</v>
      </c>
      <c r="H12487">
        <v>151.22583</v>
      </c>
      <c r="I12487">
        <v>6.118125</v>
      </c>
    </row>
    <row r="12488" spans="1:9" x14ac:dyDescent="0.25">
      <c r="A12488">
        <v>12487</v>
      </c>
      <c r="D12488">
        <v>170.625812</v>
      </c>
      <c r="E12488">
        <v>6.9161460000000003</v>
      </c>
      <c r="F12488">
        <v>157.359138</v>
      </c>
      <c r="G12488">
        <v>3.59104</v>
      </c>
      <c r="H12488">
        <v>151.22583</v>
      </c>
      <c r="I12488">
        <v>6.118125</v>
      </c>
    </row>
    <row r="12489" spans="1:9" x14ac:dyDescent="0.25">
      <c r="A12489">
        <v>12488</v>
      </c>
      <c r="D12489">
        <v>170.625812</v>
      </c>
      <c r="E12489">
        <v>6.9161460000000003</v>
      </c>
      <c r="F12489">
        <v>157.359138</v>
      </c>
      <c r="G12489">
        <v>3.59104</v>
      </c>
      <c r="H12489">
        <v>151.22583</v>
      </c>
      <c r="I12489">
        <v>6.118125</v>
      </c>
    </row>
    <row r="12490" spans="1:9" x14ac:dyDescent="0.25">
      <c r="A12490">
        <v>12489</v>
      </c>
      <c r="D12490">
        <v>170.625812</v>
      </c>
      <c r="E12490">
        <v>6.9161460000000003</v>
      </c>
      <c r="F12490">
        <v>157.359138</v>
      </c>
      <c r="G12490">
        <v>3.59104</v>
      </c>
    </row>
    <row r="12491" spans="1:9" x14ac:dyDescent="0.25">
      <c r="A12491">
        <v>12490</v>
      </c>
      <c r="D12491">
        <v>170.625812</v>
      </c>
      <c r="E12491">
        <v>6.9161460000000003</v>
      </c>
      <c r="F12491">
        <v>157.359138</v>
      </c>
      <c r="G12491">
        <v>3.59104</v>
      </c>
    </row>
    <row r="12492" spans="1:9" x14ac:dyDescent="0.25">
      <c r="A12492">
        <v>12491</v>
      </c>
      <c r="D12492">
        <v>170.625812</v>
      </c>
      <c r="E12492">
        <v>6.9161460000000003</v>
      </c>
      <c r="F12492">
        <v>157.359138</v>
      </c>
      <c r="G12492">
        <v>3.59104</v>
      </c>
    </row>
    <row r="12493" spans="1:9" x14ac:dyDescent="0.25">
      <c r="A12493">
        <v>12492</v>
      </c>
      <c r="D12493">
        <v>170.625812</v>
      </c>
      <c r="E12493">
        <v>6.9161460000000003</v>
      </c>
      <c r="F12493">
        <v>157.359138</v>
      </c>
      <c r="G12493">
        <v>3.59104</v>
      </c>
    </row>
    <row r="12494" spans="1:9" x14ac:dyDescent="0.25">
      <c r="A12494">
        <v>12493</v>
      </c>
      <c r="D12494">
        <v>170.625812</v>
      </c>
      <c r="E12494">
        <v>6.9161460000000003</v>
      </c>
      <c r="F12494">
        <v>157.359138</v>
      </c>
      <c r="G12494">
        <v>3.59104</v>
      </c>
    </row>
    <row r="12495" spans="1:9" x14ac:dyDescent="0.25">
      <c r="A12495">
        <v>12494</v>
      </c>
      <c r="D12495">
        <v>170.625812</v>
      </c>
      <c r="E12495">
        <v>6.9161460000000003</v>
      </c>
      <c r="F12495">
        <v>157.359138</v>
      </c>
      <c r="G12495">
        <v>3.59104</v>
      </c>
    </row>
    <row r="12496" spans="1:9" x14ac:dyDescent="0.25">
      <c r="A12496">
        <v>12495</v>
      </c>
      <c r="D12496">
        <v>170.625812</v>
      </c>
      <c r="E12496">
        <v>6.9161460000000003</v>
      </c>
      <c r="F12496">
        <v>157.359138</v>
      </c>
      <c r="G12496">
        <v>3.59104</v>
      </c>
    </row>
    <row r="12497" spans="1:9" x14ac:dyDescent="0.25">
      <c r="A12497">
        <v>12496</v>
      </c>
      <c r="D12497">
        <v>170.625812</v>
      </c>
      <c r="E12497">
        <v>6.9161460000000003</v>
      </c>
      <c r="F12497">
        <v>157.359138</v>
      </c>
      <c r="G12497">
        <v>3.59104</v>
      </c>
    </row>
    <row r="12498" spans="1:9" x14ac:dyDescent="0.25">
      <c r="A12498">
        <v>12497</v>
      </c>
      <c r="D12498">
        <v>170.625812</v>
      </c>
      <c r="E12498">
        <v>6.9161460000000003</v>
      </c>
      <c r="F12498">
        <v>157.359138</v>
      </c>
      <c r="G12498">
        <v>3.59104</v>
      </c>
    </row>
    <row r="12499" spans="1:9" x14ac:dyDescent="0.25">
      <c r="A12499">
        <v>12498</v>
      </c>
      <c r="D12499">
        <v>170.625812</v>
      </c>
      <c r="E12499">
        <v>6.9161460000000003</v>
      </c>
      <c r="F12499">
        <v>157.359138</v>
      </c>
      <c r="G12499">
        <v>3.59104</v>
      </c>
    </row>
    <row r="12500" spans="1:9" x14ac:dyDescent="0.25">
      <c r="A12500">
        <v>12499</v>
      </c>
      <c r="D12500">
        <v>170.625812</v>
      </c>
      <c r="E12500">
        <v>6.9161460000000003</v>
      </c>
      <c r="F12500">
        <v>157.359138</v>
      </c>
      <c r="G12500">
        <v>3.59104</v>
      </c>
    </row>
    <row r="12501" spans="1:9" x14ac:dyDescent="0.25">
      <c r="A12501">
        <v>12500</v>
      </c>
      <c r="D12501">
        <v>170.625812</v>
      </c>
      <c r="E12501">
        <v>6.9161460000000003</v>
      </c>
      <c r="F12501">
        <v>157.359138</v>
      </c>
      <c r="G12501">
        <v>3.59104</v>
      </c>
    </row>
    <row r="12502" spans="1:9" x14ac:dyDescent="0.25">
      <c r="A12502">
        <v>12501</v>
      </c>
      <c r="D12502">
        <v>170.625812</v>
      </c>
      <c r="E12502">
        <v>6.9161460000000003</v>
      </c>
      <c r="F12502">
        <v>157.359138</v>
      </c>
      <c r="G12502">
        <v>3.59104</v>
      </c>
    </row>
    <row r="12503" spans="1:9" x14ac:dyDescent="0.25">
      <c r="A12503">
        <v>12502</v>
      </c>
      <c r="D12503">
        <v>170.625812</v>
      </c>
      <c r="E12503">
        <v>6.9161460000000003</v>
      </c>
      <c r="F12503">
        <v>157.359138</v>
      </c>
      <c r="G12503">
        <v>3.59104</v>
      </c>
    </row>
    <row r="12504" spans="1:9" x14ac:dyDescent="0.25">
      <c r="A12504">
        <v>12503</v>
      </c>
      <c r="D12504">
        <v>170.625812</v>
      </c>
      <c r="E12504">
        <v>6.9161460000000003</v>
      </c>
      <c r="F12504">
        <v>157.359138</v>
      </c>
      <c r="G12504">
        <v>3.59104</v>
      </c>
    </row>
    <row r="12505" spans="1:9" x14ac:dyDescent="0.25">
      <c r="A12505">
        <v>12504</v>
      </c>
      <c r="D12505">
        <v>170.625812</v>
      </c>
      <c r="E12505">
        <v>6.9161460000000003</v>
      </c>
      <c r="F12505">
        <v>157.359138</v>
      </c>
      <c r="G12505">
        <v>3.59104</v>
      </c>
    </row>
    <row r="12506" spans="1:9" x14ac:dyDescent="0.25">
      <c r="A12506">
        <v>12505</v>
      </c>
      <c r="D12506">
        <v>170.625812</v>
      </c>
      <c r="E12506">
        <v>6.9161460000000003</v>
      </c>
      <c r="F12506">
        <v>157.49248499999999</v>
      </c>
      <c r="G12506">
        <v>3.59104</v>
      </c>
    </row>
    <row r="12507" spans="1:9" x14ac:dyDescent="0.25">
      <c r="A12507">
        <v>12506</v>
      </c>
      <c r="D12507">
        <v>170.625812</v>
      </c>
      <c r="E12507">
        <v>6.9161460000000003</v>
      </c>
      <c r="F12507">
        <v>157.759185</v>
      </c>
      <c r="G12507">
        <v>3.59104</v>
      </c>
    </row>
    <row r="12508" spans="1:9" x14ac:dyDescent="0.25">
      <c r="A12508">
        <v>12507</v>
      </c>
      <c r="D12508">
        <v>170.625812</v>
      </c>
      <c r="E12508">
        <v>6.9161460000000003</v>
      </c>
      <c r="F12508">
        <v>157.892425</v>
      </c>
      <c r="G12508">
        <v>3.6575510000000002</v>
      </c>
    </row>
    <row r="12509" spans="1:9" x14ac:dyDescent="0.25">
      <c r="A12509">
        <v>12508</v>
      </c>
      <c r="D12509">
        <v>170.625812</v>
      </c>
      <c r="E12509">
        <v>6.9161460000000003</v>
      </c>
      <c r="F12509">
        <v>157.892425</v>
      </c>
      <c r="G12509">
        <v>3.6575510000000002</v>
      </c>
    </row>
    <row r="12510" spans="1:9" x14ac:dyDescent="0.25">
      <c r="A12510">
        <v>12509</v>
      </c>
      <c r="B12510">
        <v>180.42584399999998</v>
      </c>
      <c r="C12510">
        <v>3.9901049999999998</v>
      </c>
      <c r="D12510">
        <v>170.625812</v>
      </c>
      <c r="E12510">
        <v>6.9161460000000003</v>
      </c>
      <c r="F12510">
        <v>157.892425</v>
      </c>
      <c r="G12510">
        <v>3.6575510000000002</v>
      </c>
    </row>
    <row r="12511" spans="1:9" x14ac:dyDescent="0.25">
      <c r="A12511">
        <v>12510</v>
      </c>
      <c r="B12511">
        <v>180.42584399999998</v>
      </c>
      <c r="C12511">
        <v>3.9901049999999998</v>
      </c>
      <c r="F12511">
        <v>157.95915600000001</v>
      </c>
      <c r="G12511">
        <v>3.6575510000000002</v>
      </c>
    </row>
    <row r="12512" spans="1:9" x14ac:dyDescent="0.25">
      <c r="A12512">
        <v>12511</v>
      </c>
      <c r="B12512">
        <v>180.42584399999998</v>
      </c>
      <c r="C12512">
        <v>3.9901049999999998</v>
      </c>
      <c r="F12512">
        <v>157.95915600000001</v>
      </c>
      <c r="G12512">
        <v>3.6575510000000002</v>
      </c>
      <c r="H12512">
        <v>167.692455</v>
      </c>
      <c r="I12512">
        <v>7.1155689999999998</v>
      </c>
    </row>
    <row r="12513" spans="1:9" x14ac:dyDescent="0.25">
      <c r="A12513">
        <v>12512</v>
      </c>
      <c r="B12513">
        <v>180.42584399999998</v>
      </c>
      <c r="C12513">
        <v>3.9901049999999998</v>
      </c>
      <c r="H12513">
        <v>167.692455</v>
      </c>
      <c r="I12513">
        <v>7.1155689999999998</v>
      </c>
    </row>
    <row r="12514" spans="1:9" x14ac:dyDescent="0.25">
      <c r="A12514">
        <v>12513</v>
      </c>
      <c r="B12514">
        <v>180.42584399999998</v>
      </c>
      <c r="C12514">
        <v>3.9901049999999998</v>
      </c>
      <c r="H12514">
        <v>167.692455</v>
      </c>
      <c r="I12514">
        <v>7.1155689999999998</v>
      </c>
    </row>
    <row r="12515" spans="1:9" x14ac:dyDescent="0.25">
      <c r="A12515">
        <v>12514</v>
      </c>
      <c r="B12515">
        <v>180.42584399999998</v>
      </c>
      <c r="C12515">
        <v>3.9901049999999998</v>
      </c>
      <c r="H12515">
        <v>167.692455</v>
      </c>
      <c r="I12515">
        <v>7.1155689999999998</v>
      </c>
    </row>
    <row r="12516" spans="1:9" x14ac:dyDescent="0.25">
      <c r="A12516">
        <v>12515</v>
      </c>
      <c r="B12516">
        <v>180.42584399999998</v>
      </c>
      <c r="C12516">
        <v>3.9901049999999998</v>
      </c>
      <c r="H12516">
        <v>167.692455</v>
      </c>
      <c r="I12516">
        <v>7.1155689999999998</v>
      </c>
    </row>
    <row r="12517" spans="1:9" x14ac:dyDescent="0.25">
      <c r="A12517">
        <v>12516</v>
      </c>
      <c r="B12517">
        <v>180.42584399999998</v>
      </c>
      <c r="C12517">
        <v>3.9901049999999998</v>
      </c>
      <c r="H12517">
        <v>167.692455</v>
      </c>
      <c r="I12517">
        <v>7.1155689999999998</v>
      </c>
    </row>
    <row r="12518" spans="1:9" x14ac:dyDescent="0.25">
      <c r="A12518">
        <v>12517</v>
      </c>
      <c r="B12518">
        <v>180.42584399999998</v>
      </c>
      <c r="C12518">
        <v>3.9901049999999998</v>
      </c>
      <c r="H12518">
        <v>167.692455</v>
      </c>
      <c r="I12518">
        <v>7.1155689999999998</v>
      </c>
    </row>
    <row r="12519" spans="1:9" x14ac:dyDescent="0.25">
      <c r="A12519">
        <v>12518</v>
      </c>
      <c r="B12519">
        <v>180.42584399999998</v>
      </c>
      <c r="C12519">
        <v>3.9901049999999998</v>
      </c>
      <c r="H12519">
        <v>167.692455</v>
      </c>
      <c r="I12519">
        <v>7.1155689999999998</v>
      </c>
    </row>
    <row r="12520" spans="1:9" x14ac:dyDescent="0.25">
      <c r="A12520">
        <v>12519</v>
      </c>
      <c r="B12520">
        <v>180.42584399999998</v>
      </c>
      <c r="C12520">
        <v>3.9901049999999998</v>
      </c>
      <c r="H12520">
        <v>167.692455</v>
      </c>
      <c r="I12520">
        <v>7.1155689999999998</v>
      </c>
    </row>
    <row r="12521" spans="1:9" x14ac:dyDescent="0.25">
      <c r="A12521">
        <v>12520</v>
      </c>
      <c r="B12521">
        <v>180.42584399999998</v>
      </c>
      <c r="C12521">
        <v>3.9901049999999998</v>
      </c>
      <c r="H12521">
        <v>167.692455</v>
      </c>
      <c r="I12521">
        <v>7.1155689999999998</v>
      </c>
    </row>
    <row r="12522" spans="1:9" x14ac:dyDescent="0.25">
      <c r="A12522">
        <v>12521</v>
      </c>
      <c r="B12522">
        <v>180.42584399999998</v>
      </c>
      <c r="C12522">
        <v>3.9901049999999998</v>
      </c>
      <c r="H12522">
        <v>167.692455</v>
      </c>
      <c r="I12522">
        <v>7.1155689999999998</v>
      </c>
    </row>
    <row r="12523" spans="1:9" x14ac:dyDescent="0.25">
      <c r="A12523">
        <v>12522</v>
      </c>
      <c r="B12523">
        <v>180.42584399999998</v>
      </c>
      <c r="C12523">
        <v>3.9901049999999998</v>
      </c>
      <c r="H12523">
        <v>167.692455</v>
      </c>
      <c r="I12523">
        <v>7.1155689999999998</v>
      </c>
    </row>
    <row r="12524" spans="1:9" x14ac:dyDescent="0.25">
      <c r="A12524">
        <v>12523</v>
      </c>
      <c r="B12524">
        <v>180.42584399999998</v>
      </c>
      <c r="C12524">
        <v>3.9901049999999998</v>
      </c>
      <c r="H12524">
        <v>167.692455</v>
      </c>
      <c r="I12524">
        <v>7.1155689999999998</v>
      </c>
    </row>
    <row r="12525" spans="1:9" x14ac:dyDescent="0.25">
      <c r="A12525">
        <v>12524</v>
      </c>
      <c r="B12525">
        <v>180.42584399999998</v>
      </c>
      <c r="C12525">
        <v>3.9901049999999998</v>
      </c>
      <c r="H12525">
        <v>167.692455</v>
      </c>
      <c r="I12525">
        <v>7.1155689999999998</v>
      </c>
    </row>
    <row r="12526" spans="1:9" x14ac:dyDescent="0.25">
      <c r="A12526">
        <v>12525</v>
      </c>
      <c r="B12526">
        <v>180.42584399999998</v>
      </c>
      <c r="C12526">
        <v>3.9901049999999998</v>
      </c>
      <c r="H12526">
        <v>167.692455</v>
      </c>
      <c r="I12526">
        <v>7.1155689999999998</v>
      </c>
    </row>
    <row r="12527" spans="1:9" x14ac:dyDescent="0.25">
      <c r="A12527">
        <v>12526</v>
      </c>
      <c r="B12527">
        <v>180.42584399999998</v>
      </c>
      <c r="C12527">
        <v>3.9901049999999998</v>
      </c>
      <c r="H12527">
        <v>167.692455</v>
      </c>
      <c r="I12527">
        <v>7.1155689999999998</v>
      </c>
    </row>
    <row r="12528" spans="1:9" x14ac:dyDescent="0.25">
      <c r="A12528">
        <v>12527</v>
      </c>
      <c r="B12528">
        <v>180.42584399999998</v>
      </c>
      <c r="C12528">
        <v>3.9901049999999998</v>
      </c>
      <c r="H12528">
        <v>167.692455</v>
      </c>
      <c r="I12528">
        <v>7.1155689999999998</v>
      </c>
    </row>
    <row r="12529" spans="1:9" x14ac:dyDescent="0.25">
      <c r="A12529">
        <v>12528</v>
      </c>
      <c r="B12529">
        <v>180.42584399999998</v>
      </c>
      <c r="C12529">
        <v>3.9901049999999998</v>
      </c>
      <c r="H12529">
        <v>167.692455</v>
      </c>
      <c r="I12529">
        <v>7.1155689999999998</v>
      </c>
    </row>
    <row r="12530" spans="1:9" x14ac:dyDescent="0.25">
      <c r="A12530">
        <v>12529</v>
      </c>
      <c r="B12530">
        <v>180.42584399999998</v>
      </c>
      <c r="C12530">
        <v>3.9901049999999998</v>
      </c>
      <c r="H12530">
        <v>167.692455</v>
      </c>
      <c r="I12530">
        <v>7.1155689999999998</v>
      </c>
    </row>
    <row r="12531" spans="1:9" x14ac:dyDescent="0.25">
      <c r="A12531">
        <v>12530</v>
      </c>
      <c r="B12531">
        <v>180.42584399999998</v>
      </c>
      <c r="C12531">
        <v>3.9901049999999998</v>
      </c>
      <c r="H12531">
        <v>167.692455</v>
      </c>
      <c r="I12531">
        <v>7.1155689999999998</v>
      </c>
    </row>
    <row r="12532" spans="1:9" x14ac:dyDescent="0.25">
      <c r="A12532">
        <v>12531</v>
      </c>
      <c r="B12532">
        <v>180.42584399999998</v>
      </c>
      <c r="C12532">
        <v>3.9901049999999998</v>
      </c>
      <c r="H12532">
        <v>167.692455</v>
      </c>
      <c r="I12532">
        <v>7.1155689999999998</v>
      </c>
    </row>
    <row r="12533" spans="1:9" x14ac:dyDescent="0.25">
      <c r="A12533">
        <v>12532</v>
      </c>
      <c r="B12533">
        <v>180.42584399999998</v>
      </c>
      <c r="C12533">
        <v>3.9901049999999998</v>
      </c>
      <c r="H12533">
        <v>167.892425</v>
      </c>
      <c r="I12533">
        <v>6.9161460000000003</v>
      </c>
    </row>
    <row r="12534" spans="1:9" x14ac:dyDescent="0.25">
      <c r="A12534">
        <v>12533</v>
      </c>
      <c r="B12534">
        <v>180.42584399999998</v>
      </c>
      <c r="C12534">
        <v>3.9901049999999998</v>
      </c>
      <c r="H12534">
        <v>167.892425</v>
      </c>
      <c r="I12534">
        <v>6.9161460000000003</v>
      </c>
    </row>
    <row r="12535" spans="1:9" x14ac:dyDescent="0.25">
      <c r="A12535">
        <v>12534</v>
      </c>
      <c r="B12535">
        <v>180.42584399999998</v>
      </c>
      <c r="C12535">
        <v>3.9901049999999998</v>
      </c>
      <c r="H12535">
        <v>167.892425</v>
      </c>
      <c r="I12535">
        <v>6.9161460000000003</v>
      </c>
    </row>
    <row r="12536" spans="1:9" x14ac:dyDescent="0.25">
      <c r="A12536">
        <v>12535</v>
      </c>
      <c r="D12536">
        <v>190.22576699999999</v>
      </c>
      <c r="E12536">
        <v>5.453125</v>
      </c>
      <c r="H12536">
        <v>167.892425</v>
      </c>
      <c r="I12536">
        <v>6.9161460000000003</v>
      </c>
    </row>
    <row r="12537" spans="1:9" x14ac:dyDescent="0.25">
      <c r="A12537">
        <v>12536</v>
      </c>
      <c r="D12537">
        <v>190.22576699999999</v>
      </c>
      <c r="E12537">
        <v>5.453125</v>
      </c>
      <c r="H12537">
        <v>168.02577500000001</v>
      </c>
      <c r="I12537">
        <v>6.9161460000000003</v>
      </c>
    </row>
    <row r="12538" spans="1:9" x14ac:dyDescent="0.25">
      <c r="A12538">
        <v>12537</v>
      </c>
      <c r="D12538">
        <v>190.22576699999999</v>
      </c>
      <c r="E12538">
        <v>5.453125</v>
      </c>
      <c r="H12538">
        <v>168.292472</v>
      </c>
      <c r="I12538">
        <v>6.8496350000000001</v>
      </c>
    </row>
    <row r="12539" spans="1:9" x14ac:dyDescent="0.25">
      <c r="A12539">
        <v>12538</v>
      </c>
      <c r="D12539">
        <v>190.22576699999999</v>
      </c>
      <c r="E12539">
        <v>5.453125</v>
      </c>
      <c r="F12539">
        <v>177.22578799999999</v>
      </c>
      <c r="G12539">
        <v>2.9260410000000001</v>
      </c>
      <c r="H12539">
        <v>168.292472</v>
      </c>
      <c r="I12539">
        <v>6.8496350000000001</v>
      </c>
    </row>
    <row r="12540" spans="1:9" x14ac:dyDescent="0.25">
      <c r="A12540">
        <v>12539</v>
      </c>
      <c r="D12540">
        <v>190.22576699999999</v>
      </c>
      <c r="E12540">
        <v>5.453125</v>
      </c>
      <c r="F12540">
        <v>177.22578799999999</v>
      </c>
      <c r="G12540">
        <v>2.9260410000000001</v>
      </c>
    </row>
    <row r="12541" spans="1:9" x14ac:dyDescent="0.25">
      <c r="A12541">
        <v>12540</v>
      </c>
      <c r="D12541">
        <v>190.22576699999999</v>
      </c>
      <c r="E12541">
        <v>5.453125</v>
      </c>
      <c r="F12541">
        <v>177.22578799999999</v>
      </c>
      <c r="G12541">
        <v>2.9260410000000001</v>
      </c>
    </row>
    <row r="12542" spans="1:9" x14ac:dyDescent="0.25">
      <c r="A12542">
        <v>12541</v>
      </c>
      <c r="D12542">
        <v>190.22576699999999</v>
      </c>
      <c r="E12542">
        <v>5.453125</v>
      </c>
      <c r="F12542">
        <v>177.22578799999999</v>
      </c>
      <c r="G12542">
        <v>2.9260410000000001</v>
      </c>
    </row>
    <row r="12543" spans="1:9" x14ac:dyDescent="0.25">
      <c r="A12543">
        <v>12542</v>
      </c>
      <c r="D12543">
        <v>190.22576699999999</v>
      </c>
      <c r="E12543">
        <v>5.453125</v>
      </c>
      <c r="F12543">
        <v>177.22578799999999</v>
      </c>
      <c r="G12543">
        <v>2.9260410000000001</v>
      </c>
    </row>
    <row r="12544" spans="1:9" x14ac:dyDescent="0.25">
      <c r="A12544">
        <v>12543</v>
      </c>
      <c r="D12544">
        <v>190.22576699999999</v>
      </c>
      <c r="E12544">
        <v>5.453125</v>
      </c>
      <c r="F12544">
        <v>177.22578799999999</v>
      </c>
      <c r="G12544">
        <v>2.9260410000000001</v>
      </c>
    </row>
    <row r="12545" spans="1:7" x14ac:dyDescent="0.25">
      <c r="A12545">
        <v>12544</v>
      </c>
      <c r="D12545">
        <v>190.22576699999999</v>
      </c>
      <c r="E12545">
        <v>5.453125</v>
      </c>
      <c r="F12545">
        <v>177.22578799999999</v>
      </c>
      <c r="G12545">
        <v>2.9260410000000001</v>
      </c>
    </row>
    <row r="12546" spans="1:7" x14ac:dyDescent="0.25">
      <c r="A12546">
        <v>12545</v>
      </c>
      <c r="D12546">
        <v>190.22576699999999</v>
      </c>
      <c r="E12546">
        <v>5.453125</v>
      </c>
      <c r="F12546">
        <v>177.22578799999999</v>
      </c>
      <c r="G12546">
        <v>2.9260410000000001</v>
      </c>
    </row>
    <row r="12547" spans="1:7" x14ac:dyDescent="0.25">
      <c r="A12547">
        <v>12546</v>
      </c>
      <c r="D12547">
        <v>190.22576699999999</v>
      </c>
      <c r="E12547">
        <v>5.453125</v>
      </c>
      <c r="F12547">
        <v>177.22578799999999</v>
      </c>
      <c r="G12547">
        <v>2.9260410000000001</v>
      </c>
    </row>
    <row r="12548" spans="1:7" x14ac:dyDescent="0.25">
      <c r="A12548">
        <v>12547</v>
      </c>
      <c r="D12548">
        <v>190.22576699999999</v>
      </c>
      <c r="E12548">
        <v>5.453125</v>
      </c>
      <c r="F12548">
        <v>177.22578799999999</v>
      </c>
      <c r="G12548">
        <v>2.9260410000000001</v>
      </c>
    </row>
    <row r="12549" spans="1:7" x14ac:dyDescent="0.25">
      <c r="A12549">
        <v>12548</v>
      </c>
      <c r="D12549">
        <v>190.22576699999999</v>
      </c>
      <c r="E12549">
        <v>5.453125</v>
      </c>
      <c r="F12549">
        <v>177.22578799999999</v>
      </c>
      <c r="G12549">
        <v>2.9260410000000001</v>
      </c>
    </row>
    <row r="12550" spans="1:7" x14ac:dyDescent="0.25">
      <c r="A12550">
        <v>12549</v>
      </c>
      <c r="D12550">
        <v>190.22576699999999</v>
      </c>
      <c r="E12550">
        <v>5.453125</v>
      </c>
      <c r="F12550">
        <v>177.22578799999999</v>
      </c>
      <c r="G12550">
        <v>2.9260410000000001</v>
      </c>
    </row>
    <row r="12551" spans="1:7" x14ac:dyDescent="0.25">
      <c r="A12551">
        <v>12550</v>
      </c>
      <c r="D12551">
        <v>190.22576699999999</v>
      </c>
      <c r="E12551">
        <v>5.453125</v>
      </c>
      <c r="F12551">
        <v>177.22578799999999</v>
      </c>
      <c r="G12551">
        <v>2.9260410000000001</v>
      </c>
    </row>
    <row r="12552" spans="1:7" x14ac:dyDescent="0.25">
      <c r="A12552">
        <v>12551</v>
      </c>
      <c r="D12552">
        <v>190.22576699999999</v>
      </c>
      <c r="E12552">
        <v>5.453125</v>
      </c>
      <c r="F12552">
        <v>177.22578799999999</v>
      </c>
      <c r="G12552">
        <v>2.9260410000000001</v>
      </c>
    </row>
    <row r="12553" spans="1:7" x14ac:dyDescent="0.25">
      <c r="A12553">
        <v>12552</v>
      </c>
      <c r="D12553">
        <v>190.22576699999999</v>
      </c>
      <c r="E12553">
        <v>5.453125</v>
      </c>
      <c r="F12553">
        <v>177.22578799999999</v>
      </c>
      <c r="G12553">
        <v>2.9260410000000001</v>
      </c>
    </row>
    <row r="12554" spans="1:7" x14ac:dyDescent="0.25">
      <c r="A12554">
        <v>12553</v>
      </c>
      <c r="D12554">
        <v>190.22576699999999</v>
      </c>
      <c r="E12554">
        <v>5.453125</v>
      </c>
      <c r="F12554">
        <v>177.22578799999999</v>
      </c>
      <c r="G12554">
        <v>2.9260410000000001</v>
      </c>
    </row>
    <row r="12555" spans="1:7" x14ac:dyDescent="0.25">
      <c r="A12555">
        <v>12554</v>
      </c>
      <c r="D12555">
        <v>190.22576699999999</v>
      </c>
      <c r="E12555">
        <v>5.453125</v>
      </c>
      <c r="F12555">
        <v>177.29251600000001</v>
      </c>
      <c r="G12555">
        <v>2.8595299999999999</v>
      </c>
    </row>
    <row r="12556" spans="1:7" x14ac:dyDescent="0.25">
      <c r="A12556">
        <v>12555</v>
      </c>
      <c r="D12556">
        <v>190.22576699999999</v>
      </c>
      <c r="E12556">
        <v>5.453125</v>
      </c>
      <c r="F12556">
        <v>177.29251600000001</v>
      </c>
      <c r="G12556">
        <v>2.8595299999999999</v>
      </c>
    </row>
    <row r="12557" spans="1:7" x14ac:dyDescent="0.25">
      <c r="A12557">
        <v>12556</v>
      </c>
      <c r="D12557">
        <v>190.22576699999999</v>
      </c>
      <c r="E12557">
        <v>5.453125</v>
      </c>
      <c r="F12557">
        <v>177.29251600000001</v>
      </c>
      <c r="G12557">
        <v>2.8595299999999999</v>
      </c>
    </row>
    <row r="12558" spans="1:7" x14ac:dyDescent="0.25">
      <c r="A12558">
        <v>12557</v>
      </c>
      <c r="D12558">
        <v>190.22576699999999</v>
      </c>
      <c r="E12558">
        <v>5.453125</v>
      </c>
      <c r="F12558">
        <v>177.425758</v>
      </c>
      <c r="G12558">
        <v>2.8595299999999999</v>
      </c>
    </row>
    <row r="12559" spans="1:7" x14ac:dyDescent="0.25">
      <c r="A12559">
        <v>12558</v>
      </c>
      <c r="B12559">
        <v>199.55912899999998</v>
      </c>
      <c r="C12559">
        <v>4.1230180000000001</v>
      </c>
      <c r="D12559">
        <v>190.55908499999998</v>
      </c>
      <c r="E12559">
        <v>5.5861470000000004</v>
      </c>
      <c r="F12559">
        <v>177.75907699999999</v>
      </c>
      <c r="G12559">
        <v>3.3251059999999999</v>
      </c>
    </row>
    <row r="12560" spans="1:7" x14ac:dyDescent="0.25">
      <c r="A12560">
        <v>12559</v>
      </c>
      <c r="B12560">
        <v>199.55912899999998</v>
      </c>
      <c r="C12560">
        <v>4.1230180000000001</v>
      </c>
      <c r="F12560">
        <v>177.75907699999999</v>
      </c>
      <c r="G12560">
        <v>3.3251059999999999</v>
      </c>
    </row>
    <row r="12561" spans="1:9" x14ac:dyDescent="0.25">
      <c r="A12561">
        <v>12560</v>
      </c>
      <c r="B12561">
        <v>199.55912899999998</v>
      </c>
      <c r="C12561">
        <v>4.1230180000000001</v>
      </c>
      <c r="H12561">
        <v>188.292474</v>
      </c>
      <c r="I12561">
        <v>6.5835910000000002</v>
      </c>
    </row>
    <row r="12562" spans="1:9" x14ac:dyDescent="0.25">
      <c r="A12562">
        <v>12561</v>
      </c>
      <c r="B12562">
        <v>199.55912899999998</v>
      </c>
      <c r="C12562">
        <v>4.1230180000000001</v>
      </c>
      <c r="H12562">
        <v>188.292474</v>
      </c>
      <c r="I12562">
        <v>6.5835910000000002</v>
      </c>
    </row>
    <row r="12563" spans="1:9" x14ac:dyDescent="0.25">
      <c r="A12563">
        <v>12562</v>
      </c>
      <c r="B12563">
        <v>199.55912899999998</v>
      </c>
      <c r="C12563">
        <v>4.1230180000000001</v>
      </c>
      <c r="H12563">
        <v>188.292474</v>
      </c>
      <c r="I12563">
        <v>6.5835910000000002</v>
      </c>
    </row>
    <row r="12564" spans="1:9" x14ac:dyDescent="0.25">
      <c r="A12564">
        <v>12563</v>
      </c>
      <c r="B12564">
        <v>199.55912899999998</v>
      </c>
      <c r="C12564">
        <v>4.1230180000000001</v>
      </c>
      <c r="H12564">
        <v>188.292474</v>
      </c>
      <c r="I12564">
        <v>6.5835910000000002</v>
      </c>
    </row>
    <row r="12565" spans="1:9" x14ac:dyDescent="0.25">
      <c r="A12565">
        <v>12564</v>
      </c>
      <c r="B12565">
        <v>199.55912899999998</v>
      </c>
      <c r="C12565">
        <v>4.1230180000000001</v>
      </c>
      <c r="H12565">
        <v>188.292474</v>
      </c>
      <c r="I12565">
        <v>6.5835910000000002</v>
      </c>
    </row>
    <row r="12566" spans="1:9" x14ac:dyDescent="0.25">
      <c r="A12566">
        <v>12565</v>
      </c>
      <c r="B12566">
        <v>199.55912899999998</v>
      </c>
      <c r="C12566">
        <v>4.1230180000000001</v>
      </c>
      <c r="H12566">
        <v>188.292474</v>
      </c>
      <c r="I12566">
        <v>6.5835910000000002</v>
      </c>
    </row>
    <row r="12567" spans="1:9" x14ac:dyDescent="0.25">
      <c r="A12567">
        <v>12566</v>
      </c>
      <c r="B12567">
        <v>199.55912899999998</v>
      </c>
      <c r="C12567">
        <v>4.1230180000000001</v>
      </c>
      <c r="H12567">
        <v>188.292474</v>
      </c>
      <c r="I12567">
        <v>6.5835910000000002</v>
      </c>
    </row>
    <row r="12568" spans="1:9" x14ac:dyDescent="0.25">
      <c r="A12568">
        <v>12567</v>
      </c>
      <c r="B12568">
        <v>199.55912899999998</v>
      </c>
      <c r="C12568">
        <v>4.1230180000000001</v>
      </c>
      <c r="H12568">
        <v>188.292474</v>
      </c>
      <c r="I12568">
        <v>6.5835910000000002</v>
      </c>
    </row>
    <row r="12569" spans="1:9" x14ac:dyDescent="0.25">
      <c r="A12569">
        <v>12568</v>
      </c>
      <c r="B12569">
        <v>199.55912899999998</v>
      </c>
      <c r="C12569">
        <v>4.1230180000000001</v>
      </c>
      <c r="H12569">
        <v>188.292474</v>
      </c>
      <c r="I12569">
        <v>6.5835910000000002</v>
      </c>
    </row>
    <row r="12570" spans="1:9" x14ac:dyDescent="0.25">
      <c r="A12570">
        <v>12569</v>
      </c>
      <c r="B12570">
        <v>199.55912899999998</v>
      </c>
      <c r="C12570">
        <v>4.1230180000000001</v>
      </c>
      <c r="H12570">
        <v>188.292474</v>
      </c>
      <c r="I12570">
        <v>6.5835910000000002</v>
      </c>
    </row>
    <row r="12571" spans="1:9" x14ac:dyDescent="0.25">
      <c r="A12571">
        <v>12570</v>
      </c>
      <c r="B12571">
        <v>199.55912899999998</v>
      </c>
      <c r="C12571">
        <v>4.1230180000000001</v>
      </c>
      <c r="H12571">
        <v>188.292474</v>
      </c>
      <c r="I12571">
        <v>6.5835910000000002</v>
      </c>
    </row>
    <row r="12572" spans="1:9" x14ac:dyDescent="0.25">
      <c r="A12572">
        <v>12571</v>
      </c>
      <c r="B12572">
        <v>199.55912899999998</v>
      </c>
      <c r="C12572">
        <v>4.1230180000000001</v>
      </c>
      <c r="H12572">
        <v>188.292474</v>
      </c>
      <c r="I12572">
        <v>6.5835910000000002</v>
      </c>
    </row>
    <row r="12573" spans="1:9" x14ac:dyDescent="0.25">
      <c r="A12573">
        <v>12572</v>
      </c>
      <c r="B12573">
        <v>199.55912899999998</v>
      </c>
      <c r="C12573">
        <v>4.1230180000000001</v>
      </c>
      <c r="H12573">
        <v>188.292474</v>
      </c>
      <c r="I12573">
        <v>6.5835910000000002</v>
      </c>
    </row>
    <row r="12574" spans="1:9" x14ac:dyDescent="0.25">
      <c r="A12574">
        <v>12573</v>
      </c>
      <c r="B12574">
        <v>199.55912899999998</v>
      </c>
      <c r="C12574">
        <v>4.1230180000000001</v>
      </c>
      <c r="H12574">
        <v>188.292474</v>
      </c>
      <c r="I12574">
        <v>6.5835910000000002</v>
      </c>
    </row>
    <row r="12575" spans="1:9" x14ac:dyDescent="0.25">
      <c r="A12575">
        <v>12574</v>
      </c>
      <c r="B12575">
        <v>199.55912899999998</v>
      </c>
      <c r="C12575">
        <v>4.1230180000000001</v>
      </c>
      <c r="H12575">
        <v>188.292474</v>
      </c>
      <c r="I12575">
        <v>6.5835910000000002</v>
      </c>
    </row>
    <row r="12576" spans="1:9" x14ac:dyDescent="0.25">
      <c r="A12576">
        <v>12575</v>
      </c>
      <c r="B12576">
        <v>199.55912899999998</v>
      </c>
      <c r="C12576">
        <v>4.1230180000000001</v>
      </c>
      <c r="H12576">
        <v>188.292474</v>
      </c>
      <c r="I12576">
        <v>6.5835910000000002</v>
      </c>
    </row>
    <row r="12577" spans="1:9" x14ac:dyDescent="0.25">
      <c r="A12577">
        <v>12576</v>
      </c>
      <c r="B12577">
        <v>199.55912899999998</v>
      </c>
      <c r="C12577">
        <v>4.1230180000000001</v>
      </c>
      <c r="H12577">
        <v>188.292474</v>
      </c>
      <c r="I12577">
        <v>6.5835910000000002</v>
      </c>
    </row>
    <row r="12578" spans="1:9" x14ac:dyDescent="0.25">
      <c r="A12578">
        <v>12577</v>
      </c>
      <c r="B12578">
        <v>199.55912899999998</v>
      </c>
      <c r="C12578">
        <v>4.1230180000000001</v>
      </c>
      <c r="H12578">
        <v>188.292474</v>
      </c>
      <c r="I12578">
        <v>6.5835910000000002</v>
      </c>
    </row>
    <row r="12579" spans="1:9" x14ac:dyDescent="0.25">
      <c r="A12579">
        <v>12578</v>
      </c>
      <c r="B12579">
        <v>199.55912899999998</v>
      </c>
      <c r="C12579">
        <v>4.1230180000000001</v>
      </c>
      <c r="H12579">
        <v>188.292474</v>
      </c>
      <c r="I12579">
        <v>6.5835910000000002</v>
      </c>
    </row>
    <row r="12580" spans="1:9" x14ac:dyDescent="0.25">
      <c r="A12580">
        <v>12579</v>
      </c>
      <c r="B12580">
        <v>199.55912899999998</v>
      </c>
      <c r="C12580">
        <v>4.1230180000000001</v>
      </c>
      <c r="H12580">
        <v>188.55917299999999</v>
      </c>
      <c r="I12580">
        <v>6.6501029999999997</v>
      </c>
    </row>
    <row r="12581" spans="1:9" x14ac:dyDescent="0.25">
      <c r="A12581">
        <v>12580</v>
      </c>
      <c r="B12581">
        <v>199.55912899999998</v>
      </c>
      <c r="C12581">
        <v>4.1230180000000001</v>
      </c>
      <c r="H12581">
        <v>188.69241299999999</v>
      </c>
      <c r="I12581">
        <v>6.6501029999999997</v>
      </c>
    </row>
    <row r="12582" spans="1:9" x14ac:dyDescent="0.25">
      <c r="A12582">
        <v>12581</v>
      </c>
      <c r="B12582">
        <v>199.55912899999998</v>
      </c>
      <c r="C12582">
        <v>4.1230180000000001</v>
      </c>
      <c r="H12582">
        <v>188.69241299999999</v>
      </c>
      <c r="I12582">
        <v>6.6501029999999997</v>
      </c>
    </row>
    <row r="12583" spans="1:9" x14ac:dyDescent="0.25">
      <c r="A12583">
        <v>12582</v>
      </c>
      <c r="D12583">
        <v>208.64355</v>
      </c>
      <c r="E12583">
        <v>5.4107120000000002</v>
      </c>
      <c r="H12583">
        <v>188.69241299999999</v>
      </c>
      <c r="I12583">
        <v>6.6501029999999997</v>
      </c>
    </row>
    <row r="12584" spans="1:9" x14ac:dyDescent="0.25">
      <c r="A12584">
        <v>12583</v>
      </c>
      <c r="D12584">
        <v>208.64355</v>
      </c>
      <c r="E12584">
        <v>5.4107120000000002</v>
      </c>
      <c r="H12584">
        <v>188.69241299999999</v>
      </c>
      <c r="I12584">
        <v>6.6501029999999997</v>
      </c>
    </row>
    <row r="12585" spans="1:9" x14ac:dyDescent="0.25">
      <c r="A12585">
        <v>12584</v>
      </c>
      <c r="D12585">
        <v>208.64355</v>
      </c>
      <c r="E12585">
        <v>5.4107120000000002</v>
      </c>
      <c r="H12585">
        <v>188.69241299999999</v>
      </c>
      <c r="I12585">
        <v>6.6501029999999997</v>
      </c>
    </row>
    <row r="12586" spans="1:9" x14ac:dyDescent="0.25">
      <c r="A12586">
        <v>12585</v>
      </c>
      <c r="D12586">
        <v>208.64355</v>
      </c>
      <c r="E12586">
        <v>5.4107120000000002</v>
      </c>
    </row>
    <row r="12587" spans="1:9" x14ac:dyDescent="0.25">
      <c r="A12587">
        <v>12586</v>
      </c>
      <c r="D12587">
        <v>208.64355</v>
      </c>
      <c r="E12587">
        <v>5.4107120000000002</v>
      </c>
      <c r="F12587">
        <v>197.22578899999999</v>
      </c>
      <c r="G12587">
        <v>3.5245289999999998</v>
      </c>
    </row>
    <row r="12588" spans="1:9" x14ac:dyDescent="0.25">
      <c r="A12588">
        <v>12587</v>
      </c>
      <c r="D12588">
        <v>208.64355</v>
      </c>
      <c r="E12588">
        <v>5.4107120000000002</v>
      </c>
      <c r="F12588">
        <v>197.22578899999999</v>
      </c>
      <c r="G12588">
        <v>3.5245289999999998</v>
      </c>
    </row>
    <row r="12589" spans="1:9" x14ac:dyDescent="0.25">
      <c r="A12589">
        <v>12588</v>
      </c>
      <c r="D12589">
        <v>208.64355</v>
      </c>
      <c r="E12589">
        <v>5.4107120000000002</v>
      </c>
      <c r="F12589">
        <v>197.22578899999999</v>
      </c>
      <c r="G12589">
        <v>3.5245289999999998</v>
      </c>
    </row>
    <row r="12590" spans="1:9" x14ac:dyDescent="0.25">
      <c r="A12590">
        <v>12589</v>
      </c>
      <c r="D12590">
        <v>208.64355</v>
      </c>
      <c r="E12590">
        <v>5.4107120000000002</v>
      </c>
      <c r="F12590">
        <v>197.22578899999999</v>
      </c>
      <c r="G12590">
        <v>3.5245289999999998</v>
      </c>
    </row>
    <row r="12591" spans="1:9" x14ac:dyDescent="0.25">
      <c r="A12591">
        <v>12590</v>
      </c>
      <c r="D12591">
        <v>208.64355</v>
      </c>
      <c r="E12591">
        <v>5.4107120000000002</v>
      </c>
      <c r="F12591">
        <v>197.22578899999999</v>
      </c>
      <c r="G12591">
        <v>3.5245289999999998</v>
      </c>
    </row>
    <row r="12592" spans="1:9" x14ac:dyDescent="0.25">
      <c r="A12592">
        <v>12591</v>
      </c>
      <c r="D12592">
        <v>208.64355</v>
      </c>
      <c r="E12592">
        <v>5.4107120000000002</v>
      </c>
      <c r="F12592">
        <v>197.22578899999999</v>
      </c>
      <c r="G12592">
        <v>3.5245289999999998</v>
      </c>
    </row>
    <row r="12593" spans="1:9" x14ac:dyDescent="0.25">
      <c r="A12593">
        <v>12592</v>
      </c>
      <c r="D12593">
        <v>208.64355</v>
      </c>
      <c r="E12593">
        <v>5.4107120000000002</v>
      </c>
      <c r="F12593">
        <v>197.22578899999999</v>
      </c>
      <c r="G12593">
        <v>3.5245289999999998</v>
      </c>
    </row>
    <row r="12594" spans="1:9" x14ac:dyDescent="0.25">
      <c r="A12594">
        <v>12593</v>
      </c>
      <c r="D12594">
        <v>208.64355</v>
      </c>
      <c r="E12594">
        <v>5.4107120000000002</v>
      </c>
      <c r="F12594">
        <v>197.22578899999999</v>
      </c>
      <c r="G12594">
        <v>3.5245289999999998</v>
      </c>
    </row>
    <row r="12595" spans="1:9" x14ac:dyDescent="0.25">
      <c r="A12595">
        <v>12594</v>
      </c>
      <c r="D12595">
        <v>208.64355</v>
      </c>
      <c r="E12595">
        <v>5.4107120000000002</v>
      </c>
      <c r="F12595">
        <v>197.22578899999999</v>
      </c>
      <c r="G12595">
        <v>3.5245289999999998</v>
      </c>
    </row>
    <row r="12596" spans="1:9" x14ac:dyDescent="0.25">
      <c r="A12596">
        <v>12595</v>
      </c>
      <c r="D12596">
        <v>208.64355</v>
      </c>
      <c r="E12596">
        <v>5.4107120000000002</v>
      </c>
      <c r="F12596">
        <v>197.22578899999999</v>
      </c>
      <c r="G12596">
        <v>3.5245289999999998</v>
      </c>
    </row>
    <row r="12597" spans="1:9" x14ac:dyDescent="0.25">
      <c r="A12597">
        <v>12596</v>
      </c>
      <c r="D12597">
        <v>208.64355</v>
      </c>
      <c r="E12597">
        <v>5.4107120000000002</v>
      </c>
      <c r="F12597">
        <v>197.22578899999999</v>
      </c>
      <c r="G12597">
        <v>3.5245289999999998</v>
      </c>
    </row>
    <row r="12598" spans="1:9" x14ac:dyDescent="0.25">
      <c r="A12598">
        <v>12597</v>
      </c>
      <c r="D12598">
        <v>208.64355</v>
      </c>
      <c r="E12598">
        <v>5.4107120000000002</v>
      </c>
      <c r="F12598">
        <v>197.22578899999999</v>
      </c>
      <c r="G12598">
        <v>3.5245289999999998</v>
      </c>
    </row>
    <row r="12599" spans="1:9" x14ac:dyDescent="0.25">
      <c r="A12599">
        <v>12598</v>
      </c>
      <c r="D12599">
        <v>208.64355</v>
      </c>
      <c r="E12599">
        <v>5.4107120000000002</v>
      </c>
      <c r="F12599">
        <v>197.22578899999999</v>
      </c>
      <c r="G12599">
        <v>3.5245289999999998</v>
      </c>
    </row>
    <row r="12600" spans="1:9" x14ac:dyDescent="0.25">
      <c r="A12600">
        <v>12599</v>
      </c>
      <c r="D12600">
        <v>208.64355</v>
      </c>
      <c r="E12600">
        <v>5.4107120000000002</v>
      </c>
      <c r="F12600">
        <v>197.22578899999999</v>
      </c>
      <c r="G12600">
        <v>3.5245289999999998</v>
      </c>
    </row>
    <row r="12601" spans="1:9" x14ac:dyDescent="0.25">
      <c r="A12601">
        <v>12600</v>
      </c>
      <c r="D12601">
        <v>208.64355</v>
      </c>
      <c r="E12601">
        <v>5.4107120000000002</v>
      </c>
      <c r="F12601">
        <v>197.22578899999999</v>
      </c>
      <c r="G12601">
        <v>3.5245289999999998</v>
      </c>
    </row>
    <row r="12602" spans="1:9" x14ac:dyDescent="0.25">
      <c r="A12602">
        <v>12601</v>
      </c>
      <c r="D12602">
        <v>208.64355</v>
      </c>
      <c r="E12602">
        <v>5.4107120000000002</v>
      </c>
      <c r="F12602">
        <v>197.359138</v>
      </c>
      <c r="G12602">
        <v>3.5245289999999998</v>
      </c>
    </row>
    <row r="12603" spans="1:9" x14ac:dyDescent="0.25">
      <c r="A12603">
        <v>12602</v>
      </c>
      <c r="D12603">
        <v>208.64355</v>
      </c>
      <c r="E12603">
        <v>5.4107120000000002</v>
      </c>
      <c r="F12603">
        <v>197.359138</v>
      </c>
      <c r="G12603">
        <v>3.5245289999999998</v>
      </c>
    </row>
    <row r="12604" spans="1:9" x14ac:dyDescent="0.25">
      <c r="A12604">
        <v>12603</v>
      </c>
      <c r="D12604">
        <v>208.58254499999998</v>
      </c>
      <c r="E12604">
        <v>5.4715119999999997</v>
      </c>
      <c r="F12604">
        <v>197.359138</v>
      </c>
      <c r="G12604">
        <v>3.5245289999999998</v>
      </c>
    </row>
    <row r="12605" spans="1:9" x14ac:dyDescent="0.25">
      <c r="A12605">
        <v>12604</v>
      </c>
      <c r="F12605">
        <v>197.62583699999999</v>
      </c>
      <c r="G12605">
        <v>3.5245289999999998</v>
      </c>
      <c r="H12605">
        <v>206.753501</v>
      </c>
      <c r="I12605">
        <v>6.5658139999999996</v>
      </c>
    </row>
    <row r="12606" spans="1:9" x14ac:dyDescent="0.25">
      <c r="A12606">
        <v>12605</v>
      </c>
      <c r="B12606">
        <v>216.874663</v>
      </c>
      <c r="C12606">
        <v>4.3164100000000003</v>
      </c>
      <c r="F12606">
        <v>197.62583699999999</v>
      </c>
      <c r="G12606">
        <v>3.5245289999999998</v>
      </c>
      <c r="H12606">
        <v>206.753501</v>
      </c>
      <c r="I12606">
        <v>6.5658139999999996</v>
      </c>
    </row>
    <row r="12607" spans="1:9" x14ac:dyDescent="0.25">
      <c r="A12607">
        <v>12606</v>
      </c>
      <c r="B12607">
        <v>216.874663</v>
      </c>
      <c r="C12607">
        <v>4.3164100000000003</v>
      </c>
      <c r="F12607">
        <v>197.62583699999999</v>
      </c>
      <c r="G12607">
        <v>3.5245289999999998</v>
      </c>
      <c r="H12607">
        <v>206.753501</v>
      </c>
      <c r="I12607">
        <v>6.5658139999999996</v>
      </c>
    </row>
    <row r="12608" spans="1:9" x14ac:dyDescent="0.25">
      <c r="A12608">
        <v>12607</v>
      </c>
      <c r="B12608">
        <v>216.874663</v>
      </c>
      <c r="C12608">
        <v>4.3164100000000003</v>
      </c>
      <c r="H12608">
        <v>206.753501</v>
      </c>
      <c r="I12608">
        <v>6.5658139999999996</v>
      </c>
    </row>
    <row r="12609" spans="1:9" x14ac:dyDescent="0.25">
      <c r="A12609">
        <v>12608</v>
      </c>
      <c r="B12609">
        <v>216.874663</v>
      </c>
      <c r="C12609">
        <v>4.3164100000000003</v>
      </c>
      <c r="H12609">
        <v>206.753501</v>
      </c>
      <c r="I12609">
        <v>6.5658139999999996</v>
      </c>
    </row>
    <row r="12610" spans="1:9" x14ac:dyDescent="0.25">
      <c r="A12610">
        <v>12609</v>
      </c>
      <c r="B12610">
        <v>216.874663</v>
      </c>
      <c r="C12610">
        <v>4.3164100000000003</v>
      </c>
      <c r="H12610">
        <v>206.753501</v>
      </c>
      <c r="I12610">
        <v>6.5658139999999996</v>
      </c>
    </row>
    <row r="12611" spans="1:9" x14ac:dyDescent="0.25">
      <c r="A12611">
        <v>12610</v>
      </c>
      <c r="B12611">
        <v>216.874663</v>
      </c>
      <c r="C12611">
        <v>4.3164100000000003</v>
      </c>
      <c r="H12611">
        <v>206.753501</v>
      </c>
      <c r="I12611">
        <v>6.5658139999999996</v>
      </c>
    </row>
    <row r="12612" spans="1:9" x14ac:dyDescent="0.25">
      <c r="A12612">
        <v>12611</v>
      </c>
      <c r="B12612">
        <v>216.874663</v>
      </c>
      <c r="C12612">
        <v>4.3164100000000003</v>
      </c>
      <c r="H12612">
        <v>206.753501</v>
      </c>
      <c r="I12612">
        <v>6.5658139999999996</v>
      </c>
    </row>
    <row r="12613" spans="1:9" x14ac:dyDescent="0.25">
      <c r="A12613">
        <v>12612</v>
      </c>
      <c r="B12613">
        <v>216.874663</v>
      </c>
      <c r="C12613">
        <v>4.3164100000000003</v>
      </c>
      <c r="H12613">
        <v>206.753501</v>
      </c>
      <c r="I12613">
        <v>6.5658139999999996</v>
      </c>
    </row>
    <row r="12614" spans="1:9" x14ac:dyDescent="0.25">
      <c r="A12614">
        <v>12613</v>
      </c>
      <c r="B12614">
        <v>216.874663</v>
      </c>
      <c r="C12614">
        <v>4.3164100000000003</v>
      </c>
      <c r="H12614">
        <v>206.753501</v>
      </c>
      <c r="I12614">
        <v>6.5658139999999996</v>
      </c>
    </row>
    <row r="12615" spans="1:9" x14ac:dyDescent="0.25">
      <c r="A12615">
        <v>12614</v>
      </c>
      <c r="B12615">
        <v>216.874663</v>
      </c>
      <c r="C12615">
        <v>4.3164100000000003</v>
      </c>
      <c r="H12615">
        <v>206.753501</v>
      </c>
      <c r="I12615">
        <v>6.5658139999999996</v>
      </c>
    </row>
    <row r="12616" spans="1:9" x14ac:dyDescent="0.25">
      <c r="A12616">
        <v>12615</v>
      </c>
      <c r="B12616">
        <v>216.874663</v>
      </c>
      <c r="C12616">
        <v>4.3164100000000003</v>
      </c>
      <c r="H12616">
        <v>206.753501</v>
      </c>
      <c r="I12616">
        <v>6.5658139999999996</v>
      </c>
    </row>
    <row r="12617" spans="1:9" x14ac:dyDescent="0.25">
      <c r="A12617">
        <v>12616</v>
      </c>
      <c r="B12617">
        <v>216.874663</v>
      </c>
      <c r="C12617">
        <v>4.3164100000000003</v>
      </c>
      <c r="H12617">
        <v>206.753501</v>
      </c>
      <c r="I12617">
        <v>6.5658139999999996</v>
      </c>
    </row>
    <row r="12618" spans="1:9" x14ac:dyDescent="0.25">
      <c r="A12618">
        <v>12617</v>
      </c>
      <c r="B12618">
        <v>216.874663</v>
      </c>
      <c r="C12618">
        <v>4.3164100000000003</v>
      </c>
      <c r="H12618">
        <v>206.753501</v>
      </c>
      <c r="I12618">
        <v>6.5658139999999996</v>
      </c>
    </row>
    <row r="12619" spans="1:9" x14ac:dyDescent="0.25">
      <c r="A12619">
        <v>12618</v>
      </c>
      <c r="B12619">
        <v>216.874663</v>
      </c>
      <c r="C12619">
        <v>4.3164100000000003</v>
      </c>
      <c r="H12619">
        <v>206.753501</v>
      </c>
      <c r="I12619">
        <v>6.5658139999999996</v>
      </c>
    </row>
    <row r="12620" spans="1:9" x14ac:dyDescent="0.25">
      <c r="A12620">
        <v>12619</v>
      </c>
      <c r="B12620">
        <v>216.874663</v>
      </c>
      <c r="C12620">
        <v>4.3164100000000003</v>
      </c>
      <c r="H12620">
        <v>206.753501</v>
      </c>
      <c r="I12620">
        <v>6.5658139999999996</v>
      </c>
    </row>
    <row r="12621" spans="1:9" x14ac:dyDescent="0.25">
      <c r="A12621">
        <v>12620</v>
      </c>
      <c r="B12621">
        <v>216.874663</v>
      </c>
      <c r="C12621">
        <v>4.3164100000000003</v>
      </c>
      <c r="H12621">
        <v>206.753501</v>
      </c>
      <c r="I12621">
        <v>6.5658139999999996</v>
      </c>
    </row>
    <row r="12622" spans="1:9" x14ac:dyDescent="0.25">
      <c r="A12622">
        <v>12621</v>
      </c>
      <c r="B12622">
        <v>216.874663</v>
      </c>
      <c r="C12622">
        <v>4.3164100000000003</v>
      </c>
      <c r="H12622">
        <v>206.753501</v>
      </c>
      <c r="I12622">
        <v>6.5658139999999996</v>
      </c>
    </row>
    <row r="12623" spans="1:9" x14ac:dyDescent="0.25">
      <c r="A12623">
        <v>12622</v>
      </c>
      <c r="B12623">
        <v>216.874663</v>
      </c>
      <c r="C12623">
        <v>4.3164100000000003</v>
      </c>
      <c r="H12623">
        <v>206.753501</v>
      </c>
      <c r="I12623">
        <v>6.5658139999999996</v>
      </c>
    </row>
    <row r="12624" spans="1:9" x14ac:dyDescent="0.25">
      <c r="A12624">
        <v>12623</v>
      </c>
      <c r="B12624">
        <v>216.874663</v>
      </c>
      <c r="C12624">
        <v>4.3164100000000003</v>
      </c>
      <c r="H12624">
        <v>206.753501</v>
      </c>
      <c r="I12624">
        <v>6.5658139999999996</v>
      </c>
    </row>
    <row r="12625" spans="1:9" x14ac:dyDescent="0.25">
      <c r="A12625">
        <v>12624</v>
      </c>
      <c r="B12625">
        <v>216.874663</v>
      </c>
      <c r="C12625">
        <v>4.3164100000000003</v>
      </c>
      <c r="H12625">
        <v>206.753501</v>
      </c>
      <c r="I12625">
        <v>6.5658139999999996</v>
      </c>
    </row>
    <row r="12626" spans="1:9" x14ac:dyDescent="0.25">
      <c r="A12626">
        <v>12625</v>
      </c>
      <c r="B12626">
        <v>216.874663</v>
      </c>
      <c r="C12626">
        <v>4.3164100000000003</v>
      </c>
      <c r="H12626">
        <v>206.93640399999998</v>
      </c>
      <c r="I12626">
        <v>6.6266150000000001</v>
      </c>
    </row>
    <row r="12627" spans="1:9" x14ac:dyDescent="0.25">
      <c r="A12627">
        <v>12626</v>
      </c>
      <c r="B12627">
        <v>217.30147399999998</v>
      </c>
      <c r="C12627">
        <v>4.1948090000000002</v>
      </c>
      <c r="H12627">
        <v>207.18020899999999</v>
      </c>
      <c r="I12627">
        <v>6.5050140000000001</v>
      </c>
    </row>
    <row r="12628" spans="1:9" x14ac:dyDescent="0.25">
      <c r="A12628">
        <v>12627</v>
      </c>
      <c r="B12628">
        <v>217.42337699999999</v>
      </c>
      <c r="C12628">
        <v>4.3164100000000003</v>
      </c>
      <c r="H12628">
        <v>207.18020899999999</v>
      </c>
      <c r="I12628">
        <v>6.5050140000000001</v>
      </c>
    </row>
    <row r="12629" spans="1:9" x14ac:dyDescent="0.25">
      <c r="A12629">
        <v>12628</v>
      </c>
      <c r="D12629">
        <v>226.203204</v>
      </c>
      <c r="E12629">
        <v>4.8027100000000003</v>
      </c>
      <c r="H12629">
        <v>207.30221399999999</v>
      </c>
      <c r="I12629">
        <v>6.5050140000000001</v>
      </c>
    </row>
    <row r="12630" spans="1:9" x14ac:dyDescent="0.25">
      <c r="A12630">
        <v>12629</v>
      </c>
      <c r="D12630">
        <v>226.203204</v>
      </c>
      <c r="E12630">
        <v>4.8027100000000003</v>
      </c>
      <c r="H12630">
        <v>207.30221399999999</v>
      </c>
      <c r="I12630">
        <v>6.5050140000000001</v>
      </c>
    </row>
    <row r="12631" spans="1:9" x14ac:dyDescent="0.25">
      <c r="A12631">
        <v>12630</v>
      </c>
      <c r="D12631">
        <v>226.203204</v>
      </c>
      <c r="E12631">
        <v>4.8027100000000003</v>
      </c>
      <c r="H12631">
        <v>206.02575400000001</v>
      </c>
      <c r="I12631">
        <v>5.9185920000000003</v>
      </c>
    </row>
    <row r="12632" spans="1:9" x14ac:dyDescent="0.25">
      <c r="A12632">
        <v>12631</v>
      </c>
      <c r="D12632">
        <v>226.203204</v>
      </c>
      <c r="E12632">
        <v>4.8027100000000003</v>
      </c>
    </row>
    <row r="12633" spans="1:9" x14ac:dyDescent="0.25">
      <c r="A12633">
        <v>12632</v>
      </c>
      <c r="D12633">
        <v>226.203204</v>
      </c>
      <c r="E12633">
        <v>4.8027100000000003</v>
      </c>
      <c r="F12633">
        <v>214.06999099999999</v>
      </c>
      <c r="G12633">
        <v>4.3164100000000003</v>
      </c>
    </row>
    <row r="12634" spans="1:9" x14ac:dyDescent="0.25">
      <c r="A12634">
        <v>12633</v>
      </c>
      <c r="D12634">
        <v>226.203204</v>
      </c>
      <c r="E12634">
        <v>4.8027100000000003</v>
      </c>
      <c r="F12634">
        <v>214.06999099999999</v>
      </c>
      <c r="G12634">
        <v>4.3164100000000003</v>
      </c>
    </row>
    <row r="12635" spans="1:9" x14ac:dyDescent="0.25">
      <c r="A12635">
        <v>12634</v>
      </c>
      <c r="D12635">
        <v>226.203204</v>
      </c>
      <c r="E12635">
        <v>4.8027100000000003</v>
      </c>
      <c r="F12635">
        <v>214.06999099999999</v>
      </c>
      <c r="G12635">
        <v>4.3164100000000003</v>
      </c>
    </row>
    <row r="12636" spans="1:9" x14ac:dyDescent="0.25">
      <c r="A12636">
        <v>12635</v>
      </c>
      <c r="D12636">
        <v>226.203204</v>
      </c>
      <c r="E12636">
        <v>4.8027100000000003</v>
      </c>
      <c r="F12636">
        <v>214.06999099999999</v>
      </c>
      <c r="G12636">
        <v>4.3164100000000003</v>
      </c>
    </row>
    <row r="12637" spans="1:9" x14ac:dyDescent="0.25">
      <c r="A12637">
        <v>12636</v>
      </c>
      <c r="D12637">
        <v>226.203204</v>
      </c>
      <c r="E12637">
        <v>4.8027100000000003</v>
      </c>
      <c r="F12637">
        <v>214.06999099999999</v>
      </c>
      <c r="G12637">
        <v>4.3164100000000003</v>
      </c>
    </row>
    <row r="12638" spans="1:9" x14ac:dyDescent="0.25">
      <c r="A12638">
        <v>12637</v>
      </c>
      <c r="D12638">
        <v>226.203204</v>
      </c>
      <c r="E12638">
        <v>4.8027100000000003</v>
      </c>
      <c r="F12638">
        <v>214.06999099999999</v>
      </c>
      <c r="G12638">
        <v>4.3164100000000003</v>
      </c>
    </row>
    <row r="12639" spans="1:9" x14ac:dyDescent="0.25">
      <c r="A12639">
        <v>12638</v>
      </c>
      <c r="D12639">
        <v>226.203204</v>
      </c>
      <c r="E12639">
        <v>4.8027100000000003</v>
      </c>
      <c r="F12639">
        <v>214.06999099999999</v>
      </c>
      <c r="G12639">
        <v>4.3164100000000003</v>
      </c>
    </row>
    <row r="12640" spans="1:9" x14ac:dyDescent="0.25">
      <c r="A12640">
        <v>12639</v>
      </c>
      <c r="D12640">
        <v>226.203204</v>
      </c>
      <c r="E12640">
        <v>4.8027100000000003</v>
      </c>
      <c r="F12640">
        <v>214.06999099999999</v>
      </c>
      <c r="G12640">
        <v>4.3164100000000003</v>
      </c>
    </row>
    <row r="12641" spans="1:9" x14ac:dyDescent="0.25">
      <c r="A12641">
        <v>12640</v>
      </c>
      <c r="D12641">
        <v>226.203204</v>
      </c>
      <c r="E12641">
        <v>4.8027100000000003</v>
      </c>
      <c r="F12641">
        <v>214.06999099999999</v>
      </c>
      <c r="G12641">
        <v>4.3164100000000003</v>
      </c>
    </row>
    <row r="12642" spans="1:9" x14ac:dyDescent="0.25">
      <c r="A12642">
        <v>12641</v>
      </c>
      <c r="D12642">
        <v>226.203204</v>
      </c>
      <c r="E12642">
        <v>4.8027100000000003</v>
      </c>
      <c r="F12642">
        <v>214.06999099999999</v>
      </c>
      <c r="G12642">
        <v>4.3164100000000003</v>
      </c>
    </row>
    <row r="12643" spans="1:9" x14ac:dyDescent="0.25">
      <c r="A12643">
        <v>12642</v>
      </c>
      <c r="D12643">
        <v>226.203204</v>
      </c>
      <c r="E12643">
        <v>4.8027100000000003</v>
      </c>
      <c r="F12643">
        <v>214.06999099999999</v>
      </c>
      <c r="G12643">
        <v>4.3164100000000003</v>
      </c>
    </row>
    <row r="12644" spans="1:9" x14ac:dyDescent="0.25">
      <c r="A12644">
        <v>12643</v>
      </c>
      <c r="D12644">
        <v>226.203204</v>
      </c>
      <c r="E12644">
        <v>4.8027100000000003</v>
      </c>
      <c r="F12644">
        <v>214.06999099999999</v>
      </c>
      <c r="G12644">
        <v>4.3164100000000003</v>
      </c>
    </row>
    <row r="12645" spans="1:9" x14ac:dyDescent="0.25">
      <c r="A12645">
        <v>12644</v>
      </c>
      <c r="D12645">
        <v>226.203204</v>
      </c>
      <c r="E12645">
        <v>4.8027100000000003</v>
      </c>
      <c r="F12645">
        <v>214.06999099999999</v>
      </c>
      <c r="G12645">
        <v>4.3164100000000003</v>
      </c>
    </row>
    <row r="12646" spans="1:9" x14ac:dyDescent="0.25">
      <c r="A12646">
        <v>12645</v>
      </c>
      <c r="D12646">
        <v>226.203204</v>
      </c>
      <c r="E12646">
        <v>4.8027100000000003</v>
      </c>
      <c r="F12646">
        <v>214.06999099999999</v>
      </c>
      <c r="G12646">
        <v>4.3164100000000003</v>
      </c>
    </row>
    <row r="12647" spans="1:9" x14ac:dyDescent="0.25">
      <c r="A12647">
        <v>12646</v>
      </c>
      <c r="D12647">
        <v>226.203204</v>
      </c>
      <c r="E12647">
        <v>4.8027100000000003</v>
      </c>
      <c r="F12647">
        <v>214.252894</v>
      </c>
      <c r="G12647">
        <v>4.3164100000000003</v>
      </c>
    </row>
    <row r="12648" spans="1:9" x14ac:dyDescent="0.25">
      <c r="A12648">
        <v>12647</v>
      </c>
      <c r="D12648">
        <v>226.203204</v>
      </c>
      <c r="E12648">
        <v>4.8027100000000003</v>
      </c>
      <c r="F12648">
        <v>214.252894</v>
      </c>
      <c r="G12648">
        <v>4.3164100000000003</v>
      </c>
    </row>
    <row r="12649" spans="1:9" x14ac:dyDescent="0.25">
      <c r="A12649">
        <v>12648</v>
      </c>
      <c r="B12649">
        <v>232.72717499999999</v>
      </c>
      <c r="C12649">
        <v>3.2829069999999998</v>
      </c>
      <c r="D12649">
        <v>226.203204</v>
      </c>
      <c r="E12649">
        <v>4.8027100000000003</v>
      </c>
      <c r="F12649">
        <v>214.252894</v>
      </c>
      <c r="G12649">
        <v>4.3164100000000003</v>
      </c>
    </row>
    <row r="12650" spans="1:9" x14ac:dyDescent="0.25">
      <c r="A12650">
        <v>12649</v>
      </c>
      <c r="B12650">
        <v>232.72717499999999</v>
      </c>
      <c r="C12650">
        <v>3.2829069999999998</v>
      </c>
      <c r="D12650">
        <v>226.203204</v>
      </c>
      <c r="E12650">
        <v>4.8027100000000003</v>
      </c>
      <c r="F12650">
        <v>214.252894</v>
      </c>
      <c r="G12650">
        <v>4.3164100000000003</v>
      </c>
    </row>
    <row r="12651" spans="1:9" x14ac:dyDescent="0.25">
      <c r="A12651">
        <v>12650</v>
      </c>
      <c r="B12651">
        <v>232.72717499999999</v>
      </c>
      <c r="C12651">
        <v>3.2829069999999998</v>
      </c>
      <c r="D12651">
        <v>226.203204</v>
      </c>
      <c r="E12651">
        <v>4.8027100000000003</v>
      </c>
      <c r="F12651">
        <v>214.313895</v>
      </c>
      <c r="G12651">
        <v>4.3164100000000003</v>
      </c>
    </row>
    <row r="12652" spans="1:9" x14ac:dyDescent="0.25">
      <c r="A12652">
        <v>12651</v>
      </c>
      <c r="B12652">
        <v>232.72717499999999</v>
      </c>
      <c r="C12652">
        <v>3.2829069999999998</v>
      </c>
      <c r="D12652">
        <v>226.203204</v>
      </c>
      <c r="E12652">
        <v>4.8027100000000003</v>
      </c>
      <c r="F12652">
        <v>214.313895</v>
      </c>
      <c r="G12652">
        <v>4.3164100000000003</v>
      </c>
    </row>
    <row r="12653" spans="1:9" x14ac:dyDescent="0.25">
      <c r="A12653">
        <v>12652</v>
      </c>
      <c r="B12653">
        <v>232.72717499999999</v>
      </c>
      <c r="C12653">
        <v>3.2829069999999998</v>
      </c>
      <c r="D12653">
        <v>226.203204</v>
      </c>
      <c r="E12653">
        <v>4.8027100000000003</v>
      </c>
      <c r="F12653">
        <v>214.313895</v>
      </c>
      <c r="G12653">
        <v>4.3164100000000003</v>
      </c>
    </row>
    <row r="12654" spans="1:9" x14ac:dyDescent="0.25">
      <c r="A12654">
        <v>12653</v>
      </c>
      <c r="B12654">
        <v>232.72717499999999</v>
      </c>
      <c r="C12654">
        <v>3.2829069999999998</v>
      </c>
      <c r="F12654">
        <v>214.435801</v>
      </c>
      <c r="G12654">
        <v>4.3164100000000003</v>
      </c>
      <c r="H12654">
        <v>223.03272099999998</v>
      </c>
      <c r="I12654">
        <v>6.3834140000000001</v>
      </c>
    </row>
    <row r="12655" spans="1:9" x14ac:dyDescent="0.25">
      <c r="A12655">
        <v>12654</v>
      </c>
      <c r="B12655">
        <v>232.72717499999999</v>
      </c>
      <c r="C12655">
        <v>3.2829069999999998</v>
      </c>
      <c r="F12655">
        <v>214.435801</v>
      </c>
      <c r="G12655">
        <v>4.3164100000000003</v>
      </c>
      <c r="H12655">
        <v>223.03272099999998</v>
      </c>
      <c r="I12655">
        <v>6.3834140000000001</v>
      </c>
    </row>
    <row r="12656" spans="1:9" x14ac:dyDescent="0.25">
      <c r="A12656">
        <v>12655</v>
      </c>
      <c r="B12656">
        <v>232.72717499999999</v>
      </c>
      <c r="C12656">
        <v>3.2829069999999998</v>
      </c>
      <c r="F12656">
        <v>214.67970500000001</v>
      </c>
      <c r="G12656">
        <v>4.1948090000000002</v>
      </c>
      <c r="H12656">
        <v>223.03272099999998</v>
      </c>
      <c r="I12656">
        <v>6.3834140000000001</v>
      </c>
    </row>
    <row r="12657" spans="1:9" x14ac:dyDescent="0.25">
      <c r="A12657">
        <v>12656</v>
      </c>
      <c r="B12657">
        <v>232.72717499999999</v>
      </c>
      <c r="C12657">
        <v>3.2829069999999998</v>
      </c>
      <c r="F12657">
        <v>214.67970500000001</v>
      </c>
      <c r="G12657">
        <v>4.1948090000000002</v>
      </c>
      <c r="H12657">
        <v>223.03272099999998</v>
      </c>
      <c r="I12657">
        <v>6.3834140000000001</v>
      </c>
    </row>
    <row r="12658" spans="1:9" x14ac:dyDescent="0.25">
      <c r="A12658">
        <v>12657</v>
      </c>
      <c r="B12658">
        <v>232.72717499999999</v>
      </c>
      <c r="C12658">
        <v>3.2829069999999998</v>
      </c>
      <c r="F12658">
        <v>214.67970500000001</v>
      </c>
      <c r="G12658">
        <v>4.1948090000000002</v>
      </c>
      <c r="H12658">
        <v>223.03272099999998</v>
      </c>
      <c r="I12658">
        <v>6.3834140000000001</v>
      </c>
    </row>
    <row r="12659" spans="1:9" x14ac:dyDescent="0.25">
      <c r="A12659">
        <v>12658</v>
      </c>
      <c r="B12659">
        <v>232.72717499999999</v>
      </c>
      <c r="C12659">
        <v>3.2829069999999998</v>
      </c>
      <c r="H12659">
        <v>223.03272099999998</v>
      </c>
      <c r="I12659">
        <v>6.3834140000000001</v>
      </c>
    </row>
    <row r="12660" spans="1:9" x14ac:dyDescent="0.25">
      <c r="A12660">
        <v>12659</v>
      </c>
      <c r="B12660">
        <v>232.72717499999999</v>
      </c>
      <c r="C12660">
        <v>3.2829069999999998</v>
      </c>
      <c r="H12660">
        <v>223.03272099999998</v>
      </c>
      <c r="I12660">
        <v>6.3834140000000001</v>
      </c>
    </row>
    <row r="12661" spans="1:9" x14ac:dyDescent="0.25">
      <c r="A12661">
        <v>12660</v>
      </c>
      <c r="B12661">
        <v>232.72717499999999</v>
      </c>
      <c r="C12661">
        <v>3.2829069999999998</v>
      </c>
      <c r="H12661">
        <v>223.03272099999998</v>
      </c>
      <c r="I12661">
        <v>6.3834140000000001</v>
      </c>
    </row>
    <row r="12662" spans="1:9" x14ac:dyDescent="0.25">
      <c r="A12662">
        <v>12661</v>
      </c>
      <c r="B12662">
        <v>232.72717499999999</v>
      </c>
      <c r="C12662">
        <v>3.2829069999999998</v>
      </c>
      <c r="H12662">
        <v>223.03272099999998</v>
      </c>
      <c r="I12662">
        <v>6.3834140000000001</v>
      </c>
    </row>
    <row r="12663" spans="1:9" x14ac:dyDescent="0.25">
      <c r="A12663">
        <v>12662</v>
      </c>
      <c r="B12663">
        <v>232.72717499999999</v>
      </c>
      <c r="C12663">
        <v>3.2829069999999998</v>
      </c>
      <c r="H12663">
        <v>223.03272099999998</v>
      </c>
      <c r="I12663">
        <v>6.3834140000000001</v>
      </c>
    </row>
    <row r="12664" spans="1:9" x14ac:dyDescent="0.25">
      <c r="A12664">
        <v>12663</v>
      </c>
      <c r="B12664">
        <v>232.72717499999999</v>
      </c>
      <c r="C12664">
        <v>3.2829069999999998</v>
      </c>
      <c r="H12664">
        <v>223.03272099999998</v>
      </c>
      <c r="I12664">
        <v>6.3834140000000001</v>
      </c>
    </row>
    <row r="12665" spans="1:9" x14ac:dyDescent="0.25">
      <c r="A12665">
        <v>12664</v>
      </c>
      <c r="B12665">
        <v>232.72717499999999</v>
      </c>
      <c r="C12665">
        <v>3.2829069999999998</v>
      </c>
      <c r="H12665">
        <v>223.03272099999998</v>
      </c>
      <c r="I12665">
        <v>6.3834140000000001</v>
      </c>
    </row>
    <row r="12666" spans="1:9" x14ac:dyDescent="0.25">
      <c r="A12666">
        <v>12665</v>
      </c>
      <c r="B12666">
        <v>232.72717499999999</v>
      </c>
      <c r="C12666">
        <v>3.2829069999999998</v>
      </c>
      <c r="H12666">
        <v>223.03272099999998</v>
      </c>
      <c r="I12666">
        <v>6.3834140000000001</v>
      </c>
    </row>
    <row r="12667" spans="1:9" x14ac:dyDescent="0.25">
      <c r="A12667">
        <v>12666</v>
      </c>
      <c r="B12667">
        <v>232.72717499999999</v>
      </c>
      <c r="C12667">
        <v>3.2829069999999998</v>
      </c>
      <c r="H12667">
        <v>223.03272099999998</v>
      </c>
      <c r="I12667">
        <v>6.3834140000000001</v>
      </c>
    </row>
    <row r="12668" spans="1:9" x14ac:dyDescent="0.25">
      <c r="A12668">
        <v>12667</v>
      </c>
      <c r="B12668">
        <v>232.72717499999999</v>
      </c>
      <c r="C12668">
        <v>3.2829069999999998</v>
      </c>
      <c r="H12668">
        <v>223.03272099999998</v>
      </c>
      <c r="I12668">
        <v>6.3834140000000001</v>
      </c>
    </row>
    <row r="12669" spans="1:9" x14ac:dyDescent="0.25">
      <c r="A12669">
        <v>12668</v>
      </c>
      <c r="B12669">
        <v>232.72717499999999</v>
      </c>
      <c r="C12669">
        <v>3.2829069999999998</v>
      </c>
      <c r="H12669">
        <v>223.03272099999998</v>
      </c>
      <c r="I12669">
        <v>6.3834140000000001</v>
      </c>
    </row>
    <row r="12670" spans="1:9" x14ac:dyDescent="0.25">
      <c r="A12670">
        <v>12669</v>
      </c>
      <c r="B12670">
        <v>232.72717499999999</v>
      </c>
      <c r="C12670">
        <v>3.2829069999999998</v>
      </c>
      <c r="H12670">
        <v>223.03272099999998</v>
      </c>
      <c r="I12670">
        <v>6.3834140000000001</v>
      </c>
    </row>
    <row r="12671" spans="1:9" x14ac:dyDescent="0.25">
      <c r="A12671">
        <v>12670</v>
      </c>
      <c r="B12671">
        <v>232.72717499999999</v>
      </c>
      <c r="C12671">
        <v>3.2829069999999998</v>
      </c>
      <c r="H12671">
        <v>223.03272099999998</v>
      </c>
      <c r="I12671">
        <v>6.3834140000000001</v>
      </c>
    </row>
    <row r="12672" spans="1:9" x14ac:dyDescent="0.25">
      <c r="A12672">
        <v>12671</v>
      </c>
      <c r="B12672">
        <v>232.72717499999999</v>
      </c>
      <c r="C12672">
        <v>3.2829069999999998</v>
      </c>
      <c r="H12672">
        <v>223.03272099999998</v>
      </c>
      <c r="I12672">
        <v>6.3834140000000001</v>
      </c>
    </row>
    <row r="12673" spans="1:9" x14ac:dyDescent="0.25">
      <c r="A12673">
        <v>12672</v>
      </c>
      <c r="B12673">
        <v>232.72717499999999</v>
      </c>
      <c r="C12673">
        <v>3.2829069999999998</v>
      </c>
      <c r="H12673">
        <v>223.03272099999998</v>
      </c>
      <c r="I12673">
        <v>6.3834140000000001</v>
      </c>
    </row>
    <row r="12674" spans="1:9" x14ac:dyDescent="0.25">
      <c r="A12674">
        <v>12673</v>
      </c>
      <c r="B12674">
        <v>232.72717499999999</v>
      </c>
      <c r="C12674">
        <v>3.2829069999999998</v>
      </c>
      <c r="D12674">
        <v>241.38500099999999</v>
      </c>
      <c r="E12674">
        <v>5.5931119999999996</v>
      </c>
      <c r="H12674">
        <v>223.03272099999998</v>
      </c>
      <c r="I12674">
        <v>6.3834140000000001</v>
      </c>
    </row>
    <row r="12675" spans="1:9" x14ac:dyDescent="0.25">
      <c r="A12675">
        <v>12674</v>
      </c>
      <c r="D12675">
        <v>241.38500099999999</v>
      </c>
      <c r="E12675">
        <v>5.5931119999999996</v>
      </c>
      <c r="H12675">
        <v>223.03272099999998</v>
      </c>
      <c r="I12675">
        <v>6.3834140000000001</v>
      </c>
    </row>
    <row r="12676" spans="1:9" x14ac:dyDescent="0.25">
      <c r="A12676">
        <v>12675</v>
      </c>
      <c r="D12676">
        <v>241.38500099999999</v>
      </c>
      <c r="E12676">
        <v>5.5931119999999996</v>
      </c>
      <c r="H12676">
        <v>223.03272099999998</v>
      </c>
      <c r="I12676">
        <v>6.3834140000000001</v>
      </c>
    </row>
    <row r="12677" spans="1:9" x14ac:dyDescent="0.25">
      <c r="A12677">
        <v>12676</v>
      </c>
      <c r="D12677">
        <v>241.38500099999999</v>
      </c>
      <c r="E12677">
        <v>5.5931119999999996</v>
      </c>
      <c r="H12677">
        <v>223.15472699999998</v>
      </c>
      <c r="I12677">
        <v>6.3226139999999997</v>
      </c>
    </row>
    <row r="12678" spans="1:9" x14ac:dyDescent="0.25">
      <c r="A12678">
        <v>12677</v>
      </c>
      <c r="D12678">
        <v>241.38500099999999</v>
      </c>
      <c r="E12678">
        <v>5.5931119999999996</v>
      </c>
      <c r="H12678">
        <v>223.15472699999998</v>
      </c>
      <c r="I12678">
        <v>6.3226139999999997</v>
      </c>
    </row>
    <row r="12679" spans="1:9" x14ac:dyDescent="0.25">
      <c r="A12679">
        <v>12678</v>
      </c>
      <c r="D12679">
        <v>241.38500099999999</v>
      </c>
      <c r="E12679">
        <v>5.5931119999999996</v>
      </c>
      <c r="H12679">
        <v>223.15472699999998</v>
      </c>
      <c r="I12679">
        <v>6.3226139999999997</v>
      </c>
    </row>
    <row r="12680" spans="1:9" x14ac:dyDescent="0.25">
      <c r="A12680">
        <v>12679</v>
      </c>
      <c r="D12680">
        <v>241.38500099999999</v>
      </c>
      <c r="E12680">
        <v>5.5931119999999996</v>
      </c>
      <c r="H12680">
        <v>223.15472699999998</v>
      </c>
      <c r="I12680">
        <v>6.3226139999999997</v>
      </c>
    </row>
    <row r="12681" spans="1:9" x14ac:dyDescent="0.25">
      <c r="A12681">
        <v>12680</v>
      </c>
      <c r="D12681">
        <v>241.38500099999999</v>
      </c>
      <c r="E12681">
        <v>5.5931119999999996</v>
      </c>
      <c r="H12681">
        <v>223.459532</v>
      </c>
      <c r="I12681">
        <v>6.2618140000000002</v>
      </c>
    </row>
    <row r="12682" spans="1:9" x14ac:dyDescent="0.25">
      <c r="A12682">
        <v>12681</v>
      </c>
      <c r="D12682">
        <v>241.38500099999999</v>
      </c>
      <c r="E12682">
        <v>5.5931119999999996</v>
      </c>
      <c r="H12682">
        <v>223.459532</v>
      </c>
      <c r="I12682">
        <v>6.2618140000000002</v>
      </c>
    </row>
    <row r="12683" spans="1:9" x14ac:dyDescent="0.25">
      <c r="A12683">
        <v>12682</v>
      </c>
      <c r="D12683">
        <v>241.38500099999999</v>
      </c>
      <c r="E12683">
        <v>5.5931119999999996</v>
      </c>
      <c r="H12683">
        <v>223.459532</v>
      </c>
      <c r="I12683">
        <v>6.2618140000000002</v>
      </c>
    </row>
    <row r="12684" spans="1:9" x14ac:dyDescent="0.25">
      <c r="A12684">
        <v>12683</v>
      </c>
      <c r="D12684">
        <v>241.38500099999999</v>
      </c>
      <c r="E12684">
        <v>5.5931119999999996</v>
      </c>
      <c r="H12684">
        <v>223.459532</v>
      </c>
      <c r="I12684">
        <v>6.2618140000000002</v>
      </c>
    </row>
    <row r="12685" spans="1:9" x14ac:dyDescent="0.25">
      <c r="A12685">
        <v>12684</v>
      </c>
      <c r="D12685">
        <v>241.38500099999999</v>
      </c>
      <c r="E12685">
        <v>5.5931119999999996</v>
      </c>
      <c r="F12685">
        <v>229.800498</v>
      </c>
      <c r="G12685">
        <v>3.5869080000000002</v>
      </c>
      <c r="H12685">
        <v>223.459532</v>
      </c>
      <c r="I12685">
        <v>6.2618140000000002</v>
      </c>
    </row>
    <row r="12686" spans="1:9" x14ac:dyDescent="0.25">
      <c r="A12686">
        <v>12685</v>
      </c>
      <c r="D12686">
        <v>241.38500099999999</v>
      </c>
      <c r="E12686">
        <v>5.5931119999999996</v>
      </c>
      <c r="F12686">
        <v>229.800498</v>
      </c>
      <c r="G12686">
        <v>3.5869080000000002</v>
      </c>
      <c r="H12686">
        <v>223.58143899999999</v>
      </c>
      <c r="I12686">
        <v>6.2010139999999998</v>
      </c>
    </row>
    <row r="12687" spans="1:9" x14ac:dyDescent="0.25">
      <c r="A12687">
        <v>12686</v>
      </c>
      <c r="D12687">
        <v>241.38500099999999</v>
      </c>
      <c r="E12687">
        <v>5.5931119999999996</v>
      </c>
      <c r="F12687">
        <v>229.800498</v>
      </c>
      <c r="G12687">
        <v>3.5869080000000002</v>
      </c>
      <c r="H12687">
        <v>223.825343</v>
      </c>
      <c r="I12687">
        <v>6.2618140000000002</v>
      </c>
    </row>
    <row r="12688" spans="1:9" x14ac:dyDescent="0.25">
      <c r="A12688">
        <v>12687</v>
      </c>
      <c r="D12688">
        <v>241.38500099999999</v>
      </c>
      <c r="E12688">
        <v>5.5931119999999996</v>
      </c>
      <c r="F12688">
        <v>229.800498</v>
      </c>
      <c r="G12688">
        <v>3.5869080000000002</v>
      </c>
      <c r="H12688">
        <v>223.825343</v>
      </c>
      <c r="I12688">
        <v>6.2618140000000002</v>
      </c>
    </row>
    <row r="12689" spans="1:7" x14ac:dyDescent="0.25">
      <c r="A12689">
        <v>12688</v>
      </c>
      <c r="D12689">
        <v>241.38500099999999</v>
      </c>
      <c r="E12689">
        <v>5.5931119999999996</v>
      </c>
      <c r="F12689">
        <v>229.800498</v>
      </c>
      <c r="G12689">
        <v>3.5869080000000002</v>
      </c>
    </row>
    <row r="12690" spans="1:7" x14ac:dyDescent="0.25">
      <c r="A12690">
        <v>12689</v>
      </c>
      <c r="D12690">
        <v>241.38500099999999</v>
      </c>
      <c r="E12690">
        <v>5.5931119999999996</v>
      </c>
      <c r="F12690">
        <v>229.800498</v>
      </c>
      <c r="G12690">
        <v>3.5869080000000002</v>
      </c>
    </row>
    <row r="12691" spans="1:7" x14ac:dyDescent="0.25">
      <c r="A12691">
        <v>12690</v>
      </c>
      <c r="D12691">
        <v>241.38500099999999</v>
      </c>
      <c r="E12691">
        <v>5.5931119999999996</v>
      </c>
      <c r="F12691">
        <v>229.800498</v>
      </c>
      <c r="G12691">
        <v>3.5869080000000002</v>
      </c>
    </row>
    <row r="12692" spans="1:7" x14ac:dyDescent="0.25">
      <c r="A12692">
        <v>12691</v>
      </c>
      <c r="D12692">
        <v>241.38500099999999</v>
      </c>
      <c r="E12692">
        <v>5.5931119999999996</v>
      </c>
      <c r="F12692">
        <v>229.800498</v>
      </c>
      <c r="G12692">
        <v>3.5869080000000002</v>
      </c>
    </row>
    <row r="12693" spans="1:7" x14ac:dyDescent="0.25">
      <c r="A12693">
        <v>12692</v>
      </c>
      <c r="D12693">
        <v>241.38500099999999</v>
      </c>
      <c r="E12693">
        <v>5.5931119999999996</v>
      </c>
      <c r="F12693">
        <v>229.800498</v>
      </c>
      <c r="G12693">
        <v>3.5869080000000002</v>
      </c>
    </row>
    <row r="12694" spans="1:7" x14ac:dyDescent="0.25">
      <c r="A12694">
        <v>12693</v>
      </c>
      <c r="D12694">
        <v>241.38500099999999</v>
      </c>
      <c r="E12694">
        <v>5.5931119999999996</v>
      </c>
      <c r="F12694">
        <v>229.800498</v>
      </c>
      <c r="G12694">
        <v>3.5869080000000002</v>
      </c>
    </row>
    <row r="12695" spans="1:7" x14ac:dyDescent="0.25">
      <c r="A12695">
        <v>12694</v>
      </c>
      <c r="D12695">
        <v>241.38500099999999</v>
      </c>
      <c r="E12695">
        <v>5.5931119999999996</v>
      </c>
      <c r="F12695">
        <v>229.800498</v>
      </c>
      <c r="G12695">
        <v>3.5869080000000002</v>
      </c>
    </row>
    <row r="12696" spans="1:7" x14ac:dyDescent="0.25">
      <c r="A12696">
        <v>12695</v>
      </c>
      <c r="D12696">
        <v>241.38500099999999</v>
      </c>
      <c r="E12696">
        <v>5.5931119999999996</v>
      </c>
      <c r="F12696">
        <v>229.800498</v>
      </c>
      <c r="G12696">
        <v>3.5869080000000002</v>
      </c>
    </row>
    <row r="12697" spans="1:7" x14ac:dyDescent="0.25">
      <c r="A12697">
        <v>12696</v>
      </c>
      <c r="D12697">
        <v>241.38500099999999</v>
      </c>
      <c r="E12697">
        <v>5.5931119999999996</v>
      </c>
      <c r="F12697">
        <v>229.800498</v>
      </c>
      <c r="G12697">
        <v>3.5869080000000002</v>
      </c>
    </row>
    <row r="12698" spans="1:7" x14ac:dyDescent="0.25">
      <c r="A12698">
        <v>12697</v>
      </c>
      <c r="D12698">
        <v>241.38500099999999</v>
      </c>
      <c r="E12698">
        <v>5.5931119999999996</v>
      </c>
      <c r="F12698">
        <v>229.800498</v>
      </c>
      <c r="G12698">
        <v>3.5869080000000002</v>
      </c>
    </row>
    <row r="12699" spans="1:7" x14ac:dyDescent="0.25">
      <c r="A12699">
        <v>12698</v>
      </c>
      <c r="D12699">
        <v>241.38500099999999</v>
      </c>
      <c r="E12699">
        <v>5.5931119999999996</v>
      </c>
      <c r="F12699">
        <v>229.800498</v>
      </c>
      <c r="G12699">
        <v>3.5869080000000002</v>
      </c>
    </row>
    <row r="12700" spans="1:7" x14ac:dyDescent="0.25">
      <c r="A12700">
        <v>12699</v>
      </c>
      <c r="D12700">
        <v>241.38500099999999</v>
      </c>
      <c r="E12700">
        <v>5.5931119999999996</v>
      </c>
      <c r="F12700">
        <v>229.800498</v>
      </c>
      <c r="G12700">
        <v>3.5869080000000002</v>
      </c>
    </row>
    <row r="12701" spans="1:7" x14ac:dyDescent="0.25">
      <c r="A12701">
        <v>12700</v>
      </c>
      <c r="B12701">
        <v>249.79901899999999</v>
      </c>
      <c r="C12701">
        <v>3.7692079999999999</v>
      </c>
      <c r="D12701">
        <v>241.38500099999999</v>
      </c>
      <c r="E12701">
        <v>5.5931119999999996</v>
      </c>
      <c r="F12701">
        <v>229.800498</v>
      </c>
      <c r="G12701">
        <v>3.5869080000000002</v>
      </c>
    </row>
    <row r="12702" spans="1:7" x14ac:dyDescent="0.25">
      <c r="A12702">
        <v>12701</v>
      </c>
      <c r="B12702">
        <v>249.79901899999999</v>
      </c>
      <c r="C12702">
        <v>3.7692079999999999</v>
      </c>
      <c r="D12702">
        <v>241.38500099999999</v>
      </c>
      <c r="E12702">
        <v>5.5931119999999996</v>
      </c>
      <c r="F12702">
        <v>229.800498</v>
      </c>
      <c r="G12702">
        <v>3.5869080000000002</v>
      </c>
    </row>
    <row r="12703" spans="1:7" x14ac:dyDescent="0.25">
      <c r="A12703">
        <v>12702</v>
      </c>
      <c r="B12703">
        <v>249.79901899999999</v>
      </c>
      <c r="C12703">
        <v>3.7692079999999999</v>
      </c>
      <c r="D12703">
        <v>241.38500099999999</v>
      </c>
      <c r="E12703">
        <v>5.5931119999999996</v>
      </c>
      <c r="F12703">
        <v>229.92250300000001</v>
      </c>
      <c r="G12703">
        <v>3.647608</v>
      </c>
    </row>
    <row r="12704" spans="1:7" x14ac:dyDescent="0.25">
      <c r="A12704">
        <v>12703</v>
      </c>
      <c r="B12704">
        <v>249.79901899999999</v>
      </c>
      <c r="C12704">
        <v>3.7692079999999999</v>
      </c>
      <c r="F12704">
        <v>229.92250300000001</v>
      </c>
      <c r="G12704">
        <v>3.647608</v>
      </c>
    </row>
    <row r="12705" spans="1:9" x14ac:dyDescent="0.25">
      <c r="A12705">
        <v>12704</v>
      </c>
      <c r="B12705">
        <v>249.79901899999999</v>
      </c>
      <c r="C12705">
        <v>3.7692079999999999</v>
      </c>
      <c r="F12705">
        <v>229.92250300000001</v>
      </c>
      <c r="G12705">
        <v>3.647608</v>
      </c>
    </row>
    <row r="12706" spans="1:9" x14ac:dyDescent="0.25">
      <c r="A12706">
        <v>12705</v>
      </c>
      <c r="B12706">
        <v>249.79901899999999</v>
      </c>
      <c r="C12706">
        <v>3.7692079999999999</v>
      </c>
      <c r="F12706">
        <v>229.92250300000001</v>
      </c>
      <c r="G12706">
        <v>3.647608</v>
      </c>
    </row>
    <row r="12707" spans="1:9" x14ac:dyDescent="0.25">
      <c r="A12707">
        <v>12706</v>
      </c>
      <c r="B12707">
        <v>249.79901899999999</v>
      </c>
      <c r="C12707">
        <v>3.7692079999999999</v>
      </c>
      <c r="F12707">
        <v>229.983405</v>
      </c>
      <c r="G12707">
        <v>3.7084079999999999</v>
      </c>
    </row>
    <row r="12708" spans="1:9" x14ac:dyDescent="0.25">
      <c r="A12708">
        <v>12707</v>
      </c>
      <c r="B12708">
        <v>249.79901899999999</v>
      </c>
      <c r="C12708">
        <v>3.7692079999999999</v>
      </c>
      <c r="F12708">
        <v>230.10540599999999</v>
      </c>
      <c r="G12708">
        <v>3.7084079999999999</v>
      </c>
    </row>
    <row r="12709" spans="1:9" x14ac:dyDescent="0.25">
      <c r="A12709">
        <v>12708</v>
      </c>
      <c r="B12709">
        <v>249.79901899999999</v>
      </c>
      <c r="C12709">
        <v>3.7692079999999999</v>
      </c>
      <c r="F12709">
        <v>230.16630799999999</v>
      </c>
      <c r="G12709">
        <v>3.7084079999999999</v>
      </c>
      <c r="H12709">
        <v>239.61685399999999</v>
      </c>
      <c r="I12709">
        <v>6.5050140000000001</v>
      </c>
    </row>
    <row r="12710" spans="1:9" x14ac:dyDescent="0.25">
      <c r="A12710">
        <v>12709</v>
      </c>
      <c r="B12710">
        <v>249.79901899999999</v>
      </c>
      <c r="C12710">
        <v>3.7692079999999999</v>
      </c>
      <c r="F12710">
        <v>230.16630799999999</v>
      </c>
      <c r="G12710">
        <v>3.7084079999999999</v>
      </c>
      <c r="H12710">
        <v>239.61685399999999</v>
      </c>
      <c r="I12710">
        <v>6.5050140000000001</v>
      </c>
    </row>
    <row r="12711" spans="1:9" x14ac:dyDescent="0.25">
      <c r="A12711">
        <v>12710</v>
      </c>
      <c r="B12711">
        <v>249.79901899999999</v>
      </c>
      <c r="C12711">
        <v>3.7692079999999999</v>
      </c>
      <c r="F12711">
        <v>230.349211</v>
      </c>
      <c r="G12711">
        <v>3.8300079999999999</v>
      </c>
      <c r="H12711">
        <v>239.61685399999999</v>
      </c>
      <c r="I12711">
        <v>6.5050140000000001</v>
      </c>
    </row>
    <row r="12712" spans="1:9" x14ac:dyDescent="0.25">
      <c r="A12712">
        <v>12711</v>
      </c>
      <c r="B12712">
        <v>249.79901899999999</v>
      </c>
      <c r="C12712">
        <v>3.7692079999999999</v>
      </c>
      <c r="F12712">
        <v>230.349211</v>
      </c>
      <c r="G12712">
        <v>3.8300079999999999</v>
      </c>
      <c r="H12712">
        <v>239.61685399999999</v>
      </c>
      <c r="I12712">
        <v>6.5050140000000001</v>
      </c>
    </row>
    <row r="12713" spans="1:9" x14ac:dyDescent="0.25">
      <c r="A12713">
        <v>12712</v>
      </c>
      <c r="B12713">
        <v>249.79901899999999</v>
      </c>
      <c r="C12713">
        <v>3.7692079999999999</v>
      </c>
      <c r="F12713">
        <v>230.349211</v>
      </c>
      <c r="G12713">
        <v>3.8300079999999999</v>
      </c>
      <c r="H12713">
        <v>239.61685399999999</v>
      </c>
      <c r="I12713">
        <v>6.5050140000000001</v>
      </c>
    </row>
    <row r="12714" spans="1:9" x14ac:dyDescent="0.25">
      <c r="A12714">
        <v>12713</v>
      </c>
      <c r="B12714">
        <v>249.79901899999999</v>
      </c>
      <c r="C12714">
        <v>3.7692079999999999</v>
      </c>
      <c r="H12714">
        <v>239.61685399999999</v>
      </c>
      <c r="I12714">
        <v>6.5050140000000001</v>
      </c>
    </row>
    <row r="12715" spans="1:9" x14ac:dyDescent="0.25">
      <c r="A12715">
        <v>12714</v>
      </c>
      <c r="B12715">
        <v>249.79901899999999</v>
      </c>
      <c r="C12715">
        <v>3.7692079999999999</v>
      </c>
      <c r="H12715">
        <v>239.61685399999999</v>
      </c>
      <c r="I12715">
        <v>6.5050140000000001</v>
      </c>
    </row>
    <row r="12716" spans="1:9" x14ac:dyDescent="0.25">
      <c r="A12716">
        <v>12715</v>
      </c>
      <c r="B12716">
        <v>249.79901899999999</v>
      </c>
      <c r="C12716">
        <v>3.7692079999999999</v>
      </c>
      <c r="H12716">
        <v>239.61685399999999</v>
      </c>
      <c r="I12716">
        <v>6.5050140000000001</v>
      </c>
    </row>
    <row r="12717" spans="1:9" x14ac:dyDescent="0.25">
      <c r="A12717">
        <v>12716</v>
      </c>
      <c r="B12717">
        <v>249.79901899999999</v>
      </c>
      <c r="C12717">
        <v>3.7692079999999999</v>
      </c>
      <c r="H12717">
        <v>239.61685399999999</v>
      </c>
      <c r="I12717">
        <v>6.5050140000000001</v>
      </c>
    </row>
    <row r="12718" spans="1:9" x14ac:dyDescent="0.25">
      <c r="A12718">
        <v>12717</v>
      </c>
      <c r="B12718">
        <v>249.79901899999999</v>
      </c>
      <c r="C12718">
        <v>3.7692079999999999</v>
      </c>
      <c r="H12718">
        <v>239.61685399999999</v>
      </c>
      <c r="I12718">
        <v>6.5050140000000001</v>
      </c>
    </row>
    <row r="12719" spans="1:9" x14ac:dyDescent="0.25">
      <c r="A12719">
        <v>12718</v>
      </c>
      <c r="B12719">
        <v>249.79901899999999</v>
      </c>
      <c r="C12719">
        <v>3.7692079999999999</v>
      </c>
      <c r="H12719">
        <v>239.61685399999999</v>
      </c>
      <c r="I12719">
        <v>6.5050140000000001</v>
      </c>
    </row>
    <row r="12720" spans="1:9" x14ac:dyDescent="0.25">
      <c r="A12720">
        <v>12719</v>
      </c>
      <c r="B12720">
        <v>249.79901899999999</v>
      </c>
      <c r="C12720">
        <v>3.7692079999999999</v>
      </c>
      <c r="H12720">
        <v>239.61685399999999</v>
      </c>
      <c r="I12720">
        <v>6.5050140000000001</v>
      </c>
    </row>
    <row r="12721" spans="1:9" x14ac:dyDescent="0.25">
      <c r="A12721">
        <v>12720</v>
      </c>
      <c r="B12721">
        <v>249.79901899999999</v>
      </c>
      <c r="C12721">
        <v>3.7692079999999999</v>
      </c>
      <c r="H12721">
        <v>239.61685399999999</v>
      </c>
      <c r="I12721">
        <v>6.5050140000000001</v>
      </c>
    </row>
    <row r="12722" spans="1:9" x14ac:dyDescent="0.25">
      <c r="A12722">
        <v>12721</v>
      </c>
      <c r="B12722">
        <v>249.79901899999999</v>
      </c>
      <c r="C12722">
        <v>3.7692079999999999</v>
      </c>
      <c r="H12722">
        <v>239.61685399999999</v>
      </c>
      <c r="I12722">
        <v>6.5050140000000001</v>
      </c>
    </row>
    <row r="12723" spans="1:9" x14ac:dyDescent="0.25">
      <c r="A12723">
        <v>12722</v>
      </c>
      <c r="B12723">
        <v>249.79901899999999</v>
      </c>
      <c r="C12723">
        <v>3.7692079999999999</v>
      </c>
      <c r="H12723">
        <v>239.61685399999999</v>
      </c>
      <c r="I12723">
        <v>6.5050140000000001</v>
      </c>
    </row>
    <row r="12724" spans="1:9" x14ac:dyDescent="0.25">
      <c r="A12724">
        <v>12723</v>
      </c>
      <c r="B12724">
        <v>249.79901899999999</v>
      </c>
      <c r="C12724">
        <v>3.7692079999999999</v>
      </c>
      <c r="H12724">
        <v>239.61685399999999</v>
      </c>
      <c r="I12724">
        <v>6.5050140000000001</v>
      </c>
    </row>
    <row r="12725" spans="1:9" x14ac:dyDescent="0.25">
      <c r="A12725">
        <v>12724</v>
      </c>
      <c r="B12725">
        <v>249.79901899999999</v>
      </c>
      <c r="C12725">
        <v>3.7692079999999999</v>
      </c>
      <c r="H12725">
        <v>239.61685399999999</v>
      </c>
      <c r="I12725">
        <v>6.5050140000000001</v>
      </c>
    </row>
    <row r="12726" spans="1:9" x14ac:dyDescent="0.25">
      <c r="A12726">
        <v>12725</v>
      </c>
      <c r="B12726">
        <v>249.79901899999999</v>
      </c>
      <c r="C12726">
        <v>3.7692079999999999</v>
      </c>
      <c r="H12726">
        <v>239.61685399999999</v>
      </c>
      <c r="I12726">
        <v>6.5050140000000001</v>
      </c>
    </row>
    <row r="12727" spans="1:9" x14ac:dyDescent="0.25">
      <c r="A12727">
        <v>12726</v>
      </c>
      <c r="B12727">
        <v>249.79901899999999</v>
      </c>
      <c r="C12727">
        <v>3.7692079999999999</v>
      </c>
      <c r="H12727">
        <v>239.61685399999999</v>
      </c>
      <c r="I12727">
        <v>6.5050140000000001</v>
      </c>
    </row>
    <row r="12728" spans="1:9" x14ac:dyDescent="0.25">
      <c r="A12728">
        <v>12727</v>
      </c>
      <c r="B12728">
        <v>249.79901899999999</v>
      </c>
      <c r="C12728">
        <v>3.7692079999999999</v>
      </c>
      <c r="H12728">
        <v>239.61685399999999</v>
      </c>
      <c r="I12728">
        <v>6.5050140000000001</v>
      </c>
    </row>
    <row r="12729" spans="1:9" x14ac:dyDescent="0.25">
      <c r="A12729">
        <v>12728</v>
      </c>
      <c r="B12729">
        <v>249.79901899999999</v>
      </c>
      <c r="C12729">
        <v>3.7692079999999999</v>
      </c>
      <c r="H12729">
        <v>239.61685399999999</v>
      </c>
      <c r="I12729">
        <v>6.5050140000000001</v>
      </c>
    </row>
    <row r="12730" spans="1:9" x14ac:dyDescent="0.25">
      <c r="A12730">
        <v>12729</v>
      </c>
      <c r="B12730">
        <v>249.79901899999999</v>
      </c>
      <c r="C12730">
        <v>3.7692079999999999</v>
      </c>
      <c r="D12730">
        <v>257.48141900000002</v>
      </c>
      <c r="E12730">
        <v>4.6811100000000003</v>
      </c>
      <c r="H12730">
        <v>239.61685399999999</v>
      </c>
      <c r="I12730">
        <v>6.5050140000000001</v>
      </c>
    </row>
    <row r="12731" spans="1:9" x14ac:dyDescent="0.25">
      <c r="A12731">
        <v>12730</v>
      </c>
      <c r="B12731">
        <v>249.79901899999999</v>
      </c>
      <c r="C12731">
        <v>3.7692079999999999</v>
      </c>
      <c r="D12731">
        <v>257.48141900000002</v>
      </c>
      <c r="E12731">
        <v>4.6811100000000003</v>
      </c>
      <c r="H12731">
        <v>239.61685399999999</v>
      </c>
      <c r="I12731">
        <v>6.5050140000000001</v>
      </c>
    </row>
    <row r="12732" spans="1:9" x14ac:dyDescent="0.25">
      <c r="A12732">
        <v>12731</v>
      </c>
      <c r="B12732">
        <v>249.79901899999999</v>
      </c>
      <c r="C12732">
        <v>3.7692079999999999</v>
      </c>
      <c r="D12732">
        <v>257.48141900000002</v>
      </c>
      <c r="E12732">
        <v>4.6811100000000003</v>
      </c>
      <c r="H12732">
        <v>239.61685399999999</v>
      </c>
      <c r="I12732">
        <v>6.5050140000000001</v>
      </c>
    </row>
    <row r="12733" spans="1:9" x14ac:dyDescent="0.25">
      <c r="A12733">
        <v>12732</v>
      </c>
      <c r="D12733">
        <v>257.48141900000002</v>
      </c>
      <c r="E12733">
        <v>4.6811100000000003</v>
      </c>
      <c r="H12733">
        <v>239.61685399999999</v>
      </c>
      <c r="I12733">
        <v>6.5050140000000001</v>
      </c>
    </row>
    <row r="12734" spans="1:9" x14ac:dyDescent="0.25">
      <c r="A12734">
        <v>12733</v>
      </c>
      <c r="D12734">
        <v>257.48141900000002</v>
      </c>
      <c r="E12734">
        <v>4.6811100000000003</v>
      </c>
      <c r="H12734">
        <v>239.61685399999999</v>
      </c>
      <c r="I12734">
        <v>6.5050140000000001</v>
      </c>
    </row>
    <row r="12735" spans="1:9" x14ac:dyDescent="0.25">
      <c r="A12735">
        <v>12734</v>
      </c>
      <c r="D12735">
        <v>257.48141900000002</v>
      </c>
      <c r="E12735">
        <v>4.6811100000000003</v>
      </c>
      <c r="H12735">
        <v>239.61685399999999</v>
      </c>
      <c r="I12735">
        <v>6.5050140000000001</v>
      </c>
    </row>
    <row r="12736" spans="1:9" x14ac:dyDescent="0.25">
      <c r="A12736">
        <v>12735</v>
      </c>
      <c r="D12736">
        <v>257.48141900000002</v>
      </c>
      <c r="E12736">
        <v>4.6811100000000003</v>
      </c>
      <c r="H12736">
        <v>239.61685399999999</v>
      </c>
      <c r="I12736">
        <v>6.5050140000000001</v>
      </c>
    </row>
    <row r="12737" spans="1:11" x14ac:dyDescent="0.25">
      <c r="A12737">
        <v>12736</v>
      </c>
      <c r="D12737">
        <v>257.48141900000002</v>
      </c>
      <c r="E12737">
        <v>4.6811100000000003</v>
      </c>
      <c r="H12737">
        <v>239.61685399999999</v>
      </c>
      <c r="I12737">
        <v>6.5050140000000001</v>
      </c>
    </row>
    <row r="12738" spans="1:11" x14ac:dyDescent="0.25">
      <c r="A12738">
        <v>12737</v>
      </c>
      <c r="D12738">
        <v>257.48141900000002</v>
      </c>
      <c r="E12738">
        <v>4.6811100000000003</v>
      </c>
      <c r="H12738">
        <v>239.61685399999999</v>
      </c>
      <c r="I12738">
        <v>6.5050140000000001</v>
      </c>
    </row>
    <row r="12739" spans="1:11" x14ac:dyDescent="0.25">
      <c r="A12739">
        <v>12738</v>
      </c>
      <c r="D12739">
        <v>257.48141900000002</v>
      </c>
      <c r="E12739">
        <v>4.6811100000000003</v>
      </c>
      <c r="H12739">
        <v>239.61685399999999</v>
      </c>
      <c r="I12739">
        <v>6.5050140000000001</v>
      </c>
    </row>
    <row r="12740" spans="1:11" x14ac:dyDescent="0.25">
      <c r="A12740">
        <v>12739</v>
      </c>
      <c r="D12740">
        <v>257.48141900000002</v>
      </c>
      <c r="E12740">
        <v>4.6811100000000003</v>
      </c>
      <c r="H12740">
        <v>239.61685399999999</v>
      </c>
      <c r="I12740">
        <v>6.5050140000000001</v>
      </c>
    </row>
    <row r="12741" spans="1:11" x14ac:dyDescent="0.25">
      <c r="A12741">
        <v>12740</v>
      </c>
      <c r="D12741">
        <v>257.48141900000002</v>
      </c>
      <c r="E12741">
        <v>4.6811100000000003</v>
      </c>
      <c r="F12741">
        <v>246.20172600000001</v>
      </c>
      <c r="G12741">
        <v>3.4045079999999999</v>
      </c>
      <c r="H12741">
        <v>239.61685399999999</v>
      </c>
      <c r="I12741">
        <v>6.5050140000000001</v>
      </c>
    </row>
    <row r="12742" spans="1:11" x14ac:dyDescent="0.25">
      <c r="A12742">
        <v>12741</v>
      </c>
      <c r="D12742">
        <v>257.48141900000002</v>
      </c>
      <c r="E12742">
        <v>4.6811100000000003</v>
      </c>
      <c r="F12742">
        <v>246.20172600000001</v>
      </c>
      <c r="G12742">
        <v>3.4045079999999999</v>
      </c>
      <c r="H12742">
        <v>239.61685399999999</v>
      </c>
      <c r="I12742">
        <v>6.5050140000000001</v>
      </c>
    </row>
    <row r="12743" spans="1:11" x14ac:dyDescent="0.25">
      <c r="A12743">
        <v>12742</v>
      </c>
      <c r="D12743">
        <v>257.48141900000002</v>
      </c>
      <c r="E12743">
        <v>4.6811100000000003</v>
      </c>
      <c r="F12743">
        <v>246.20172600000001</v>
      </c>
      <c r="G12743">
        <v>3.4045079999999999</v>
      </c>
      <c r="H12743">
        <v>239.67785499999999</v>
      </c>
      <c r="I12743">
        <v>6.6266150000000001</v>
      </c>
    </row>
    <row r="12744" spans="1:11" x14ac:dyDescent="0.25">
      <c r="A12744">
        <v>12743</v>
      </c>
      <c r="D12744">
        <v>257.48141900000002</v>
      </c>
      <c r="E12744">
        <v>4.6811100000000003</v>
      </c>
      <c r="F12744">
        <v>246.20172600000001</v>
      </c>
      <c r="G12744">
        <v>3.4045079999999999</v>
      </c>
      <c r="H12744">
        <v>239.73885799999999</v>
      </c>
      <c r="I12744">
        <v>6.6266150000000001</v>
      </c>
    </row>
    <row r="12745" spans="1:11" x14ac:dyDescent="0.25">
      <c r="A12745">
        <v>12744</v>
      </c>
      <c r="J12745">
        <v>211.32631900000001</v>
      </c>
      <c r="K12745">
        <v>11.733326</v>
      </c>
    </row>
    <row r="12746" spans="1:11" x14ac:dyDescent="0.25">
      <c r="A12746">
        <v>12745</v>
      </c>
    </row>
    <row r="12747" spans="1:11" x14ac:dyDescent="0.25">
      <c r="A12747">
        <v>12746</v>
      </c>
    </row>
    <row r="12748" spans="1:11" x14ac:dyDescent="0.25">
      <c r="A12748">
        <v>12747</v>
      </c>
    </row>
    <row r="12749" spans="1:11" x14ac:dyDescent="0.25">
      <c r="A12749">
        <v>12748</v>
      </c>
    </row>
    <row r="12750" spans="1:11" x14ac:dyDescent="0.25">
      <c r="A12750">
        <v>12749</v>
      </c>
    </row>
    <row r="12751" spans="1:11" x14ac:dyDescent="0.25">
      <c r="A12751">
        <v>12750</v>
      </c>
    </row>
    <row r="12752" spans="1:11" x14ac:dyDescent="0.25">
      <c r="A12752">
        <v>12751</v>
      </c>
    </row>
    <row r="12753" spans="1:1" x14ac:dyDescent="0.25">
      <c r="A12753">
        <v>12752</v>
      </c>
    </row>
    <row r="12754" spans="1:1" x14ac:dyDescent="0.25">
      <c r="A12754">
        <v>12753</v>
      </c>
    </row>
    <row r="12755" spans="1:1" x14ac:dyDescent="0.25">
      <c r="A12755">
        <v>12754</v>
      </c>
    </row>
    <row r="12756" spans="1:1" x14ac:dyDescent="0.25">
      <c r="A12756">
        <v>12755</v>
      </c>
    </row>
    <row r="12757" spans="1:1" x14ac:dyDescent="0.25">
      <c r="A12757">
        <v>12756</v>
      </c>
    </row>
    <row r="12758" spans="1:1" x14ac:dyDescent="0.25">
      <c r="A12758">
        <v>12757</v>
      </c>
    </row>
    <row r="12759" spans="1:1" x14ac:dyDescent="0.25">
      <c r="A12759">
        <v>12758</v>
      </c>
    </row>
    <row r="12760" spans="1:1" x14ac:dyDescent="0.25">
      <c r="A12760">
        <v>12759</v>
      </c>
    </row>
    <row r="12761" spans="1:1" x14ac:dyDescent="0.25">
      <c r="A12761">
        <v>12760</v>
      </c>
    </row>
    <row r="12762" spans="1:1" x14ac:dyDescent="0.25">
      <c r="A12762">
        <v>12761</v>
      </c>
    </row>
    <row r="12763" spans="1:1" x14ac:dyDescent="0.25">
      <c r="A12763">
        <v>12762</v>
      </c>
    </row>
    <row r="12764" spans="1:1" x14ac:dyDescent="0.25">
      <c r="A12764">
        <v>12763</v>
      </c>
    </row>
    <row r="12765" spans="1:1" x14ac:dyDescent="0.25">
      <c r="A12765">
        <v>12764</v>
      </c>
    </row>
    <row r="12766" spans="1:1" x14ac:dyDescent="0.25">
      <c r="A12766">
        <v>12765</v>
      </c>
    </row>
    <row r="12767" spans="1:1" x14ac:dyDescent="0.25">
      <c r="A12767">
        <v>12766</v>
      </c>
    </row>
    <row r="12768" spans="1:1" x14ac:dyDescent="0.25">
      <c r="A12768">
        <v>12767</v>
      </c>
    </row>
    <row r="12769" spans="1:1" x14ac:dyDescent="0.25">
      <c r="A12769">
        <v>12768</v>
      </c>
    </row>
    <row r="12770" spans="1:1" x14ac:dyDescent="0.25">
      <c r="A12770">
        <v>12769</v>
      </c>
    </row>
    <row r="12771" spans="1:1" x14ac:dyDescent="0.25">
      <c r="A12771">
        <v>12770</v>
      </c>
    </row>
    <row r="12772" spans="1:1" x14ac:dyDescent="0.25">
      <c r="A12772">
        <v>12771</v>
      </c>
    </row>
    <row r="12773" spans="1:1" x14ac:dyDescent="0.25">
      <c r="A12773">
        <v>12772</v>
      </c>
    </row>
    <row r="12774" spans="1:1" x14ac:dyDescent="0.25">
      <c r="A12774">
        <v>12773</v>
      </c>
    </row>
    <row r="12775" spans="1:1" x14ac:dyDescent="0.25">
      <c r="A12775">
        <v>12774</v>
      </c>
    </row>
    <row r="12776" spans="1:1" x14ac:dyDescent="0.25">
      <c r="A12776">
        <v>12775</v>
      </c>
    </row>
    <row r="12777" spans="1:1" x14ac:dyDescent="0.25">
      <c r="A12777">
        <v>12776</v>
      </c>
    </row>
    <row r="12778" spans="1:1" x14ac:dyDescent="0.25">
      <c r="A12778">
        <v>12777</v>
      </c>
    </row>
    <row r="12779" spans="1:1" x14ac:dyDescent="0.25">
      <c r="A12779">
        <v>12778</v>
      </c>
    </row>
    <row r="12780" spans="1:1" x14ac:dyDescent="0.25">
      <c r="A12780">
        <v>12779</v>
      </c>
    </row>
    <row r="12781" spans="1:1" x14ac:dyDescent="0.25">
      <c r="A12781">
        <v>12780</v>
      </c>
    </row>
    <row r="12782" spans="1:1" x14ac:dyDescent="0.25">
      <c r="A12782">
        <v>12781</v>
      </c>
    </row>
    <row r="12783" spans="1:1" x14ac:dyDescent="0.25">
      <c r="A12783">
        <v>12782</v>
      </c>
    </row>
    <row r="12784" spans="1:1" x14ac:dyDescent="0.25">
      <c r="A12784">
        <v>12783</v>
      </c>
    </row>
    <row r="12785" spans="1:1" x14ac:dyDescent="0.25">
      <c r="A12785">
        <v>12784</v>
      </c>
    </row>
    <row r="12786" spans="1:1" x14ac:dyDescent="0.25">
      <c r="A12786">
        <v>12785</v>
      </c>
    </row>
    <row r="12787" spans="1:1" x14ac:dyDescent="0.25">
      <c r="A12787">
        <v>12786</v>
      </c>
    </row>
    <row r="12788" spans="1:1" x14ac:dyDescent="0.25">
      <c r="A12788">
        <v>12787</v>
      </c>
    </row>
    <row r="12789" spans="1:1" x14ac:dyDescent="0.25">
      <c r="A12789">
        <v>12788</v>
      </c>
    </row>
    <row r="12790" spans="1:1" x14ac:dyDescent="0.25">
      <c r="A12790">
        <v>12789</v>
      </c>
    </row>
    <row r="12791" spans="1:1" x14ac:dyDescent="0.25">
      <c r="A12791">
        <v>12790</v>
      </c>
    </row>
    <row r="12792" spans="1:1" x14ac:dyDescent="0.25">
      <c r="A12792">
        <v>12791</v>
      </c>
    </row>
    <row r="12793" spans="1:1" x14ac:dyDescent="0.25">
      <c r="A12793">
        <v>12792</v>
      </c>
    </row>
    <row r="12794" spans="1:1" x14ac:dyDescent="0.25">
      <c r="A12794">
        <v>12793</v>
      </c>
    </row>
    <row r="12795" spans="1:1" x14ac:dyDescent="0.25">
      <c r="A12795">
        <v>12794</v>
      </c>
    </row>
    <row r="12796" spans="1:1" x14ac:dyDescent="0.25">
      <c r="A12796">
        <v>12795</v>
      </c>
    </row>
    <row r="12797" spans="1:1" x14ac:dyDescent="0.25">
      <c r="A12797">
        <v>12796</v>
      </c>
    </row>
    <row r="12798" spans="1:1" x14ac:dyDescent="0.25">
      <c r="A12798">
        <v>12797</v>
      </c>
    </row>
    <row r="12799" spans="1:1" x14ac:dyDescent="0.25">
      <c r="A12799">
        <v>12798</v>
      </c>
    </row>
    <row r="12800" spans="1:1" x14ac:dyDescent="0.25">
      <c r="A12800">
        <v>12799</v>
      </c>
    </row>
    <row r="12801" spans="1:1" x14ac:dyDescent="0.25">
      <c r="A12801">
        <v>12800</v>
      </c>
    </row>
    <row r="12802" spans="1:1" x14ac:dyDescent="0.25">
      <c r="A12802">
        <v>12801</v>
      </c>
    </row>
    <row r="12803" spans="1:1" x14ac:dyDescent="0.25">
      <c r="A12803">
        <v>12802</v>
      </c>
    </row>
    <row r="12804" spans="1:1" x14ac:dyDescent="0.25">
      <c r="A12804">
        <v>12803</v>
      </c>
    </row>
    <row r="12805" spans="1:1" x14ac:dyDescent="0.25">
      <c r="A12805">
        <v>12804</v>
      </c>
    </row>
    <row r="12806" spans="1:1" x14ac:dyDescent="0.25">
      <c r="A12806">
        <v>12805</v>
      </c>
    </row>
    <row r="12807" spans="1:1" x14ac:dyDescent="0.25">
      <c r="A12807">
        <v>12806</v>
      </c>
    </row>
    <row r="12808" spans="1:1" x14ac:dyDescent="0.25">
      <c r="A12808">
        <v>12807</v>
      </c>
    </row>
    <row r="12809" spans="1:1" x14ac:dyDescent="0.25">
      <c r="A12809">
        <v>12808</v>
      </c>
    </row>
    <row r="12810" spans="1:1" x14ac:dyDescent="0.25">
      <c r="A12810">
        <v>12809</v>
      </c>
    </row>
    <row r="12811" spans="1:1" x14ac:dyDescent="0.25">
      <c r="A12811">
        <v>12810</v>
      </c>
    </row>
    <row r="12812" spans="1:1" x14ac:dyDescent="0.25">
      <c r="A12812">
        <v>12811</v>
      </c>
    </row>
    <row r="12813" spans="1:1" x14ac:dyDescent="0.25">
      <c r="A12813">
        <v>12812</v>
      </c>
    </row>
    <row r="12814" spans="1:1" x14ac:dyDescent="0.25">
      <c r="A12814">
        <v>12813</v>
      </c>
    </row>
    <row r="12815" spans="1:1" x14ac:dyDescent="0.25">
      <c r="A12815">
        <v>12814</v>
      </c>
    </row>
    <row r="12816" spans="1:1" x14ac:dyDescent="0.25">
      <c r="A12816">
        <v>12815</v>
      </c>
    </row>
    <row r="12817" spans="1:1" x14ac:dyDescent="0.25">
      <c r="A12817">
        <v>12816</v>
      </c>
    </row>
    <row r="12818" spans="1:1" x14ac:dyDescent="0.25">
      <c r="A12818">
        <v>12817</v>
      </c>
    </row>
    <row r="12819" spans="1:1" x14ac:dyDescent="0.25">
      <c r="A12819">
        <v>12818</v>
      </c>
    </row>
    <row r="12820" spans="1:1" x14ac:dyDescent="0.25">
      <c r="A12820">
        <v>12819</v>
      </c>
    </row>
    <row r="12821" spans="1:1" x14ac:dyDescent="0.25">
      <c r="A12821">
        <v>12820</v>
      </c>
    </row>
    <row r="12822" spans="1:1" x14ac:dyDescent="0.25">
      <c r="A12822">
        <v>12821</v>
      </c>
    </row>
    <row r="12823" spans="1:1" x14ac:dyDescent="0.25">
      <c r="A12823">
        <v>12822</v>
      </c>
    </row>
    <row r="12824" spans="1:1" x14ac:dyDescent="0.25">
      <c r="A12824">
        <v>12823</v>
      </c>
    </row>
    <row r="12825" spans="1:1" x14ac:dyDescent="0.25">
      <c r="A12825">
        <v>12824</v>
      </c>
    </row>
    <row r="12826" spans="1:1" x14ac:dyDescent="0.25">
      <c r="A12826">
        <v>12825</v>
      </c>
    </row>
    <row r="12827" spans="1:1" x14ac:dyDescent="0.25">
      <c r="A12827">
        <v>12826</v>
      </c>
    </row>
    <row r="12828" spans="1:1" x14ac:dyDescent="0.25">
      <c r="A12828">
        <v>12827</v>
      </c>
    </row>
    <row r="12829" spans="1:1" x14ac:dyDescent="0.25">
      <c r="A12829">
        <v>12828</v>
      </c>
    </row>
    <row r="12830" spans="1:1" x14ac:dyDescent="0.25">
      <c r="A12830">
        <v>12829</v>
      </c>
    </row>
    <row r="12831" spans="1:1" x14ac:dyDescent="0.25">
      <c r="A12831">
        <v>12830</v>
      </c>
    </row>
    <row r="12832" spans="1:1" x14ac:dyDescent="0.25">
      <c r="A12832">
        <v>12831</v>
      </c>
    </row>
    <row r="12833" spans="1:1" x14ac:dyDescent="0.25">
      <c r="A12833">
        <v>12832</v>
      </c>
    </row>
    <row r="12834" spans="1:1" x14ac:dyDescent="0.25">
      <c r="A12834">
        <v>12833</v>
      </c>
    </row>
    <row r="12835" spans="1:1" x14ac:dyDescent="0.25">
      <c r="A12835">
        <v>12834</v>
      </c>
    </row>
    <row r="12836" spans="1:1" x14ac:dyDescent="0.25">
      <c r="A12836">
        <v>12835</v>
      </c>
    </row>
    <row r="12837" spans="1:1" x14ac:dyDescent="0.25">
      <c r="A12837">
        <v>12836</v>
      </c>
    </row>
    <row r="12838" spans="1:1" x14ac:dyDescent="0.25">
      <c r="A12838">
        <v>12837</v>
      </c>
    </row>
    <row r="12839" spans="1:1" x14ac:dyDescent="0.25">
      <c r="A12839">
        <v>12838</v>
      </c>
    </row>
    <row r="12840" spans="1:1" x14ac:dyDescent="0.25">
      <c r="A12840">
        <v>12839</v>
      </c>
    </row>
    <row r="12841" spans="1:1" x14ac:dyDescent="0.25">
      <c r="A12841">
        <v>12840</v>
      </c>
    </row>
    <row r="12842" spans="1:1" x14ac:dyDescent="0.25">
      <c r="A12842">
        <v>12841</v>
      </c>
    </row>
    <row r="12843" spans="1:1" x14ac:dyDescent="0.25">
      <c r="A12843">
        <v>12842</v>
      </c>
    </row>
    <row r="12844" spans="1:1" x14ac:dyDescent="0.25">
      <c r="A12844">
        <v>12843</v>
      </c>
    </row>
    <row r="12845" spans="1:1" x14ac:dyDescent="0.25">
      <c r="A12845">
        <v>12844</v>
      </c>
    </row>
    <row r="12846" spans="1:1" x14ac:dyDescent="0.25">
      <c r="A12846">
        <v>12845</v>
      </c>
    </row>
    <row r="12847" spans="1:1" x14ac:dyDescent="0.25">
      <c r="A12847">
        <v>12846</v>
      </c>
    </row>
    <row r="12848" spans="1:1" x14ac:dyDescent="0.25">
      <c r="A12848">
        <v>12847</v>
      </c>
    </row>
    <row r="12849" spans="1:1" x14ac:dyDescent="0.25">
      <c r="A12849">
        <v>12848</v>
      </c>
    </row>
    <row r="12850" spans="1:1" x14ac:dyDescent="0.25">
      <c r="A12850">
        <v>12849</v>
      </c>
    </row>
    <row r="12851" spans="1:1" x14ac:dyDescent="0.25">
      <c r="A12851">
        <v>12850</v>
      </c>
    </row>
    <row r="12852" spans="1:1" x14ac:dyDescent="0.25">
      <c r="A12852">
        <v>12851</v>
      </c>
    </row>
    <row r="12853" spans="1:1" x14ac:dyDescent="0.25">
      <c r="A12853">
        <v>12852</v>
      </c>
    </row>
    <row r="12854" spans="1:1" x14ac:dyDescent="0.25">
      <c r="A12854">
        <v>12853</v>
      </c>
    </row>
    <row r="12855" spans="1:1" x14ac:dyDescent="0.25">
      <c r="A12855">
        <v>12854</v>
      </c>
    </row>
    <row r="12856" spans="1:1" x14ac:dyDescent="0.25">
      <c r="A12856">
        <v>12855</v>
      </c>
    </row>
    <row r="12857" spans="1:1" x14ac:dyDescent="0.25">
      <c r="A12857">
        <v>12856</v>
      </c>
    </row>
    <row r="12858" spans="1:1" x14ac:dyDescent="0.25">
      <c r="A12858">
        <v>12857</v>
      </c>
    </row>
    <row r="12859" spans="1:1" x14ac:dyDescent="0.25">
      <c r="A12859">
        <v>12858</v>
      </c>
    </row>
    <row r="12860" spans="1:1" x14ac:dyDescent="0.25">
      <c r="A12860">
        <v>12859</v>
      </c>
    </row>
    <row r="12861" spans="1:1" x14ac:dyDescent="0.25">
      <c r="A12861">
        <v>12860</v>
      </c>
    </row>
    <row r="12862" spans="1:1" x14ac:dyDescent="0.25">
      <c r="A12862">
        <v>12861</v>
      </c>
    </row>
    <row r="12863" spans="1:1" x14ac:dyDescent="0.25">
      <c r="A12863">
        <v>12862</v>
      </c>
    </row>
    <row r="12864" spans="1:1" x14ac:dyDescent="0.25">
      <c r="A12864">
        <v>12863</v>
      </c>
    </row>
    <row r="12865" spans="1:1" x14ac:dyDescent="0.25">
      <c r="A12865">
        <v>12864</v>
      </c>
    </row>
    <row r="12866" spans="1:1" x14ac:dyDescent="0.25">
      <c r="A12866">
        <v>12865</v>
      </c>
    </row>
    <row r="12867" spans="1:1" x14ac:dyDescent="0.25">
      <c r="A12867">
        <v>12866</v>
      </c>
    </row>
    <row r="12868" spans="1:1" x14ac:dyDescent="0.25">
      <c r="A12868">
        <v>12867</v>
      </c>
    </row>
    <row r="12869" spans="1:1" x14ac:dyDescent="0.25">
      <c r="A12869">
        <v>12868</v>
      </c>
    </row>
    <row r="12870" spans="1:1" x14ac:dyDescent="0.25">
      <c r="A12870">
        <v>12869</v>
      </c>
    </row>
    <row r="12871" spans="1:1" x14ac:dyDescent="0.25">
      <c r="A12871">
        <v>12870</v>
      </c>
    </row>
    <row r="12872" spans="1:1" x14ac:dyDescent="0.25">
      <c r="A12872">
        <v>12871</v>
      </c>
    </row>
    <row r="12873" spans="1:1" x14ac:dyDescent="0.25">
      <c r="A12873">
        <v>12872</v>
      </c>
    </row>
    <row r="12874" spans="1:1" x14ac:dyDescent="0.25">
      <c r="A12874">
        <v>12873</v>
      </c>
    </row>
    <row r="12875" spans="1:1" x14ac:dyDescent="0.25">
      <c r="A12875">
        <v>12874</v>
      </c>
    </row>
    <row r="12876" spans="1:1" x14ac:dyDescent="0.25">
      <c r="A12876">
        <v>12875</v>
      </c>
    </row>
    <row r="12877" spans="1:1" x14ac:dyDescent="0.25">
      <c r="A12877">
        <v>12876</v>
      </c>
    </row>
    <row r="12878" spans="1:1" x14ac:dyDescent="0.25">
      <c r="A12878">
        <v>12877</v>
      </c>
    </row>
    <row r="12879" spans="1:1" x14ac:dyDescent="0.25">
      <c r="A12879">
        <v>12878</v>
      </c>
    </row>
    <row r="12880" spans="1:1" x14ac:dyDescent="0.25">
      <c r="A12880">
        <v>12879</v>
      </c>
    </row>
    <row r="12881" spans="1:1" x14ac:dyDescent="0.25">
      <c r="A12881">
        <v>12880</v>
      </c>
    </row>
    <row r="12882" spans="1:1" x14ac:dyDescent="0.25">
      <c r="A12882">
        <v>12881</v>
      </c>
    </row>
    <row r="12883" spans="1:1" x14ac:dyDescent="0.25">
      <c r="A12883">
        <v>12882</v>
      </c>
    </row>
    <row r="12884" spans="1:1" x14ac:dyDescent="0.25">
      <c r="A12884">
        <v>12883</v>
      </c>
    </row>
    <row r="12885" spans="1:1" x14ac:dyDescent="0.25">
      <c r="A12885">
        <v>12884</v>
      </c>
    </row>
    <row r="12886" spans="1:1" x14ac:dyDescent="0.25">
      <c r="A12886">
        <v>12885</v>
      </c>
    </row>
    <row r="12887" spans="1:1" x14ac:dyDescent="0.25">
      <c r="A12887">
        <v>12886</v>
      </c>
    </row>
    <row r="12888" spans="1:1" x14ac:dyDescent="0.25">
      <c r="A12888">
        <v>12887</v>
      </c>
    </row>
    <row r="12889" spans="1:1" x14ac:dyDescent="0.25">
      <c r="A12889">
        <v>12888</v>
      </c>
    </row>
    <row r="12890" spans="1:1" x14ac:dyDescent="0.25">
      <c r="A12890">
        <v>12889</v>
      </c>
    </row>
    <row r="12891" spans="1:1" x14ac:dyDescent="0.25">
      <c r="A12891">
        <v>12890</v>
      </c>
    </row>
    <row r="12892" spans="1:1" x14ac:dyDescent="0.25">
      <c r="A12892">
        <v>12891</v>
      </c>
    </row>
    <row r="12893" spans="1:1" x14ac:dyDescent="0.25">
      <c r="A12893">
        <v>12892</v>
      </c>
    </row>
    <row r="12894" spans="1:1" x14ac:dyDescent="0.25">
      <c r="A12894">
        <v>12893</v>
      </c>
    </row>
    <row r="12895" spans="1:1" x14ac:dyDescent="0.25">
      <c r="A12895">
        <v>12894</v>
      </c>
    </row>
    <row r="12896" spans="1:1" x14ac:dyDescent="0.25">
      <c r="A12896">
        <v>12895</v>
      </c>
    </row>
    <row r="12897" spans="1:1" x14ac:dyDescent="0.25">
      <c r="A12897">
        <v>12896</v>
      </c>
    </row>
    <row r="12898" spans="1:1" x14ac:dyDescent="0.25">
      <c r="A12898">
        <v>12897</v>
      </c>
    </row>
    <row r="12899" spans="1:1" x14ac:dyDescent="0.25">
      <c r="A12899">
        <v>12898</v>
      </c>
    </row>
    <row r="12900" spans="1:1" x14ac:dyDescent="0.25">
      <c r="A12900">
        <v>12899</v>
      </c>
    </row>
    <row r="12901" spans="1:1" x14ac:dyDescent="0.25">
      <c r="A12901">
        <v>12900</v>
      </c>
    </row>
    <row r="12902" spans="1:1" x14ac:dyDescent="0.25">
      <c r="A12902">
        <v>12901</v>
      </c>
    </row>
    <row r="12903" spans="1:1" x14ac:dyDescent="0.25">
      <c r="A12903">
        <v>12902</v>
      </c>
    </row>
    <row r="12904" spans="1:1" x14ac:dyDescent="0.25">
      <c r="A12904">
        <v>12903</v>
      </c>
    </row>
    <row r="12905" spans="1:1" x14ac:dyDescent="0.25">
      <c r="A12905">
        <v>12904</v>
      </c>
    </row>
    <row r="12906" spans="1:1" x14ac:dyDescent="0.25">
      <c r="A12906">
        <v>12905</v>
      </c>
    </row>
    <row r="12907" spans="1:1" x14ac:dyDescent="0.25">
      <c r="A12907">
        <v>12906</v>
      </c>
    </row>
    <row r="12908" spans="1:1" x14ac:dyDescent="0.25">
      <c r="A12908">
        <v>12907</v>
      </c>
    </row>
    <row r="12909" spans="1:1" x14ac:dyDescent="0.25">
      <c r="A12909">
        <v>12908</v>
      </c>
    </row>
    <row r="12910" spans="1:1" x14ac:dyDescent="0.25">
      <c r="A12910">
        <v>12909</v>
      </c>
    </row>
    <row r="12911" spans="1:1" x14ac:dyDescent="0.25">
      <c r="A12911">
        <v>12910</v>
      </c>
    </row>
    <row r="12912" spans="1:1" x14ac:dyDescent="0.25">
      <c r="A12912">
        <v>12911</v>
      </c>
    </row>
    <row r="12913" spans="1:1" x14ac:dyDescent="0.25">
      <c r="A12913">
        <v>12912</v>
      </c>
    </row>
    <row r="12914" spans="1:1" x14ac:dyDescent="0.25">
      <c r="A12914">
        <v>12913</v>
      </c>
    </row>
    <row r="12915" spans="1:1" x14ac:dyDescent="0.25">
      <c r="A12915">
        <v>12914</v>
      </c>
    </row>
    <row r="12916" spans="1:1" x14ac:dyDescent="0.25">
      <c r="A12916">
        <v>12915</v>
      </c>
    </row>
    <row r="12917" spans="1:1" x14ac:dyDescent="0.25">
      <c r="A12917">
        <v>12916</v>
      </c>
    </row>
    <row r="12918" spans="1:1" x14ac:dyDescent="0.25">
      <c r="A12918">
        <v>12917</v>
      </c>
    </row>
    <row r="12919" spans="1:1" x14ac:dyDescent="0.25">
      <c r="A12919">
        <v>12918</v>
      </c>
    </row>
    <row r="12920" spans="1:1" x14ac:dyDescent="0.25">
      <c r="A12920">
        <v>12919</v>
      </c>
    </row>
    <row r="12921" spans="1:1" x14ac:dyDescent="0.25">
      <c r="A12921">
        <v>12920</v>
      </c>
    </row>
    <row r="12922" spans="1:1" x14ac:dyDescent="0.25">
      <c r="A12922">
        <v>12921</v>
      </c>
    </row>
    <row r="12923" spans="1:1" x14ac:dyDescent="0.25">
      <c r="A12923">
        <v>12922</v>
      </c>
    </row>
    <row r="12924" spans="1:1" x14ac:dyDescent="0.25">
      <c r="A12924">
        <v>12923</v>
      </c>
    </row>
    <row r="12925" spans="1:1" x14ac:dyDescent="0.25">
      <c r="A12925">
        <v>12924</v>
      </c>
    </row>
    <row r="12926" spans="1:1" x14ac:dyDescent="0.25">
      <c r="A12926">
        <v>12925</v>
      </c>
    </row>
    <row r="12927" spans="1:1" x14ac:dyDescent="0.25">
      <c r="A12927">
        <v>12926</v>
      </c>
    </row>
    <row r="12928" spans="1:1" x14ac:dyDescent="0.25">
      <c r="A12928">
        <v>12927</v>
      </c>
    </row>
    <row r="12929" spans="1:1" x14ac:dyDescent="0.25">
      <c r="A12929">
        <v>12928</v>
      </c>
    </row>
    <row r="12930" spans="1:1" x14ac:dyDescent="0.25">
      <c r="A12930">
        <v>12929</v>
      </c>
    </row>
    <row r="12931" spans="1:1" x14ac:dyDescent="0.25">
      <c r="A12931">
        <v>12930</v>
      </c>
    </row>
    <row r="12932" spans="1:1" x14ac:dyDescent="0.25">
      <c r="A12932">
        <v>12931</v>
      </c>
    </row>
    <row r="12933" spans="1:1" x14ac:dyDescent="0.25">
      <c r="A12933">
        <v>12932</v>
      </c>
    </row>
    <row r="12934" spans="1:1" x14ac:dyDescent="0.25">
      <c r="A12934">
        <v>12933</v>
      </c>
    </row>
    <row r="12935" spans="1:1" x14ac:dyDescent="0.25">
      <c r="A12935">
        <v>12934</v>
      </c>
    </row>
    <row r="12936" spans="1:1" x14ac:dyDescent="0.25">
      <c r="A12936">
        <v>12935</v>
      </c>
    </row>
    <row r="12937" spans="1:1" x14ac:dyDescent="0.25">
      <c r="A12937">
        <v>12936</v>
      </c>
    </row>
    <row r="12938" spans="1:1" x14ac:dyDescent="0.25">
      <c r="A12938">
        <v>12937</v>
      </c>
    </row>
    <row r="12939" spans="1:1" x14ac:dyDescent="0.25">
      <c r="A12939">
        <v>12938</v>
      </c>
    </row>
    <row r="12940" spans="1:1" x14ac:dyDescent="0.25">
      <c r="A12940">
        <v>12939</v>
      </c>
    </row>
    <row r="12941" spans="1:1" x14ac:dyDescent="0.25">
      <c r="A12941">
        <v>12940</v>
      </c>
    </row>
    <row r="12942" spans="1:1" x14ac:dyDescent="0.25">
      <c r="A12942">
        <v>12941</v>
      </c>
    </row>
    <row r="12943" spans="1:1" x14ac:dyDescent="0.25">
      <c r="A12943">
        <v>12942</v>
      </c>
    </row>
    <row r="12944" spans="1:1" x14ac:dyDescent="0.25">
      <c r="A12944">
        <v>12943</v>
      </c>
    </row>
    <row r="12945" spans="1:1" x14ac:dyDescent="0.25">
      <c r="A12945">
        <v>12944</v>
      </c>
    </row>
    <row r="12946" spans="1:1" x14ac:dyDescent="0.25">
      <c r="A12946">
        <v>12945</v>
      </c>
    </row>
    <row r="12947" spans="1:1" x14ac:dyDescent="0.25">
      <c r="A12947">
        <v>12946</v>
      </c>
    </row>
    <row r="12948" spans="1:1" x14ac:dyDescent="0.25">
      <c r="A12948">
        <v>12947</v>
      </c>
    </row>
    <row r="12949" spans="1:1" x14ac:dyDescent="0.25">
      <c r="A12949">
        <v>12948</v>
      </c>
    </row>
    <row r="12950" spans="1:1" x14ac:dyDescent="0.25">
      <c r="A12950">
        <v>12949</v>
      </c>
    </row>
    <row r="12951" spans="1:1" x14ac:dyDescent="0.25">
      <c r="A12951">
        <v>12950</v>
      </c>
    </row>
    <row r="12952" spans="1:1" x14ac:dyDescent="0.25">
      <c r="A12952">
        <v>12951</v>
      </c>
    </row>
    <row r="12953" spans="1:1" x14ac:dyDescent="0.25">
      <c r="A12953">
        <v>12952</v>
      </c>
    </row>
    <row r="12954" spans="1:1" x14ac:dyDescent="0.25">
      <c r="A12954">
        <v>12953</v>
      </c>
    </row>
    <row r="12955" spans="1:1" x14ac:dyDescent="0.25">
      <c r="A12955">
        <v>12954</v>
      </c>
    </row>
    <row r="12956" spans="1:1" x14ac:dyDescent="0.25">
      <c r="A12956">
        <v>12955</v>
      </c>
    </row>
    <row r="12957" spans="1:1" x14ac:dyDescent="0.25">
      <c r="A12957">
        <v>12956</v>
      </c>
    </row>
    <row r="12958" spans="1:1" x14ac:dyDescent="0.25">
      <c r="A12958">
        <v>12957</v>
      </c>
    </row>
    <row r="12959" spans="1:1" x14ac:dyDescent="0.25">
      <c r="A12959">
        <v>12958</v>
      </c>
    </row>
    <row r="12960" spans="1:1" x14ac:dyDescent="0.25">
      <c r="A12960">
        <v>12959</v>
      </c>
    </row>
    <row r="12961" spans="1:1" x14ac:dyDescent="0.25">
      <c r="A12961">
        <v>12960</v>
      </c>
    </row>
    <row r="12962" spans="1:1" x14ac:dyDescent="0.25">
      <c r="A12962">
        <v>12961</v>
      </c>
    </row>
    <row r="12963" spans="1:1" x14ac:dyDescent="0.25">
      <c r="A12963">
        <v>12962</v>
      </c>
    </row>
    <row r="12964" spans="1:1" x14ac:dyDescent="0.25">
      <c r="A12964">
        <v>12963</v>
      </c>
    </row>
    <row r="12965" spans="1:1" x14ac:dyDescent="0.25">
      <c r="A12965">
        <v>12964</v>
      </c>
    </row>
    <row r="12966" spans="1:1" x14ac:dyDescent="0.25">
      <c r="A12966">
        <v>12965</v>
      </c>
    </row>
    <row r="12967" spans="1:1" x14ac:dyDescent="0.25">
      <c r="A12967">
        <v>12966</v>
      </c>
    </row>
    <row r="12968" spans="1:1" x14ac:dyDescent="0.25">
      <c r="A12968">
        <v>12967</v>
      </c>
    </row>
    <row r="12969" spans="1:1" x14ac:dyDescent="0.25">
      <c r="A12969">
        <v>12968</v>
      </c>
    </row>
    <row r="12970" spans="1:1" x14ac:dyDescent="0.25">
      <c r="A12970">
        <v>12969</v>
      </c>
    </row>
    <row r="12971" spans="1:1" x14ac:dyDescent="0.25">
      <c r="A12971">
        <v>12970</v>
      </c>
    </row>
    <row r="12972" spans="1:1" x14ac:dyDescent="0.25">
      <c r="A12972">
        <v>12971</v>
      </c>
    </row>
    <row r="12973" spans="1:1" x14ac:dyDescent="0.25">
      <c r="A12973">
        <v>12972</v>
      </c>
    </row>
    <row r="12974" spans="1:1" x14ac:dyDescent="0.25">
      <c r="A12974">
        <v>12973</v>
      </c>
    </row>
    <row r="12975" spans="1:1" x14ac:dyDescent="0.25">
      <c r="A12975">
        <v>12974</v>
      </c>
    </row>
    <row r="12976" spans="1:1" x14ac:dyDescent="0.25">
      <c r="A12976">
        <v>12975</v>
      </c>
    </row>
    <row r="12977" spans="1:1" x14ac:dyDescent="0.25">
      <c r="A12977">
        <v>12976</v>
      </c>
    </row>
    <row r="12978" spans="1:1" x14ac:dyDescent="0.25">
      <c r="A12978">
        <v>12977</v>
      </c>
    </row>
    <row r="12979" spans="1:1" x14ac:dyDescent="0.25">
      <c r="A12979">
        <v>12978</v>
      </c>
    </row>
    <row r="12980" spans="1:1" x14ac:dyDescent="0.25">
      <c r="A12980">
        <v>12979</v>
      </c>
    </row>
    <row r="12981" spans="1:1" x14ac:dyDescent="0.25">
      <c r="A12981">
        <v>12980</v>
      </c>
    </row>
    <row r="12982" spans="1:1" x14ac:dyDescent="0.25">
      <c r="A12982">
        <v>12981</v>
      </c>
    </row>
    <row r="12983" spans="1:1" x14ac:dyDescent="0.25">
      <c r="A12983">
        <v>12982</v>
      </c>
    </row>
    <row r="12984" spans="1:1" x14ac:dyDescent="0.25">
      <c r="A12984">
        <v>12983</v>
      </c>
    </row>
    <row r="12985" spans="1:1" x14ac:dyDescent="0.25">
      <c r="A12985">
        <v>12984</v>
      </c>
    </row>
    <row r="12986" spans="1:1" x14ac:dyDescent="0.25">
      <c r="A12986">
        <v>12985</v>
      </c>
    </row>
    <row r="12987" spans="1:1" x14ac:dyDescent="0.25">
      <c r="A12987">
        <v>12986</v>
      </c>
    </row>
    <row r="12988" spans="1:1" x14ac:dyDescent="0.25">
      <c r="A12988">
        <v>12987</v>
      </c>
    </row>
    <row r="12989" spans="1:1" x14ac:dyDescent="0.25">
      <c r="A12989">
        <v>12988</v>
      </c>
    </row>
    <row r="12990" spans="1:1" x14ac:dyDescent="0.25">
      <c r="A12990">
        <v>12989</v>
      </c>
    </row>
    <row r="12991" spans="1:1" x14ac:dyDescent="0.25">
      <c r="A12991">
        <v>12990</v>
      </c>
    </row>
    <row r="12992" spans="1:1" x14ac:dyDescent="0.25">
      <c r="A12992">
        <v>12991</v>
      </c>
    </row>
    <row r="12993" spans="1:1" x14ac:dyDescent="0.25">
      <c r="A12993">
        <v>12992</v>
      </c>
    </row>
    <row r="12994" spans="1:1" x14ac:dyDescent="0.25">
      <c r="A12994">
        <v>12993</v>
      </c>
    </row>
    <row r="12995" spans="1:1" x14ac:dyDescent="0.25">
      <c r="A12995">
        <v>12994</v>
      </c>
    </row>
    <row r="12996" spans="1:1" x14ac:dyDescent="0.25">
      <c r="A12996">
        <v>12995</v>
      </c>
    </row>
    <row r="12997" spans="1:1" x14ac:dyDescent="0.25">
      <c r="A12997">
        <v>12996</v>
      </c>
    </row>
    <row r="12998" spans="1:1" x14ac:dyDescent="0.25">
      <c r="A12998">
        <v>12997</v>
      </c>
    </row>
    <row r="12999" spans="1:1" x14ac:dyDescent="0.25">
      <c r="A12999">
        <v>12998</v>
      </c>
    </row>
    <row r="13000" spans="1:1" x14ac:dyDescent="0.25">
      <c r="A13000">
        <v>12999</v>
      </c>
    </row>
    <row r="13001" spans="1:1" x14ac:dyDescent="0.25">
      <c r="A13001">
        <v>13000</v>
      </c>
    </row>
    <row r="13002" spans="1:1" x14ac:dyDescent="0.25">
      <c r="A13002">
        <v>13001</v>
      </c>
    </row>
    <row r="13003" spans="1:1" x14ac:dyDescent="0.25">
      <c r="A13003">
        <v>13002</v>
      </c>
    </row>
    <row r="13004" spans="1:1" x14ac:dyDescent="0.25">
      <c r="A13004">
        <v>13003</v>
      </c>
    </row>
    <row r="13005" spans="1:1" x14ac:dyDescent="0.25">
      <c r="A13005">
        <v>13004</v>
      </c>
    </row>
    <row r="13006" spans="1:1" x14ac:dyDescent="0.25">
      <c r="A13006">
        <v>13005</v>
      </c>
    </row>
    <row r="13007" spans="1:1" x14ac:dyDescent="0.25">
      <c r="A13007">
        <v>13006</v>
      </c>
    </row>
    <row r="13008" spans="1:1" x14ac:dyDescent="0.25">
      <c r="A13008">
        <v>13007</v>
      </c>
    </row>
    <row r="13009" spans="1:1" x14ac:dyDescent="0.25">
      <c r="A13009">
        <v>13008</v>
      </c>
    </row>
    <row r="13010" spans="1:1" x14ac:dyDescent="0.25">
      <c r="A13010">
        <v>13009</v>
      </c>
    </row>
    <row r="13011" spans="1:1" x14ac:dyDescent="0.25">
      <c r="A13011">
        <v>13010</v>
      </c>
    </row>
    <row r="13012" spans="1:1" x14ac:dyDescent="0.25">
      <c r="A13012">
        <v>13011</v>
      </c>
    </row>
    <row r="13013" spans="1:1" x14ac:dyDescent="0.25">
      <c r="A13013">
        <v>13012</v>
      </c>
    </row>
    <row r="13014" spans="1:1" x14ac:dyDescent="0.25">
      <c r="A13014">
        <v>13013</v>
      </c>
    </row>
    <row r="13015" spans="1:1" x14ac:dyDescent="0.25">
      <c r="A13015">
        <v>13014</v>
      </c>
    </row>
    <row r="13016" spans="1:1" x14ac:dyDescent="0.25">
      <c r="A13016">
        <v>13015</v>
      </c>
    </row>
    <row r="13017" spans="1:1" x14ac:dyDescent="0.25">
      <c r="A13017">
        <v>13016</v>
      </c>
    </row>
    <row r="13018" spans="1:1" x14ac:dyDescent="0.25">
      <c r="A13018">
        <v>13017</v>
      </c>
    </row>
    <row r="13019" spans="1:1" x14ac:dyDescent="0.25">
      <c r="A13019">
        <v>13018</v>
      </c>
    </row>
    <row r="13020" spans="1:1" x14ac:dyDescent="0.25">
      <c r="A13020">
        <v>13019</v>
      </c>
    </row>
    <row r="13021" spans="1:1" x14ac:dyDescent="0.25">
      <c r="A13021">
        <v>13020</v>
      </c>
    </row>
    <row r="13022" spans="1:1" x14ac:dyDescent="0.25">
      <c r="A13022">
        <v>13021</v>
      </c>
    </row>
    <row r="13023" spans="1:1" x14ac:dyDescent="0.25">
      <c r="A13023">
        <v>13022</v>
      </c>
    </row>
    <row r="13024" spans="1:1" x14ac:dyDescent="0.25">
      <c r="A13024">
        <v>13023</v>
      </c>
    </row>
    <row r="13025" spans="1:1" x14ac:dyDescent="0.25">
      <c r="A13025">
        <v>13024</v>
      </c>
    </row>
    <row r="13026" spans="1:1" x14ac:dyDescent="0.25">
      <c r="A13026">
        <v>13025</v>
      </c>
    </row>
    <row r="13027" spans="1:1" x14ac:dyDescent="0.25">
      <c r="A13027">
        <v>13026</v>
      </c>
    </row>
    <row r="13028" spans="1:1" x14ac:dyDescent="0.25">
      <c r="A13028">
        <v>13027</v>
      </c>
    </row>
    <row r="13029" spans="1:1" x14ac:dyDescent="0.25">
      <c r="A13029">
        <v>13028</v>
      </c>
    </row>
    <row r="13030" spans="1:1" x14ac:dyDescent="0.25">
      <c r="A13030">
        <v>13029</v>
      </c>
    </row>
    <row r="13031" spans="1:1" x14ac:dyDescent="0.25">
      <c r="A13031">
        <v>13030</v>
      </c>
    </row>
    <row r="13032" spans="1:1" x14ac:dyDescent="0.25">
      <c r="A13032">
        <v>13031</v>
      </c>
    </row>
    <row r="13033" spans="1:1" x14ac:dyDescent="0.25">
      <c r="A13033">
        <v>13032</v>
      </c>
    </row>
    <row r="13034" spans="1:1" x14ac:dyDescent="0.25">
      <c r="A13034">
        <v>13033</v>
      </c>
    </row>
    <row r="13035" spans="1:1" x14ac:dyDescent="0.25">
      <c r="A13035">
        <v>13034</v>
      </c>
    </row>
    <row r="13036" spans="1:1" x14ac:dyDescent="0.25">
      <c r="A13036">
        <v>13035</v>
      </c>
    </row>
    <row r="13037" spans="1:1" x14ac:dyDescent="0.25">
      <c r="A13037">
        <v>13036</v>
      </c>
    </row>
    <row r="13038" spans="1:1" x14ac:dyDescent="0.25">
      <c r="A13038">
        <v>13037</v>
      </c>
    </row>
    <row r="13039" spans="1:1" x14ac:dyDescent="0.25">
      <c r="A13039">
        <v>13038</v>
      </c>
    </row>
    <row r="13040" spans="1:1" x14ac:dyDescent="0.25">
      <c r="A13040">
        <v>13039</v>
      </c>
    </row>
    <row r="13041" spans="1:1" x14ac:dyDescent="0.25">
      <c r="A13041">
        <v>13040</v>
      </c>
    </row>
    <row r="13042" spans="1:1" x14ac:dyDescent="0.25">
      <c r="A13042">
        <v>13041</v>
      </c>
    </row>
    <row r="13043" spans="1:1" x14ac:dyDescent="0.25">
      <c r="A13043">
        <v>13042</v>
      </c>
    </row>
    <row r="13044" spans="1:1" x14ac:dyDescent="0.25">
      <c r="A13044">
        <v>13043</v>
      </c>
    </row>
    <row r="13045" spans="1:1" x14ac:dyDescent="0.25">
      <c r="A13045">
        <v>13044</v>
      </c>
    </row>
    <row r="13046" spans="1:1" x14ac:dyDescent="0.25">
      <c r="A13046">
        <v>13045</v>
      </c>
    </row>
    <row r="13047" spans="1:1" x14ac:dyDescent="0.25">
      <c r="A13047">
        <v>13046</v>
      </c>
    </row>
    <row r="13048" spans="1:1" x14ac:dyDescent="0.25">
      <c r="A13048">
        <v>13047</v>
      </c>
    </row>
    <row r="13049" spans="1:1" x14ac:dyDescent="0.25">
      <c r="A13049">
        <v>13048</v>
      </c>
    </row>
    <row r="13050" spans="1:1" x14ac:dyDescent="0.25">
      <c r="A13050">
        <v>13049</v>
      </c>
    </row>
    <row r="13051" spans="1:1" x14ac:dyDescent="0.25">
      <c r="A13051">
        <v>13050</v>
      </c>
    </row>
    <row r="13052" spans="1:1" x14ac:dyDescent="0.25">
      <c r="A13052">
        <v>13051</v>
      </c>
    </row>
    <row r="13053" spans="1:1" x14ac:dyDescent="0.25">
      <c r="A13053">
        <v>13052</v>
      </c>
    </row>
    <row r="13054" spans="1:1" x14ac:dyDescent="0.25">
      <c r="A13054">
        <v>13053</v>
      </c>
    </row>
    <row r="13055" spans="1:1" x14ac:dyDescent="0.25">
      <c r="A13055">
        <v>13054</v>
      </c>
    </row>
    <row r="13056" spans="1:1" x14ac:dyDescent="0.25">
      <c r="A13056">
        <v>13055</v>
      </c>
    </row>
    <row r="13057" spans="1:1" x14ac:dyDescent="0.25">
      <c r="A13057">
        <v>13056</v>
      </c>
    </row>
    <row r="13058" spans="1:1" x14ac:dyDescent="0.25">
      <c r="A13058">
        <v>13057</v>
      </c>
    </row>
    <row r="13059" spans="1:1" x14ac:dyDescent="0.25">
      <c r="A13059">
        <v>13058</v>
      </c>
    </row>
    <row r="13060" spans="1:1" x14ac:dyDescent="0.25">
      <c r="A13060">
        <v>13059</v>
      </c>
    </row>
    <row r="13061" spans="1:1" x14ac:dyDescent="0.25">
      <c r="A13061">
        <v>13060</v>
      </c>
    </row>
    <row r="13062" spans="1:1" x14ac:dyDescent="0.25">
      <c r="A13062">
        <v>13061</v>
      </c>
    </row>
    <row r="13063" spans="1:1" x14ac:dyDescent="0.25">
      <c r="A13063">
        <v>13062</v>
      </c>
    </row>
    <row r="13064" spans="1:1" x14ac:dyDescent="0.25">
      <c r="A13064">
        <v>13063</v>
      </c>
    </row>
    <row r="13065" spans="1:1" x14ac:dyDescent="0.25">
      <c r="A13065">
        <v>13064</v>
      </c>
    </row>
    <row r="13066" spans="1:1" x14ac:dyDescent="0.25">
      <c r="A13066">
        <v>13065</v>
      </c>
    </row>
    <row r="13067" spans="1:1" x14ac:dyDescent="0.25">
      <c r="A13067">
        <v>13066</v>
      </c>
    </row>
    <row r="13068" spans="1:1" x14ac:dyDescent="0.25">
      <c r="A13068">
        <v>13067</v>
      </c>
    </row>
    <row r="13069" spans="1:1" x14ac:dyDescent="0.25">
      <c r="A13069">
        <v>13068</v>
      </c>
    </row>
    <row r="13070" spans="1:1" x14ac:dyDescent="0.25">
      <c r="A13070">
        <v>13069</v>
      </c>
    </row>
    <row r="13071" spans="1:1" x14ac:dyDescent="0.25">
      <c r="A13071">
        <v>13070</v>
      </c>
    </row>
    <row r="13072" spans="1:1" x14ac:dyDescent="0.25">
      <c r="A13072">
        <v>13071</v>
      </c>
    </row>
    <row r="13073" spans="1:1" x14ac:dyDescent="0.25">
      <c r="A13073">
        <v>13072</v>
      </c>
    </row>
    <row r="13074" spans="1:1" x14ac:dyDescent="0.25">
      <c r="A13074">
        <v>13073</v>
      </c>
    </row>
    <row r="13075" spans="1:1" x14ac:dyDescent="0.25">
      <c r="A13075">
        <v>13074</v>
      </c>
    </row>
    <row r="13076" spans="1:1" x14ac:dyDescent="0.25">
      <c r="A13076">
        <v>13075</v>
      </c>
    </row>
    <row r="13077" spans="1:1" x14ac:dyDescent="0.25">
      <c r="A13077">
        <v>13076</v>
      </c>
    </row>
    <row r="13078" spans="1:1" x14ac:dyDescent="0.25">
      <c r="A13078">
        <v>13077</v>
      </c>
    </row>
    <row r="13079" spans="1:1" x14ac:dyDescent="0.25">
      <c r="A13079">
        <v>13078</v>
      </c>
    </row>
    <row r="13080" spans="1:1" x14ac:dyDescent="0.25">
      <c r="A13080">
        <v>13079</v>
      </c>
    </row>
    <row r="13081" spans="1:1" x14ac:dyDescent="0.25">
      <c r="A13081">
        <v>13080</v>
      </c>
    </row>
    <row r="13082" spans="1:1" x14ac:dyDescent="0.25">
      <c r="A13082">
        <v>13081</v>
      </c>
    </row>
    <row r="13083" spans="1:1" x14ac:dyDescent="0.25">
      <c r="A13083">
        <v>13082</v>
      </c>
    </row>
    <row r="13084" spans="1:1" x14ac:dyDescent="0.25">
      <c r="A13084">
        <v>13083</v>
      </c>
    </row>
    <row r="13085" spans="1:1" x14ac:dyDescent="0.25">
      <c r="A13085">
        <v>13084</v>
      </c>
    </row>
    <row r="13086" spans="1:1" x14ac:dyDescent="0.25">
      <c r="A13086">
        <v>13085</v>
      </c>
    </row>
    <row r="13087" spans="1:1" x14ac:dyDescent="0.25">
      <c r="A13087">
        <v>13086</v>
      </c>
    </row>
    <row r="13088" spans="1:1" x14ac:dyDescent="0.25">
      <c r="A13088">
        <v>13087</v>
      </c>
    </row>
    <row r="13089" spans="1:1" x14ac:dyDescent="0.25">
      <c r="A13089">
        <v>13088</v>
      </c>
    </row>
    <row r="13090" spans="1:1" x14ac:dyDescent="0.25">
      <c r="A13090">
        <v>13089</v>
      </c>
    </row>
    <row r="13091" spans="1:1" x14ac:dyDescent="0.25">
      <c r="A13091">
        <v>13090</v>
      </c>
    </row>
    <row r="13092" spans="1:1" x14ac:dyDescent="0.25">
      <c r="A13092">
        <v>13091</v>
      </c>
    </row>
    <row r="13093" spans="1:1" x14ac:dyDescent="0.25">
      <c r="A13093">
        <v>13092</v>
      </c>
    </row>
    <row r="13094" spans="1:1" x14ac:dyDescent="0.25">
      <c r="A13094">
        <v>13093</v>
      </c>
    </row>
    <row r="13095" spans="1:1" x14ac:dyDescent="0.25">
      <c r="A13095">
        <v>13094</v>
      </c>
    </row>
    <row r="13096" spans="1:1" x14ac:dyDescent="0.25">
      <c r="A13096">
        <v>13095</v>
      </c>
    </row>
    <row r="13097" spans="1:1" x14ac:dyDescent="0.25">
      <c r="A13097">
        <v>13096</v>
      </c>
    </row>
    <row r="13098" spans="1:1" x14ac:dyDescent="0.25">
      <c r="A13098">
        <v>13097</v>
      </c>
    </row>
    <row r="13099" spans="1:1" x14ac:dyDescent="0.25">
      <c r="A13099">
        <v>13098</v>
      </c>
    </row>
    <row r="13100" spans="1:1" x14ac:dyDescent="0.25">
      <c r="A13100">
        <v>13099</v>
      </c>
    </row>
    <row r="13101" spans="1:1" x14ac:dyDescent="0.25">
      <c r="A13101">
        <v>13100</v>
      </c>
    </row>
    <row r="13102" spans="1:1" x14ac:dyDescent="0.25">
      <c r="A13102">
        <v>13101</v>
      </c>
    </row>
    <row r="13103" spans="1:1" x14ac:dyDescent="0.25">
      <c r="A13103">
        <v>13102</v>
      </c>
    </row>
    <row r="13104" spans="1:1" x14ac:dyDescent="0.25">
      <c r="A13104">
        <v>13103</v>
      </c>
    </row>
    <row r="13105" spans="1:1" x14ac:dyDescent="0.25">
      <c r="A13105">
        <v>13104</v>
      </c>
    </row>
    <row r="13106" spans="1:1" x14ac:dyDescent="0.25">
      <c r="A13106">
        <v>13105</v>
      </c>
    </row>
    <row r="13107" spans="1:1" x14ac:dyDescent="0.25">
      <c r="A13107">
        <v>13106</v>
      </c>
    </row>
    <row r="13108" spans="1:1" x14ac:dyDescent="0.25">
      <c r="A13108">
        <v>13107</v>
      </c>
    </row>
    <row r="13109" spans="1:1" x14ac:dyDescent="0.25">
      <c r="A13109">
        <v>13108</v>
      </c>
    </row>
    <row r="13110" spans="1:1" x14ac:dyDescent="0.25">
      <c r="A13110">
        <v>13109</v>
      </c>
    </row>
    <row r="13111" spans="1:1" x14ac:dyDescent="0.25">
      <c r="A13111">
        <v>13110</v>
      </c>
    </row>
    <row r="13112" spans="1:1" x14ac:dyDescent="0.25">
      <c r="A13112">
        <v>13111</v>
      </c>
    </row>
    <row r="13113" spans="1:1" x14ac:dyDescent="0.25">
      <c r="A13113">
        <v>13112</v>
      </c>
    </row>
    <row r="13114" spans="1:1" x14ac:dyDescent="0.25">
      <c r="A13114">
        <v>13113</v>
      </c>
    </row>
    <row r="13115" spans="1:1" x14ac:dyDescent="0.25">
      <c r="A13115">
        <v>13114</v>
      </c>
    </row>
    <row r="13116" spans="1:1" x14ac:dyDescent="0.25">
      <c r="A13116">
        <v>13115</v>
      </c>
    </row>
    <row r="13117" spans="1:1" x14ac:dyDescent="0.25">
      <c r="A13117">
        <v>13116</v>
      </c>
    </row>
    <row r="13118" spans="1:1" x14ac:dyDescent="0.25">
      <c r="A13118">
        <v>13117</v>
      </c>
    </row>
    <row r="13119" spans="1:1" x14ac:dyDescent="0.25">
      <c r="A13119">
        <v>13118</v>
      </c>
    </row>
    <row r="13120" spans="1:1" x14ac:dyDescent="0.25">
      <c r="A13120">
        <v>13119</v>
      </c>
    </row>
    <row r="13121" spans="1:1" x14ac:dyDescent="0.25">
      <c r="A13121">
        <v>13120</v>
      </c>
    </row>
    <row r="13122" spans="1:1" x14ac:dyDescent="0.25">
      <c r="A13122">
        <v>13121</v>
      </c>
    </row>
    <row r="13123" spans="1:1" x14ac:dyDescent="0.25">
      <c r="A13123">
        <v>13122</v>
      </c>
    </row>
    <row r="13124" spans="1:1" x14ac:dyDescent="0.25">
      <c r="A13124">
        <v>13123</v>
      </c>
    </row>
    <row r="13125" spans="1:1" x14ac:dyDescent="0.25">
      <c r="A13125">
        <v>13124</v>
      </c>
    </row>
    <row r="13126" spans="1:1" x14ac:dyDescent="0.25">
      <c r="A13126">
        <v>13125</v>
      </c>
    </row>
    <row r="13127" spans="1:1" x14ac:dyDescent="0.25">
      <c r="A13127">
        <v>13126</v>
      </c>
    </row>
    <row r="13128" spans="1:1" x14ac:dyDescent="0.25">
      <c r="A13128">
        <v>13127</v>
      </c>
    </row>
    <row r="13129" spans="1:1" x14ac:dyDescent="0.25">
      <c r="A13129">
        <v>13128</v>
      </c>
    </row>
    <row r="13130" spans="1:1" x14ac:dyDescent="0.25">
      <c r="A13130">
        <v>13129</v>
      </c>
    </row>
    <row r="13131" spans="1:1" x14ac:dyDescent="0.25">
      <c r="A13131">
        <v>13130</v>
      </c>
    </row>
    <row r="13132" spans="1:1" x14ac:dyDescent="0.25">
      <c r="A13132">
        <v>13131</v>
      </c>
    </row>
    <row r="13133" spans="1:1" x14ac:dyDescent="0.25">
      <c r="A13133">
        <v>13132</v>
      </c>
    </row>
    <row r="13134" spans="1:1" x14ac:dyDescent="0.25">
      <c r="A13134">
        <v>13133</v>
      </c>
    </row>
    <row r="13135" spans="1:1" x14ac:dyDescent="0.25">
      <c r="A13135">
        <v>13134</v>
      </c>
    </row>
    <row r="13136" spans="1:1" x14ac:dyDescent="0.25">
      <c r="A13136">
        <v>13135</v>
      </c>
    </row>
    <row r="13137" spans="1:1" x14ac:dyDescent="0.25">
      <c r="A13137">
        <v>13136</v>
      </c>
    </row>
    <row r="13138" spans="1:1" x14ac:dyDescent="0.25">
      <c r="A13138">
        <v>13137</v>
      </c>
    </row>
    <row r="13139" spans="1:1" x14ac:dyDescent="0.25">
      <c r="A13139">
        <v>13138</v>
      </c>
    </row>
    <row r="13140" spans="1:1" x14ac:dyDescent="0.25">
      <c r="A13140">
        <v>13139</v>
      </c>
    </row>
    <row r="13141" spans="1:1" x14ac:dyDescent="0.25">
      <c r="A13141">
        <v>13140</v>
      </c>
    </row>
    <row r="13142" spans="1:1" x14ac:dyDescent="0.25">
      <c r="A13142">
        <v>13141</v>
      </c>
    </row>
    <row r="13143" spans="1:1" x14ac:dyDescent="0.25">
      <c r="A13143">
        <v>13142</v>
      </c>
    </row>
    <row r="13144" spans="1:1" x14ac:dyDescent="0.25">
      <c r="A13144">
        <v>13143</v>
      </c>
    </row>
    <row r="13145" spans="1:1" x14ac:dyDescent="0.25">
      <c r="A13145">
        <v>13144</v>
      </c>
    </row>
    <row r="13146" spans="1:1" x14ac:dyDescent="0.25">
      <c r="A13146">
        <v>13145</v>
      </c>
    </row>
    <row r="13147" spans="1:1" x14ac:dyDescent="0.25">
      <c r="A13147">
        <v>13146</v>
      </c>
    </row>
    <row r="13148" spans="1:1" x14ac:dyDescent="0.25">
      <c r="A13148">
        <v>13147</v>
      </c>
    </row>
    <row r="13149" spans="1:1" x14ac:dyDescent="0.25">
      <c r="A13149">
        <v>13148</v>
      </c>
    </row>
    <row r="13150" spans="1:1" x14ac:dyDescent="0.25">
      <c r="A13150">
        <v>13149</v>
      </c>
    </row>
    <row r="13151" spans="1:1" x14ac:dyDescent="0.25">
      <c r="A13151">
        <v>13150</v>
      </c>
    </row>
    <row r="13152" spans="1:1" x14ac:dyDescent="0.25">
      <c r="A13152">
        <v>13151</v>
      </c>
    </row>
    <row r="13153" spans="1:1" x14ac:dyDescent="0.25">
      <c r="A13153">
        <v>13152</v>
      </c>
    </row>
    <row r="13154" spans="1:1" x14ac:dyDescent="0.25">
      <c r="A13154">
        <v>13153</v>
      </c>
    </row>
    <row r="13155" spans="1:1" x14ac:dyDescent="0.25">
      <c r="A13155">
        <v>13154</v>
      </c>
    </row>
    <row r="13156" spans="1:1" x14ac:dyDescent="0.25">
      <c r="A13156">
        <v>13155</v>
      </c>
    </row>
    <row r="13157" spans="1:1" x14ac:dyDescent="0.25">
      <c r="A13157">
        <v>13156</v>
      </c>
    </row>
    <row r="13158" spans="1:1" x14ac:dyDescent="0.25">
      <c r="A13158">
        <v>13157</v>
      </c>
    </row>
    <row r="13159" spans="1:1" x14ac:dyDescent="0.25">
      <c r="A13159">
        <v>13158</v>
      </c>
    </row>
    <row r="13160" spans="1:1" x14ac:dyDescent="0.25">
      <c r="A13160">
        <v>13159</v>
      </c>
    </row>
    <row r="13161" spans="1:1" x14ac:dyDescent="0.25">
      <c r="A13161">
        <v>13160</v>
      </c>
    </row>
    <row r="13162" spans="1:1" x14ac:dyDescent="0.25">
      <c r="A13162">
        <v>13161</v>
      </c>
    </row>
    <row r="13163" spans="1:1" x14ac:dyDescent="0.25">
      <c r="A13163">
        <v>13162</v>
      </c>
    </row>
    <row r="13164" spans="1:1" x14ac:dyDescent="0.25">
      <c r="A13164">
        <v>13163</v>
      </c>
    </row>
    <row r="13165" spans="1:1" x14ac:dyDescent="0.25">
      <c r="A13165">
        <v>13164</v>
      </c>
    </row>
    <row r="13166" spans="1:1" x14ac:dyDescent="0.25">
      <c r="A13166">
        <v>13165</v>
      </c>
    </row>
    <row r="13167" spans="1:1" x14ac:dyDescent="0.25">
      <c r="A13167">
        <v>13166</v>
      </c>
    </row>
    <row r="13168" spans="1:1" x14ac:dyDescent="0.25">
      <c r="A13168">
        <v>13167</v>
      </c>
    </row>
    <row r="13169" spans="1:1" x14ac:dyDescent="0.25">
      <c r="A13169">
        <v>13168</v>
      </c>
    </row>
    <row r="13170" spans="1:1" x14ac:dyDescent="0.25">
      <c r="A13170">
        <v>13169</v>
      </c>
    </row>
    <row r="13171" spans="1:1" x14ac:dyDescent="0.25">
      <c r="A13171">
        <v>13170</v>
      </c>
    </row>
    <row r="13172" spans="1:1" x14ac:dyDescent="0.25">
      <c r="A13172">
        <v>13171</v>
      </c>
    </row>
    <row r="13173" spans="1:1" x14ac:dyDescent="0.25">
      <c r="A13173">
        <v>13172</v>
      </c>
    </row>
    <row r="13174" spans="1:1" x14ac:dyDescent="0.25">
      <c r="A13174">
        <v>13173</v>
      </c>
    </row>
    <row r="13175" spans="1:1" x14ac:dyDescent="0.25">
      <c r="A13175">
        <v>13174</v>
      </c>
    </row>
    <row r="13176" spans="1:1" x14ac:dyDescent="0.25">
      <c r="A13176">
        <v>13175</v>
      </c>
    </row>
    <row r="13177" spans="1:1" x14ac:dyDescent="0.25">
      <c r="A13177">
        <v>13176</v>
      </c>
    </row>
    <row r="13178" spans="1:1" x14ac:dyDescent="0.25">
      <c r="A13178">
        <v>13177</v>
      </c>
    </row>
    <row r="13179" spans="1:1" x14ac:dyDescent="0.25">
      <c r="A13179">
        <v>13178</v>
      </c>
    </row>
    <row r="13180" spans="1:1" x14ac:dyDescent="0.25">
      <c r="A13180">
        <v>13179</v>
      </c>
    </row>
    <row r="13181" spans="1:1" x14ac:dyDescent="0.25">
      <c r="A13181">
        <v>13180</v>
      </c>
    </row>
    <row r="13182" spans="1:1" x14ac:dyDescent="0.25">
      <c r="A13182">
        <v>13181</v>
      </c>
    </row>
    <row r="13183" spans="1:1" x14ac:dyDescent="0.25">
      <c r="A13183">
        <v>13182</v>
      </c>
    </row>
    <row r="13184" spans="1:1" x14ac:dyDescent="0.25">
      <c r="A13184">
        <v>13183</v>
      </c>
    </row>
    <row r="13185" spans="1:1" x14ac:dyDescent="0.25">
      <c r="A13185">
        <v>13184</v>
      </c>
    </row>
    <row r="13186" spans="1:1" x14ac:dyDescent="0.25">
      <c r="A13186">
        <v>13185</v>
      </c>
    </row>
    <row r="13187" spans="1:1" x14ac:dyDescent="0.25">
      <c r="A13187">
        <v>13186</v>
      </c>
    </row>
    <row r="13188" spans="1:1" x14ac:dyDescent="0.25">
      <c r="A13188">
        <v>13187</v>
      </c>
    </row>
    <row r="13189" spans="1:1" x14ac:dyDescent="0.25">
      <c r="A13189">
        <v>13188</v>
      </c>
    </row>
    <row r="13190" spans="1:1" x14ac:dyDescent="0.25">
      <c r="A13190">
        <v>13189</v>
      </c>
    </row>
    <row r="13191" spans="1:1" x14ac:dyDescent="0.25">
      <c r="A13191">
        <v>13190</v>
      </c>
    </row>
    <row r="13192" spans="1:1" x14ac:dyDescent="0.25">
      <c r="A13192">
        <v>13191</v>
      </c>
    </row>
    <row r="13193" spans="1:1" x14ac:dyDescent="0.25">
      <c r="A13193">
        <v>13192</v>
      </c>
    </row>
    <row r="13194" spans="1:1" x14ac:dyDescent="0.25">
      <c r="A13194">
        <v>13193</v>
      </c>
    </row>
    <row r="13195" spans="1:1" x14ac:dyDescent="0.25">
      <c r="A13195">
        <v>13194</v>
      </c>
    </row>
    <row r="13196" spans="1:1" x14ac:dyDescent="0.25">
      <c r="A13196">
        <v>13195</v>
      </c>
    </row>
    <row r="13197" spans="1:1" x14ac:dyDescent="0.25">
      <c r="A13197">
        <v>13196</v>
      </c>
    </row>
    <row r="13198" spans="1:1" x14ac:dyDescent="0.25">
      <c r="A13198">
        <v>13197</v>
      </c>
    </row>
    <row r="13199" spans="1:1" x14ac:dyDescent="0.25">
      <c r="A13199">
        <v>13198</v>
      </c>
    </row>
    <row r="13200" spans="1:1" x14ac:dyDescent="0.25">
      <c r="A13200">
        <v>13199</v>
      </c>
    </row>
    <row r="13201" spans="1:1" x14ac:dyDescent="0.25">
      <c r="A13201">
        <v>13200</v>
      </c>
    </row>
    <row r="13202" spans="1:1" x14ac:dyDescent="0.25">
      <c r="A13202">
        <v>13201</v>
      </c>
    </row>
    <row r="13203" spans="1:1" x14ac:dyDescent="0.25">
      <c r="A13203">
        <v>13202</v>
      </c>
    </row>
    <row r="13204" spans="1:1" x14ac:dyDescent="0.25">
      <c r="A13204">
        <v>13203</v>
      </c>
    </row>
    <row r="13205" spans="1:1" x14ac:dyDescent="0.25">
      <c r="A13205">
        <v>13204</v>
      </c>
    </row>
    <row r="13206" spans="1:1" x14ac:dyDescent="0.25">
      <c r="A13206">
        <v>13205</v>
      </c>
    </row>
    <row r="13207" spans="1:1" x14ac:dyDescent="0.25">
      <c r="A13207">
        <v>13206</v>
      </c>
    </row>
    <row r="13208" spans="1:1" x14ac:dyDescent="0.25">
      <c r="A13208">
        <v>13207</v>
      </c>
    </row>
    <row r="13209" spans="1:1" x14ac:dyDescent="0.25">
      <c r="A13209">
        <v>13208</v>
      </c>
    </row>
    <row r="13210" spans="1:1" x14ac:dyDescent="0.25">
      <c r="A13210">
        <v>13209</v>
      </c>
    </row>
    <row r="13211" spans="1:1" x14ac:dyDescent="0.25">
      <c r="A13211">
        <v>13210</v>
      </c>
    </row>
    <row r="13212" spans="1:1" x14ac:dyDescent="0.25">
      <c r="A13212">
        <v>13211</v>
      </c>
    </row>
    <row r="13213" spans="1:1" x14ac:dyDescent="0.25">
      <c r="A13213">
        <v>13212</v>
      </c>
    </row>
    <row r="13214" spans="1:1" x14ac:dyDescent="0.25">
      <c r="A13214">
        <v>13213</v>
      </c>
    </row>
    <row r="13215" spans="1:1" x14ac:dyDescent="0.25">
      <c r="A13215">
        <v>13214</v>
      </c>
    </row>
    <row r="13216" spans="1:1" x14ac:dyDescent="0.25">
      <c r="A13216">
        <v>13215</v>
      </c>
    </row>
    <row r="13217" spans="1:1" x14ac:dyDescent="0.25">
      <c r="A13217">
        <v>13216</v>
      </c>
    </row>
    <row r="13218" spans="1:1" x14ac:dyDescent="0.25">
      <c r="A13218">
        <v>13217</v>
      </c>
    </row>
    <row r="13219" spans="1:1" x14ac:dyDescent="0.25">
      <c r="A13219">
        <v>13218</v>
      </c>
    </row>
    <row r="13220" spans="1:1" x14ac:dyDescent="0.25">
      <c r="A13220">
        <v>13219</v>
      </c>
    </row>
    <row r="13221" spans="1:1" x14ac:dyDescent="0.25">
      <c r="A13221">
        <v>13220</v>
      </c>
    </row>
    <row r="13222" spans="1:1" x14ac:dyDescent="0.25">
      <c r="A13222">
        <v>13221</v>
      </c>
    </row>
    <row r="13223" spans="1:1" x14ac:dyDescent="0.25">
      <c r="A13223">
        <v>13222</v>
      </c>
    </row>
    <row r="13224" spans="1:1" x14ac:dyDescent="0.25">
      <c r="A13224">
        <v>13223</v>
      </c>
    </row>
    <row r="13225" spans="1:1" x14ac:dyDescent="0.25">
      <c r="A13225">
        <v>13224</v>
      </c>
    </row>
    <row r="13226" spans="1:1" x14ac:dyDescent="0.25">
      <c r="A13226">
        <v>13225</v>
      </c>
    </row>
    <row r="13227" spans="1:1" x14ac:dyDescent="0.25">
      <c r="A13227">
        <v>13226</v>
      </c>
    </row>
    <row r="13228" spans="1:1" x14ac:dyDescent="0.25">
      <c r="A13228">
        <v>13227</v>
      </c>
    </row>
    <row r="13229" spans="1:1" x14ac:dyDescent="0.25">
      <c r="A13229">
        <v>13228</v>
      </c>
    </row>
    <row r="13230" spans="1:1" x14ac:dyDescent="0.25">
      <c r="A13230">
        <v>13229</v>
      </c>
    </row>
    <row r="13231" spans="1:1" x14ac:dyDescent="0.25">
      <c r="A13231">
        <v>13230</v>
      </c>
    </row>
    <row r="13232" spans="1:1" x14ac:dyDescent="0.25">
      <c r="A13232">
        <v>13231</v>
      </c>
    </row>
    <row r="13233" spans="1:1" x14ac:dyDescent="0.25">
      <c r="A13233">
        <v>13232</v>
      </c>
    </row>
    <row r="13234" spans="1:1" x14ac:dyDescent="0.25">
      <c r="A13234">
        <v>13233</v>
      </c>
    </row>
    <row r="13235" spans="1:1" x14ac:dyDescent="0.25">
      <c r="A13235">
        <v>13234</v>
      </c>
    </row>
    <row r="13236" spans="1:1" x14ac:dyDescent="0.25">
      <c r="A13236">
        <v>13235</v>
      </c>
    </row>
    <row r="13237" spans="1:1" x14ac:dyDescent="0.25">
      <c r="A13237">
        <v>13236</v>
      </c>
    </row>
    <row r="13238" spans="1:1" x14ac:dyDescent="0.25">
      <c r="A13238">
        <v>13237</v>
      </c>
    </row>
    <row r="13239" spans="1:1" x14ac:dyDescent="0.25">
      <c r="A13239">
        <v>13238</v>
      </c>
    </row>
    <row r="13240" spans="1:1" x14ac:dyDescent="0.25">
      <c r="A13240">
        <v>13239</v>
      </c>
    </row>
    <row r="13241" spans="1:1" x14ac:dyDescent="0.25">
      <c r="A13241">
        <v>13240</v>
      </c>
    </row>
    <row r="13242" spans="1:1" x14ac:dyDescent="0.25">
      <c r="A13242">
        <v>13241</v>
      </c>
    </row>
    <row r="13243" spans="1:1" x14ac:dyDescent="0.25">
      <c r="A13243">
        <v>13242</v>
      </c>
    </row>
    <row r="13244" spans="1:1" x14ac:dyDescent="0.25">
      <c r="A13244">
        <v>13243</v>
      </c>
    </row>
    <row r="13245" spans="1:1" x14ac:dyDescent="0.25">
      <c r="A13245">
        <v>13244</v>
      </c>
    </row>
    <row r="13246" spans="1:1" x14ac:dyDescent="0.25">
      <c r="A13246">
        <v>13245</v>
      </c>
    </row>
    <row r="13247" spans="1:1" x14ac:dyDescent="0.25">
      <c r="A13247">
        <v>13246</v>
      </c>
    </row>
    <row r="13248" spans="1:1" x14ac:dyDescent="0.25">
      <c r="A13248">
        <v>13247</v>
      </c>
    </row>
    <row r="13249" spans="1:1" x14ac:dyDescent="0.25">
      <c r="A13249">
        <v>13248</v>
      </c>
    </row>
    <row r="13250" spans="1:1" x14ac:dyDescent="0.25">
      <c r="A13250">
        <v>13249</v>
      </c>
    </row>
    <row r="13251" spans="1:1" x14ac:dyDescent="0.25">
      <c r="A13251">
        <v>13250</v>
      </c>
    </row>
    <row r="13252" spans="1:1" x14ac:dyDescent="0.25">
      <c r="A13252">
        <v>13251</v>
      </c>
    </row>
    <row r="13253" spans="1:1" x14ac:dyDescent="0.25">
      <c r="A13253">
        <v>13252</v>
      </c>
    </row>
    <row r="13254" spans="1:1" x14ac:dyDescent="0.25">
      <c r="A13254">
        <v>13253</v>
      </c>
    </row>
    <row r="13255" spans="1:1" x14ac:dyDescent="0.25">
      <c r="A13255">
        <v>13254</v>
      </c>
    </row>
    <row r="13256" spans="1:1" x14ac:dyDescent="0.25">
      <c r="A13256">
        <v>13255</v>
      </c>
    </row>
    <row r="13257" spans="1:1" x14ac:dyDescent="0.25">
      <c r="A13257">
        <v>13256</v>
      </c>
    </row>
    <row r="13258" spans="1:1" x14ac:dyDescent="0.25">
      <c r="A13258">
        <v>13257</v>
      </c>
    </row>
    <row r="13259" spans="1:1" x14ac:dyDescent="0.25">
      <c r="A13259">
        <v>13258</v>
      </c>
    </row>
    <row r="13260" spans="1:1" x14ac:dyDescent="0.25">
      <c r="A13260">
        <v>13259</v>
      </c>
    </row>
    <row r="13261" spans="1:1" x14ac:dyDescent="0.25">
      <c r="A13261">
        <v>13260</v>
      </c>
    </row>
    <row r="13262" spans="1:1" x14ac:dyDescent="0.25">
      <c r="A13262">
        <v>13261</v>
      </c>
    </row>
    <row r="13263" spans="1:1" x14ac:dyDescent="0.25">
      <c r="A13263">
        <v>13262</v>
      </c>
    </row>
    <row r="13264" spans="1:1" x14ac:dyDescent="0.25">
      <c r="A13264">
        <v>13263</v>
      </c>
    </row>
    <row r="13265" spans="1:1" x14ac:dyDescent="0.25">
      <c r="A13265">
        <v>13264</v>
      </c>
    </row>
    <row r="13266" spans="1:1" x14ac:dyDescent="0.25">
      <c r="A13266">
        <v>13265</v>
      </c>
    </row>
    <row r="13267" spans="1:1" x14ac:dyDescent="0.25">
      <c r="A13267">
        <v>13266</v>
      </c>
    </row>
    <row r="13268" spans="1:1" x14ac:dyDescent="0.25">
      <c r="A13268">
        <v>13267</v>
      </c>
    </row>
    <row r="13269" spans="1:1" x14ac:dyDescent="0.25">
      <c r="A13269">
        <v>13268</v>
      </c>
    </row>
    <row r="13270" spans="1:1" x14ac:dyDescent="0.25">
      <c r="A13270">
        <v>13269</v>
      </c>
    </row>
    <row r="13271" spans="1:1" x14ac:dyDescent="0.25">
      <c r="A13271">
        <v>13270</v>
      </c>
    </row>
    <row r="13272" spans="1:1" x14ac:dyDescent="0.25">
      <c r="A13272">
        <v>13271</v>
      </c>
    </row>
    <row r="13273" spans="1:1" x14ac:dyDescent="0.25">
      <c r="A13273">
        <v>13272</v>
      </c>
    </row>
    <row r="13274" spans="1:1" x14ac:dyDescent="0.25">
      <c r="A13274">
        <v>13273</v>
      </c>
    </row>
    <row r="13275" spans="1:1" x14ac:dyDescent="0.25">
      <c r="A13275">
        <v>13274</v>
      </c>
    </row>
    <row r="13276" spans="1:1" x14ac:dyDescent="0.25">
      <c r="A13276">
        <v>13275</v>
      </c>
    </row>
    <row r="13277" spans="1:1" x14ac:dyDescent="0.25">
      <c r="A13277">
        <v>13276</v>
      </c>
    </row>
    <row r="13278" spans="1:1" x14ac:dyDescent="0.25">
      <c r="A13278">
        <v>13277</v>
      </c>
    </row>
    <row r="13279" spans="1:1" x14ac:dyDescent="0.25">
      <c r="A13279">
        <v>13278</v>
      </c>
    </row>
    <row r="13280" spans="1:1" x14ac:dyDescent="0.25">
      <c r="A13280">
        <v>13279</v>
      </c>
    </row>
    <row r="13281" spans="1:1" x14ac:dyDescent="0.25">
      <c r="A13281">
        <v>13280</v>
      </c>
    </row>
    <row r="13282" spans="1:1" x14ac:dyDescent="0.25">
      <c r="A13282">
        <v>13281</v>
      </c>
    </row>
    <row r="13283" spans="1:1" x14ac:dyDescent="0.25">
      <c r="A13283">
        <v>13282</v>
      </c>
    </row>
    <row r="13284" spans="1:1" x14ac:dyDescent="0.25">
      <c r="A13284">
        <v>13283</v>
      </c>
    </row>
    <row r="13285" spans="1:1" x14ac:dyDescent="0.25">
      <c r="A13285">
        <v>13284</v>
      </c>
    </row>
    <row r="13286" spans="1:1" x14ac:dyDescent="0.25">
      <c r="A13286">
        <v>13285</v>
      </c>
    </row>
    <row r="13287" spans="1:1" x14ac:dyDescent="0.25">
      <c r="A13287">
        <v>13286</v>
      </c>
    </row>
    <row r="13288" spans="1:1" x14ac:dyDescent="0.25">
      <c r="A13288">
        <v>13287</v>
      </c>
    </row>
    <row r="13289" spans="1:1" x14ac:dyDescent="0.25">
      <c r="A13289">
        <v>13288</v>
      </c>
    </row>
    <row r="13290" spans="1:1" x14ac:dyDescent="0.25">
      <c r="A13290">
        <v>13289</v>
      </c>
    </row>
    <row r="13291" spans="1:1" x14ac:dyDescent="0.25">
      <c r="A13291">
        <v>13290</v>
      </c>
    </row>
    <row r="13292" spans="1:1" x14ac:dyDescent="0.25">
      <c r="A13292">
        <v>13291</v>
      </c>
    </row>
    <row r="13293" spans="1:1" x14ac:dyDescent="0.25">
      <c r="A13293">
        <v>13292</v>
      </c>
    </row>
    <row r="13294" spans="1:1" x14ac:dyDescent="0.25">
      <c r="A13294">
        <v>13293</v>
      </c>
    </row>
    <row r="13295" spans="1:1" x14ac:dyDescent="0.25">
      <c r="A13295">
        <v>13294</v>
      </c>
    </row>
    <row r="13296" spans="1:1" x14ac:dyDescent="0.25">
      <c r="A13296">
        <v>13295</v>
      </c>
    </row>
    <row r="13297" spans="1:1" x14ac:dyDescent="0.25">
      <c r="A13297">
        <v>13296</v>
      </c>
    </row>
    <row r="13298" spans="1:1" x14ac:dyDescent="0.25">
      <c r="A13298">
        <v>13297</v>
      </c>
    </row>
    <row r="13299" spans="1:1" x14ac:dyDescent="0.25">
      <c r="A13299">
        <v>13298</v>
      </c>
    </row>
    <row r="13300" spans="1:1" x14ac:dyDescent="0.25">
      <c r="A13300">
        <v>13299</v>
      </c>
    </row>
    <row r="13301" spans="1:1" x14ac:dyDescent="0.25">
      <c r="A13301">
        <v>13300</v>
      </c>
    </row>
    <row r="13302" spans="1:1" x14ac:dyDescent="0.25">
      <c r="A13302">
        <v>13301</v>
      </c>
    </row>
    <row r="13303" spans="1:1" x14ac:dyDescent="0.25">
      <c r="A13303">
        <v>13302</v>
      </c>
    </row>
    <row r="13304" spans="1:1" x14ac:dyDescent="0.25">
      <c r="A13304">
        <v>13303</v>
      </c>
    </row>
    <row r="13305" spans="1:1" x14ac:dyDescent="0.25">
      <c r="A13305">
        <v>13304</v>
      </c>
    </row>
    <row r="13306" spans="1:1" x14ac:dyDescent="0.25">
      <c r="A13306">
        <v>13305</v>
      </c>
    </row>
    <row r="13307" spans="1:1" x14ac:dyDescent="0.25">
      <c r="A13307">
        <v>13306</v>
      </c>
    </row>
    <row r="13308" spans="1:1" x14ac:dyDescent="0.25">
      <c r="A13308">
        <v>13307</v>
      </c>
    </row>
    <row r="13309" spans="1:1" x14ac:dyDescent="0.25">
      <c r="A13309">
        <v>13308</v>
      </c>
    </row>
    <row r="13310" spans="1:1" x14ac:dyDescent="0.25">
      <c r="A13310">
        <v>13309</v>
      </c>
    </row>
    <row r="13311" spans="1:1" x14ac:dyDescent="0.25">
      <c r="A13311">
        <v>13310</v>
      </c>
    </row>
    <row r="13312" spans="1:1" x14ac:dyDescent="0.25">
      <c r="A13312">
        <v>13311</v>
      </c>
    </row>
    <row r="13313" spans="1:1" x14ac:dyDescent="0.25">
      <c r="A13313">
        <v>13312</v>
      </c>
    </row>
    <row r="13314" spans="1:1" x14ac:dyDescent="0.25">
      <c r="A13314">
        <v>13313</v>
      </c>
    </row>
    <row r="13315" spans="1:1" x14ac:dyDescent="0.25">
      <c r="A13315">
        <v>13314</v>
      </c>
    </row>
    <row r="13316" spans="1:1" x14ac:dyDescent="0.25">
      <c r="A13316">
        <v>13315</v>
      </c>
    </row>
    <row r="13317" spans="1:1" x14ac:dyDescent="0.25">
      <c r="A13317">
        <v>13316</v>
      </c>
    </row>
    <row r="13318" spans="1:1" x14ac:dyDescent="0.25">
      <c r="A13318">
        <v>13317</v>
      </c>
    </row>
    <row r="13319" spans="1:1" x14ac:dyDescent="0.25">
      <c r="A13319">
        <v>13318</v>
      </c>
    </row>
    <row r="13320" spans="1:1" x14ac:dyDescent="0.25">
      <c r="A13320">
        <v>13319</v>
      </c>
    </row>
    <row r="13321" spans="1:1" x14ac:dyDescent="0.25">
      <c r="A13321">
        <v>13320</v>
      </c>
    </row>
    <row r="13322" spans="1:1" x14ac:dyDescent="0.25">
      <c r="A13322">
        <v>13321</v>
      </c>
    </row>
    <row r="13323" spans="1:1" x14ac:dyDescent="0.25">
      <c r="A13323">
        <v>13322</v>
      </c>
    </row>
    <row r="13324" spans="1:1" x14ac:dyDescent="0.25">
      <c r="A13324">
        <v>13323</v>
      </c>
    </row>
    <row r="13325" spans="1:1" x14ac:dyDescent="0.25">
      <c r="A13325">
        <v>13324</v>
      </c>
    </row>
    <row r="13326" spans="1:1" x14ac:dyDescent="0.25">
      <c r="A13326">
        <v>13325</v>
      </c>
    </row>
    <row r="13327" spans="1:1" x14ac:dyDescent="0.25">
      <c r="A13327">
        <v>13326</v>
      </c>
    </row>
    <row r="13328" spans="1:1" x14ac:dyDescent="0.25">
      <c r="A13328">
        <v>13327</v>
      </c>
    </row>
    <row r="13329" spans="1:1" x14ac:dyDescent="0.25">
      <c r="A13329">
        <v>13328</v>
      </c>
    </row>
    <row r="13330" spans="1:1" x14ac:dyDescent="0.25">
      <c r="A13330">
        <v>13329</v>
      </c>
    </row>
    <row r="13331" spans="1:1" x14ac:dyDescent="0.25">
      <c r="A13331">
        <v>13330</v>
      </c>
    </row>
    <row r="13332" spans="1:1" x14ac:dyDescent="0.25">
      <c r="A13332">
        <v>13331</v>
      </c>
    </row>
    <row r="13333" spans="1:1" x14ac:dyDescent="0.25">
      <c r="A13333">
        <v>13332</v>
      </c>
    </row>
    <row r="13334" spans="1:1" x14ac:dyDescent="0.25">
      <c r="A13334">
        <v>13333</v>
      </c>
    </row>
    <row r="13335" spans="1:1" x14ac:dyDescent="0.25">
      <c r="A13335">
        <v>13334</v>
      </c>
    </row>
    <row r="13336" spans="1:1" x14ac:dyDescent="0.25">
      <c r="A13336">
        <v>13335</v>
      </c>
    </row>
    <row r="13337" spans="1:1" x14ac:dyDescent="0.25">
      <c r="A13337">
        <v>13336</v>
      </c>
    </row>
    <row r="13338" spans="1:1" x14ac:dyDescent="0.25">
      <c r="A13338">
        <v>13337</v>
      </c>
    </row>
    <row r="13339" spans="1:1" x14ac:dyDescent="0.25">
      <c r="A13339">
        <v>13338</v>
      </c>
    </row>
    <row r="13340" spans="1:1" x14ac:dyDescent="0.25">
      <c r="A13340">
        <v>13339</v>
      </c>
    </row>
    <row r="13341" spans="1:1" x14ac:dyDescent="0.25">
      <c r="A13341">
        <v>13340</v>
      </c>
    </row>
    <row r="13342" spans="1:1" x14ac:dyDescent="0.25">
      <c r="A13342">
        <v>13341</v>
      </c>
    </row>
    <row r="13343" spans="1:1" x14ac:dyDescent="0.25">
      <c r="A13343">
        <v>13342</v>
      </c>
    </row>
    <row r="13344" spans="1:1" x14ac:dyDescent="0.25">
      <c r="A13344">
        <v>13343</v>
      </c>
    </row>
    <row r="13345" spans="1:1" x14ac:dyDescent="0.25">
      <c r="A13345">
        <v>13344</v>
      </c>
    </row>
    <row r="13346" spans="1:1" x14ac:dyDescent="0.25">
      <c r="A13346">
        <v>13345</v>
      </c>
    </row>
    <row r="13347" spans="1:1" x14ac:dyDescent="0.25">
      <c r="A13347">
        <v>13346</v>
      </c>
    </row>
    <row r="13348" spans="1:1" x14ac:dyDescent="0.25">
      <c r="A13348">
        <v>13347</v>
      </c>
    </row>
    <row r="13349" spans="1:1" x14ac:dyDescent="0.25">
      <c r="A13349">
        <v>13348</v>
      </c>
    </row>
    <row r="13350" spans="1:1" x14ac:dyDescent="0.25">
      <c r="A13350">
        <v>13349</v>
      </c>
    </row>
    <row r="13351" spans="1:1" x14ac:dyDescent="0.25">
      <c r="A13351">
        <v>13350</v>
      </c>
    </row>
    <row r="13352" spans="1:1" x14ac:dyDescent="0.25">
      <c r="A13352">
        <v>13351</v>
      </c>
    </row>
    <row r="13353" spans="1:1" x14ac:dyDescent="0.25">
      <c r="A13353">
        <v>13352</v>
      </c>
    </row>
    <row r="13354" spans="1:1" x14ac:dyDescent="0.25">
      <c r="A13354">
        <v>13353</v>
      </c>
    </row>
    <row r="13355" spans="1:1" x14ac:dyDescent="0.25">
      <c r="A13355">
        <v>13354</v>
      </c>
    </row>
    <row r="13356" spans="1:1" x14ac:dyDescent="0.25">
      <c r="A13356">
        <v>13355</v>
      </c>
    </row>
    <row r="13357" spans="1:1" x14ac:dyDescent="0.25">
      <c r="A13357">
        <v>13356</v>
      </c>
    </row>
    <row r="13358" spans="1:1" x14ac:dyDescent="0.25">
      <c r="A13358">
        <v>13357</v>
      </c>
    </row>
    <row r="13359" spans="1:1" x14ac:dyDescent="0.25">
      <c r="A13359">
        <v>13358</v>
      </c>
    </row>
    <row r="13360" spans="1:1" x14ac:dyDescent="0.25">
      <c r="A13360">
        <v>13359</v>
      </c>
    </row>
    <row r="13361" spans="1:1" x14ac:dyDescent="0.25">
      <c r="A13361">
        <v>13360</v>
      </c>
    </row>
    <row r="13362" spans="1:1" x14ac:dyDescent="0.25">
      <c r="A13362">
        <v>13361</v>
      </c>
    </row>
    <row r="13363" spans="1:1" x14ac:dyDescent="0.25">
      <c r="A13363">
        <v>13362</v>
      </c>
    </row>
    <row r="13364" spans="1:1" x14ac:dyDescent="0.25">
      <c r="A13364">
        <v>13363</v>
      </c>
    </row>
    <row r="13365" spans="1:1" x14ac:dyDescent="0.25">
      <c r="A13365">
        <v>13364</v>
      </c>
    </row>
    <row r="13366" spans="1:1" x14ac:dyDescent="0.25">
      <c r="A13366">
        <v>13365</v>
      </c>
    </row>
    <row r="13367" spans="1:1" x14ac:dyDescent="0.25">
      <c r="A13367">
        <v>13366</v>
      </c>
    </row>
    <row r="13368" spans="1:1" x14ac:dyDescent="0.25">
      <c r="A13368">
        <v>13367</v>
      </c>
    </row>
    <row r="13369" spans="1:1" x14ac:dyDescent="0.25">
      <c r="A13369">
        <v>13368</v>
      </c>
    </row>
    <row r="13370" spans="1:1" x14ac:dyDescent="0.25">
      <c r="A13370">
        <v>13369</v>
      </c>
    </row>
    <row r="13371" spans="1:1" x14ac:dyDescent="0.25">
      <c r="A13371">
        <v>13370</v>
      </c>
    </row>
    <row r="13372" spans="1:1" x14ac:dyDescent="0.25">
      <c r="A13372">
        <v>13371</v>
      </c>
    </row>
    <row r="13373" spans="1:1" x14ac:dyDescent="0.25">
      <c r="A13373">
        <v>13372</v>
      </c>
    </row>
    <row r="13374" spans="1:1" x14ac:dyDescent="0.25">
      <c r="A13374">
        <v>13373</v>
      </c>
    </row>
    <row r="13375" spans="1:1" x14ac:dyDescent="0.25">
      <c r="A13375">
        <v>13374</v>
      </c>
    </row>
    <row r="13376" spans="1:1" x14ac:dyDescent="0.25">
      <c r="A13376">
        <v>13375</v>
      </c>
    </row>
    <row r="13377" spans="1:1" x14ac:dyDescent="0.25">
      <c r="A13377">
        <v>13376</v>
      </c>
    </row>
    <row r="13378" spans="1:1" x14ac:dyDescent="0.25">
      <c r="A13378">
        <v>13377</v>
      </c>
    </row>
    <row r="13379" spans="1:1" x14ac:dyDescent="0.25">
      <c r="A13379">
        <v>13378</v>
      </c>
    </row>
    <row r="13380" spans="1:1" x14ac:dyDescent="0.25">
      <c r="A13380">
        <v>13379</v>
      </c>
    </row>
    <row r="13381" spans="1:1" x14ac:dyDescent="0.25">
      <c r="A13381">
        <v>13380</v>
      </c>
    </row>
    <row r="13382" spans="1:1" x14ac:dyDescent="0.25">
      <c r="A13382">
        <v>13381</v>
      </c>
    </row>
    <row r="13383" spans="1:1" x14ac:dyDescent="0.25">
      <c r="A13383">
        <v>13382</v>
      </c>
    </row>
    <row r="13384" spans="1:1" x14ac:dyDescent="0.25">
      <c r="A13384">
        <v>13383</v>
      </c>
    </row>
    <row r="13385" spans="1:1" x14ac:dyDescent="0.25">
      <c r="A13385">
        <v>13384</v>
      </c>
    </row>
    <row r="13386" spans="1:1" x14ac:dyDescent="0.25">
      <c r="A13386">
        <v>13385</v>
      </c>
    </row>
    <row r="13387" spans="1:1" x14ac:dyDescent="0.25">
      <c r="A13387">
        <v>13386</v>
      </c>
    </row>
    <row r="13388" spans="1:1" x14ac:dyDescent="0.25">
      <c r="A13388">
        <v>13387</v>
      </c>
    </row>
    <row r="13389" spans="1:1" x14ac:dyDescent="0.25">
      <c r="A13389">
        <v>13388</v>
      </c>
    </row>
    <row r="13390" spans="1:1" x14ac:dyDescent="0.25">
      <c r="A13390">
        <v>13389</v>
      </c>
    </row>
    <row r="13391" spans="1:1" x14ac:dyDescent="0.25">
      <c r="A13391">
        <v>13390</v>
      </c>
    </row>
    <row r="13392" spans="1:1" x14ac:dyDescent="0.25">
      <c r="A13392">
        <v>13391</v>
      </c>
    </row>
    <row r="13393" spans="1:1" x14ac:dyDescent="0.25">
      <c r="A13393">
        <v>13392</v>
      </c>
    </row>
    <row r="13394" spans="1:1" x14ac:dyDescent="0.25">
      <c r="A13394">
        <v>13393</v>
      </c>
    </row>
    <row r="13395" spans="1:1" x14ac:dyDescent="0.25">
      <c r="A13395">
        <v>13394</v>
      </c>
    </row>
    <row r="13396" spans="1:1" x14ac:dyDescent="0.25">
      <c r="A13396">
        <v>13395</v>
      </c>
    </row>
    <row r="13397" spans="1:1" x14ac:dyDescent="0.25">
      <c r="A13397">
        <v>13396</v>
      </c>
    </row>
    <row r="13398" spans="1:1" x14ac:dyDescent="0.25">
      <c r="A13398">
        <v>13397</v>
      </c>
    </row>
    <row r="13399" spans="1:1" x14ac:dyDescent="0.25">
      <c r="A13399">
        <v>13398</v>
      </c>
    </row>
    <row r="13400" spans="1:1" x14ac:dyDescent="0.25">
      <c r="A13400">
        <v>13399</v>
      </c>
    </row>
    <row r="13401" spans="1:1" x14ac:dyDescent="0.25">
      <c r="A13401">
        <v>13400</v>
      </c>
    </row>
    <row r="13402" spans="1:1" x14ac:dyDescent="0.25">
      <c r="A13402">
        <v>13401</v>
      </c>
    </row>
    <row r="13403" spans="1:1" x14ac:dyDescent="0.25">
      <c r="A13403">
        <v>13402</v>
      </c>
    </row>
    <row r="13404" spans="1:1" x14ac:dyDescent="0.25">
      <c r="A13404">
        <v>13403</v>
      </c>
    </row>
    <row r="13405" spans="1:1" x14ac:dyDescent="0.25">
      <c r="A13405">
        <v>13404</v>
      </c>
    </row>
    <row r="13406" spans="1:1" x14ac:dyDescent="0.25">
      <c r="A13406">
        <v>13405</v>
      </c>
    </row>
    <row r="13407" spans="1:1" x14ac:dyDescent="0.25">
      <c r="A13407">
        <v>13406</v>
      </c>
    </row>
    <row r="13408" spans="1:1" x14ac:dyDescent="0.25">
      <c r="A13408">
        <v>13407</v>
      </c>
    </row>
    <row r="13409" spans="1:1" x14ac:dyDescent="0.25">
      <c r="A13409">
        <v>13408</v>
      </c>
    </row>
    <row r="13410" spans="1:1" x14ac:dyDescent="0.25">
      <c r="A13410">
        <v>13409</v>
      </c>
    </row>
    <row r="13411" spans="1:1" x14ac:dyDescent="0.25">
      <c r="A13411">
        <v>13410</v>
      </c>
    </row>
    <row r="13412" spans="1:1" x14ac:dyDescent="0.25">
      <c r="A13412">
        <v>13411</v>
      </c>
    </row>
    <row r="13413" spans="1:1" x14ac:dyDescent="0.25">
      <c r="A13413">
        <v>13412</v>
      </c>
    </row>
    <row r="13414" spans="1:1" x14ac:dyDescent="0.25">
      <c r="A13414">
        <v>13413</v>
      </c>
    </row>
    <row r="13415" spans="1:1" x14ac:dyDescent="0.25">
      <c r="A13415">
        <v>13414</v>
      </c>
    </row>
    <row r="13416" spans="1:1" x14ac:dyDescent="0.25">
      <c r="A13416">
        <v>13415</v>
      </c>
    </row>
    <row r="13417" spans="1:1" x14ac:dyDescent="0.25">
      <c r="A13417">
        <v>13416</v>
      </c>
    </row>
    <row r="13418" spans="1:1" x14ac:dyDescent="0.25">
      <c r="A13418">
        <v>13417</v>
      </c>
    </row>
    <row r="13419" spans="1:1" x14ac:dyDescent="0.25">
      <c r="A13419">
        <v>13418</v>
      </c>
    </row>
    <row r="13420" spans="1:1" x14ac:dyDescent="0.25">
      <c r="A13420">
        <v>13419</v>
      </c>
    </row>
    <row r="13421" spans="1:1" x14ac:dyDescent="0.25">
      <c r="A13421">
        <v>13420</v>
      </c>
    </row>
    <row r="13422" spans="1:1" x14ac:dyDescent="0.25">
      <c r="A13422">
        <v>13421</v>
      </c>
    </row>
    <row r="13423" spans="1:1" x14ac:dyDescent="0.25">
      <c r="A13423">
        <v>13422</v>
      </c>
    </row>
    <row r="13424" spans="1:1" x14ac:dyDescent="0.25">
      <c r="A13424">
        <v>13423</v>
      </c>
    </row>
    <row r="13425" spans="1:1" x14ac:dyDescent="0.25">
      <c r="A13425">
        <v>13424</v>
      </c>
    </row>
    <row r="13426" spans="1:1" x14ac:dyDescent="0.25">
      <c r="A13426">
        <v>13425</v>
      </c>
    </row>
    <row r="13427" spans="1:1" x14ac:dyDescent="0.25">
      <c r="A13427">
        <v>13426</v>
      </c>
    </row>
    <row r="13428" spans="1:1" x14ac:dyDescent="0.25">
      <c r="A13428">
        <v>13427</v>
      </c>
    </row>
    <row r="13429" spans="1:1" x14ac:dyDescent="0.25">
      <c r="A13429">
        <v>13428</v>
      </c>
    </row>
    <row r="13430" spans="1:1" x14ac:dyDescent="0.25">
      <c r="A13430">
        <v>13429</v>
      </c>
    </row>
    <row r="13431" spans="1:1" x14ac:dyDescent="0.25">
      <c r="A13431">
        <v>13430</v>
      </c>
    </row>
    <row r="13432" spans="1:1" x14ac:dyDescent="0.25">
      <c r="A13432">
        <v>13431</v>
      </c>
    </row>
    <row r="13433" spans="1:1" x14ac:dyDescent="0.25">
      <c r="A13433">
        <v>13432</v>
      </c>
    </row>
    <row r="13434" spans="1:1" x14ac:dyDescent="0.25">
      <c r="A13434">
        <v>13433</v>
      </c>
    </row>
    <row r="13435" spans="1:1" x14ac:dyDescent="0.25">
      <c r="A13435">
        <v>13434</v>
      </c>
    </row>
    <row r="13436" spans="1:1" x14ac:dyDescent="0.25">
      <c r="A13436">
        <v>13435</v>
      </c>
    </row>
    <row r="13437" spans="1:1" x14ac:dyDescent="0.25">
      <c r="A13437">
        <v>13436</v>
      </c>
    </row>
    <row r="13438" spans="1:1" x14ac:dyDescent="0.25">
      <c r="A13438">
        <v>13437</v>
      </c>
    </row>
    <row r="13439" spans="1:1" x14ac:dyDescent="0.25">
      <c r="A13439">
        <v>13438</v>
      </c>
    </row>
    <row r="13440" spans="1:1" x14ac:dyDescent="0.25">
      <c r="A13440">
        <v>13439</v>
      </c>
    </row>
    <row r="13441" spans="1:1" x14ac:dyDescent="0.25">
      <c r="A13441">
        <v>13440</v>
      </c>
    </row>
    <row r="13442" spans="1:1" x14ac:dyDescent="0.25">
      <c r="A13442">
        <v>13441</v>
      </c>
    </row>
    <row r="13443" spans="1:1" x14ac:dyDescent="0.25">
      <c r="A13443">
        <v>13442</v>
      </c>
    </row>
    <row r="13444" spans="1:1" x14ac:dyDescent="0.25">
      <c r="A13444">
        <v>13443</v>
      </c>
    </row>
    <row r="13445" spans="1:1" x14ac:dyDescent="0.25">
      <c r="A13445">
        <v>13444</v>
      </c>
    </row>
    <row r="13446" spans="1:1" x14ac:dyDescent="0.25">
      <c r="A13446">
        <v>13445</v>
      </c>
    </row>
    <row r="13447" spans="1:1" x14ac:dyDescent="0.25">
      <c r="A13447">
        <v>13446</v>
      </c>
    </row>
    <row r="13448" spans="1:1" x14ac:dyDescent="0.25">
      <c r="A13448">
        <v>13447</v>
      </c>
    </row>
    <row r="13449" spans="1:1" x14ac:dyDescent="0.25">
      <c r="A13449">
        <v>13448</v>
      </c>
    </row>
    <row r="13450" spans="1:1" x14ac:dyDescent="0.25">
      <c r="A13450">
        <v>13449</v>
      </c>
    </row>
    <row r="13451" spans="1:1" x14ac:dyDescent="0.25">
      <c r="A13451">
        <v>13450</v>
      </c>
    </row>
    <row r="13452" spans="1:1" x14ac:dyDescent="0.25">
      <c r="A13452">
        <v>13451</v>
      </c>
    </row>
    <row r="13453" spans="1:1" x14ac:dyDescent="0.25">
      <c r="A13453">
        <v>13452</v>
      </c>
    </row>
    <row r="13454" spans="1:1" x14ac:dyDescent="0.25">
      <c r="A13454">
        <v>13453</v>
      </c>
    </row>
    <row r="13455" spans="1:1" x14ac:dyDescent="0.25">
      <c r="A13455">
        <v>13454</v>
      </c>
    </row>
    <row r="13456" spans="1:1" x14ac:dyDescent="0.25">
      <c r="A13456">
        <v>13455</v>
      </c>
    </row>
    <row r="13457" spans="1:1" x14ac:dyDescent="0.25">
      <c r="A13457">
        <v>13456</v>
      </c>
    </row>
    <row r="13458" spans="1:1" x14ac:dyDescent="0.25">
      <c r="A13458">
        <v>13457</v>
      </c>
    </row>
    <row r="13459" spans="1:1" x14ac:dyDescent="0.25">
      <c r="A13459">
        <v>13458</v>
      </c>
    </row>
    <row r="13460" spans="1:1" x14ac:dyDescent="0.25">
      <c r="A13460">
        <v>13459</v>
      </c>
    </row>
    <row r="13461" spans="1:1" x14ac:dyDescent="0.25">
      <c r="A13461">
        <v>13460</v>
      </c>
    </row>
    <row r="13462" spans="1:1" x14ac:dyDescent="0.25">
      <c r="A13462">
        <v>13461</v>
      </c>
    </row>
    <row r="13463" spans="1:1" x14ac:dyDescent="0.25">
      <c r="A13463">
        <v>13462</v>
      </c>
    </row>
    <row r="13464" spans="1:1" x14ac:dyDescent="0.25">
      <c r="A13464">
        <v>13463</v>
      </c>
    </row>
    <row r="13465" spans="1:1" x14ac:dyDescent="0.25">
      <c r="A13465">
        <v>13464</v>
      </c>
    </row>
    <row r="13466" spans="1:1" x14ac:dyDescent="0.25">
      <c r="A13466">
        <v>13465</v>
      </c>
    </row>
    <row r="13467" spans="1:1" x14ac:dyDescent="0.25">
      <c r="A13467">
        <v>13466</v>
      </c>
    </row>
    <row r="13468" spans="1:1" x14ac:dyDescent="0.25">
      <c r="A13468">
        <v>13467</v>
      </c>
    </row>
    <row r="13469" spans="1:1" x14ac:dyDescent="0.25">
      <c r="A13469">
        <v>13468</v>
      </c>
    </row>
    <row r="13470" spans="1:1" x14ac:dyDescent="0.25">
      <c r="A13470">
        <v>13469</v>
      </c>
    </row>
    <row r="13471" spans="1:1" x14ac:dyDescent="0.25">
      <c r="A13471">
        <v>13470</v>
      </c>
    </row>
    <row r="13472" spans="1:1" x14ac:dyDescent="0.25">
      <c r="A13472">
        <v>13471</v>
      </c>
    </row>
    <row r="13473" spans="1:1" x14ac:dyDescent="0.25">
      <c r="A13473">
        <v>13472</v>
      </c>
    </row>
    <row r="13474" spans="1:1" x14ac:dyDescent="0.25">
      <c r="A13474">
        <v>13473</v>
      </c>
    </row>
    <row r="13475" spans="1:1" x14ac:dyDescent="0.25">
      <c r="A13475">
        <v>13474</v>
      </c>
    </row>
    <row r="13476" spans="1:1" x14ac:dyDescent="0.25">
      <c r="A13476">
        <v>13475</v>
      </c>
    </row>
    <row r="13477" spans="1:1" x14ac:dyDescent="0.25">
      <c r="A13477">
        <v>13476</v>
      </c>
    </row>
    <row r="13478" spans="1:1" x14ac:dyDescent="0.25">
      <c r="A13478">
        <v>13477</v>
      </c>
    </row>
    <row r="13479" spans="1:1" x14ac:dyDescent="0.25">
      <c r="A13479">
        <v>13478</v>
      </c>
    </row>
    <row r="13480" spans="1:1" x14ac:dyDescent="0.25">
      <c r="A13480">
        <v>13479</v>
      </c>
    </row>
    <row r="13481" spans="1:1" x14ac:dyDescent="0.25">
      <c r="A13481">
        <v>13480</v>
      </c>
    </row>
    <row r="13482" spans="1:1" x14ac:dyDescent="0.25">
      <c r="A13482">
        <v>13481</v>
      </c>
    </row>
    <row r="13483" spans="1:1" x14ac:dyDescent="0.25">
      <c r="A13483">
        <v>13482</v>
      </c>
    </row>
    <row r="13484" spans="1:1" x14ac:dyDescent="0.25">
      <c r="A13484">
        <v>13483</v>
      </c>
    </row>
    <row r="13485" spans="1:1" x14ac:dyDescent="0.25">
      <c r="A13485">
        <v>13484</v>
      </c>
    </row>
    <row r="13486" spans="1:1" x14ac:dyDescent="0.25">
      <c r="A13486">
        <v>13485</v>
      </c>
    </row>
    <row r="13487" spans="1:1" x14ac:dyDescent="0.25">
      <c r="A13487">
        <v>13486</v>
      </c>
    </row>
    <row r="13488" spans="1:1" x14ac:dyDescent="0.25">
      <c r="A13488">
        <v>13487</v>
      </c>
    </row>
    <row r="13489" spans="1:1" x14ac:dyDescent="0.25">
      <c r="A13489">
        <v>13488</v>
      </c>
    </row>
    <row r="13490" spans="1:1" x14ac:dyDescent="0.25">
      <c r="A13490">
        <v>13489</v>
      </c>
    </row>
    <row r="13491" spans="1:1" x14ac:dyDescent="0.25">
      <c r="A13491">
        <v>13490</v>
      </c>
    </row>
    <row r="13492" spans="1:1" x14ac:dyDescent="0.25">
      <c r="A13492">
        <v>13491</v>
      </c>
    </row>
    <row r="13493" spans="1:1" x14ac:dyDescent="0.25">
      <c r="A13493">
        <v>13492</v>
      </c>
    </row>
    <row r="13494" spans="1:1" x14ac:dyDescent="0.25">
      <c r="A13494">
        <v>13493</v>
      </c>
    </row>
    <row r="13495" spans="1:1" x14ac:dyDescent="0.25">
      <c r="A13495">
        <v>13494</v>
      </c>
    </row>
    <row r="13496" spans="1:1" x14ac:dyDescent="0.25">
      <c r="A13496">
        <v>13495</v>
      </c>
    </row>
    <row r="13497" spans="1:1" x14ac:dyDescent="0.25">
      <c r="A13497">
        <v>13496</v>
      </c>
    </row>
    <row r="13498" spans="1:1" x14ac:dyDescent="0.25">
      <c r="A13498">
        <v>13497</v>
      </c>
    </row>
    <row r="13499" spans="1:1" x14ac:dyDescent="0.25">
      <c r="A13499">
        <v>13498</v>
      </c>
    </row>
    <row r="13500" spans="1:1" x14ac:dyDescent="0.25">
      <c r="A13500">
        <v>13499</v>
      </c>
    </row>
    <row r="13501" spans="1:1" x14ac:dyDescent="0.25">
      <c r="A13501">
        <v>13500</v>
      </c>
    </row>
    <row r="13502" spans="1:1" x14ac:dyDescent="0.25">
      <c r="A13502">
        <v>13501</v>
      </c>
    </row>
    <row r="13503" spans="1:1" x14ac:dyDescent="0.25">
      <c r="A13503">
        <v>13502</v>
      </c>
    </row>
    <row r="13504" spans="1:1" x14ac:dyDescent="0.25">
      <c r="A13504">
        <v>13503</v>
      </c>
    </row>
    <row r="13505" spans="1:1" x14ac:dyDescent="0.25">
      <c r="A13505">
        <v>13504</v>
      </c>
    </row>
    <row r="13506" spans="1:1" x14ac:dyDescent="0.25">
      <c r="A13506">
        <v>13505</v>
      </c>
    </row>
    <row r="13507" spans="1:1" x14ac:dyDescent="0.25">
      <c r="A13507">
        <v>13506</v>
      </c>
    </row>
    <row r="13508" spans="1:1" x14ac:dyDescent="0.25">
      <c r="A13508">
        <v>13507</v>
      </c>
    </row>
    <row r="13509" spans="1:1" x14ac:dyDescent="0.25">
      <c r="A13509">
        <v>13508</v>
      </c>
    </row>
    <row r="13510" spans="1:1" x14ac:dyDescent="0.25">
      <c r="A13510">
        <v>13509</v>
      </c>
    </row>
    <row r="13511" spans="1:1" x14ac:dyDescent="0.25">
      <c r="A13511">
        <v>13510</v>
      </c>
    </row>
    <row r="13512" spans="1:1" x14ac:dyDescent="0.25">
      <c r="A13512">
        <v>13511</v>
      </c>
    </row>
    <row r="13513" spans="1:1" x14ac:dyDescent="0.25">
      <c r="A13513">
        <v>13512</v>
      </c>
    </row>
    <row r="13514" spans="1:1" x14ac:dyDescent="0.25">
      <c r="A13514">
        <v>13513</v>
      </c>
    </row>
    <row r="13515" spans="1:1" x14ac:dyDescent="0.25">
      <c r="A13515">
        <v>13514</v>
      </c>
    </row>
    <row r="13516" spans="1:1" x14ac:dyDescent="0.25">
      <c r="A13516">
        <v>13515</v>
      </c>
    </row>
    <row r="13517" spans="1:1" x14ac:dyDescent="0.25">
      <c r="A13517">
        <v>13516</v>
      </c>
    </row>
    <row r="13518" spans="1:1" x14ac:dyDescent="0.25">
      <c r="A13518">
        <v>13517</v>
      </c>
    </row>
    <row r="13519" spans="1:1" x14ac:dyDescent="0.25">
      <c r="A13519">
        <v>13518</v>
      </c>
    </row>
    <row r="13520" spans="1:1" x14ac:dyDescent="0.25">
      <c r="A13520">
        <v>13519</v>
      </c>
    </row>
    <row r="13521" spans="1:1" x14ac:dyDescent="0.25">
      <c r="A13521">
        <v>13520</v>
      </c>
    </row>
    <row r="13522" spans="1:1" x14ac:dyDescent="0.25">
      <c r="A13522">
        <v>13521</v>
      </c>
    </row>
    <row r="13523" spans="1:1" x14ac:dyDescent="0.25">
      <c r="A13523">
        <v>13522</v>
      </c>
    </row>
    <row r="13524" spans="1:1" x14ac:dyDescent="0.25">
      <c r="A13524">
        <v>13523</v>
      </c>
    </row>
    <row r="13525" spans="1:1" x14ac:dyDescent="0.25">
      <c r="A13525">
        <v>13524</v>
      </c>
    </row>
    <row r="13526" spans="1:1" x14ac:dyDescent="0.25">
      <c r="A13526">
        <v>13525</v>
      </c>
    </row>
    <row r="13527" spans="1:1" x14ac:dyDescent="0.25">
      <c r="A13527">
        <v>13526</v>
      </c>
    </row>
    <row r="13528" spans="1:1" x14ac:dyDescent="0.25">
      <c r="A13528">
        <v>13527</v>
      </c>
    </row>
    <row r="13529" spans="1:1" x14ac:dyDescent="0.25">
      <c r="A13529">
        <v>13528</v>
      </c>
    </row>
    <row r="13530" spans="1:1" x14ac:dyDescent="0.25">
      <c r="A13530">
        <v>13529</v>
      </c>
    </row>
    <row r="13531" spans="1:1" x14ac:dyDescent="0.25">
      <c r="A13531">
        <v>13530</v>
      </c>
    </row>
    <row r="13532" spans="1:1" x14ac:dyDescent="0.25">
      <c r="A13532">
        <v>13531</v>
      </c>
    </row>
    <row r="13533" spans="1:1" x14ac:dyDescent="0.25">
      <c r="A13533">
        <v>13532</v>
      </c>
    </row>
    <row r="13534" spans="1:1" x14ac:dyDescent="0.25">
      <c r="A13534">
        <v>13533</v>
      </c>
    </row>
    <row r="13535" spans="1:1" x14ac:dyDescent="0.25">
      <c r="A13535">
        <v>13534</v>
      </c>
    </row>
    <row r="13536" spans="1:1" x14ac:dyDescent="0.25">
      <c r="A13536">
        <v>13535</v>
      </c>
    </row>
    <row r="13537" spans="1:1" x14ac:dyDescent="0.25">
      <c r="A13537">
        <v>13536</v>
      </c>
    </row>
    <row r="13538" spans="1:1" x14ac:dyDescent="0.25">
      <c r="A13538">
        <v>13537</v>
      </c>
    </row>
    <row r="13539" spans="1:1" x14ac:dyDescent="0.25">
      <c r="A13539">
        <v>13538</v>
      </c>
    </row>
    <row r="13540" spans="1:1" x14ac:dyDescent="0.25">
      <c r="A13540">
        <v>13539</v>
      </c>
    </row>
    <row r="13541" spans="1:1" x14ac:dyDescent="0.25">
      <c r="A13541">
        <v>13540</v>
      </c>
    </row>
    <row r="13542" spans="1:1" x14ac:dyDescent="0.25">
      <c r="A13542">
        <v>13541</v>
      </c>
    </row>
    <row r="13543" spans="1:1" x14ac:dyDescent="0.25">
      <c r="A13543">
        <v>13542</v>
      </c>
    </row>
    <row r="13544" spans="1:1" x14ac:dyDescent="0.25">
      <c r="A13544">
        <v>13543</v>
      </c>
    </row>
    <row r="13545" spans="1:1" x14ac:dyDescent="0.25">
      <c r="A13545">
        <v>13544</v>
      </c>
    </row>
    <row r="13546" spans="1:1" x14ac:dyDescent="0.25">
      <c r="A13546">
        <v>13545</v>
      </c>
    </row>
    <row r="13547" spans="1:1" x14ac:dyDescent="0.25">
      <c r="A13547">
        <v>13546</v>
      </c>
    </row>
    <row r="13548" spans="1:1" x14ac:dyDescent="0.25">
      <c r="A13548">
        <v>13547</v>
      </c>
    </row>
    <row r="13549" spans="1:1" x14ac:dyDescent="0.25">
      <c r="A13549">
        <v>13548</v>
      </c>
    </row>
    <row r="13550" spans="1:1" x14ac:dyDescent="0.25">
      <c r="A13550">
        <v>13549</v>
      </c>
    </row>
    <row r="13551" spans="1:1" x14ac:dyDescent="0.25">
      <c r="A13551">
        <v>13550</v>
      </c>
    </row>
    <row r="13552" spans="1:1" x14ac:dyDescent="0.25">
      <c r="A13552">
        <v>13551</v>
      </c>
    </row>
    <row r="13553" spans="1:1" x14ac:dyDescent="0.25">
      <c r="A13553">
        <v>13552</v>
      </c>
    </row>
    <row r="13554" spans="1:1" x14ac:dyDescent="0.25">
      <c r="A13554">
        <v>13553</v>
      </c>
    </row>
    <row r="13555" spans="1:1" x14ac:dyDescent="0.25">
      <c r="A13555">
        <v>13554</v>
      </c>
    </row>
    <row r="13556" spans="1:1" x14ac:dyDescent="0.25">
      <c r="A13556">
        <v>13555</v>
      </c>
    </row>
    <row r="13557" spans="1:1" x14ac:dyDescent="0.25">
      <c r="A13557">
        <v>13556</v>
      </c>
    </row>
    <row r="13558" spans="1:1" x14ac:dyDescent="0.25">
      <c r="A13558">
        <v>13557</v>
      </c>
    </row>
    <row r="13559" spans="1:1" x14ac:dyDescent="0.25">
      <c r="A13559">
        <v>13558</v>
      </c>
    </row>
    <row r="13560" spans="1:1" x14ac:dyDescent="0.25">
      <c r="A13560">
        <v>13559</v>
      </c>
    </row>
    <row r="13561" spans="1:1" x14ac:dyDescent="0.25">
      <c r="A13561">
        <v>13560</v>
      </c>
    </row>
    <row r="13562" spans="1:1" x14ac:dyDescent="0.25">
      <c r="A13562">
        <v>13561</v>
      </c>
    </row>
    <row r="13563" spans="1:1" x14ac:dyDescent="0.25">
      <c r="A13563">
        <v>13562</v>
      </c>
    </row>
    <row r="13564" spans="1:1" x14ac:dyDescent="0.25">
      <c r="A13564">
        <v>13563</v>
      </c>
    </row>
    <row r="13565" spans="1:1" x14ac:dyDescent="0.25">
      <c r="A13565">
        <v>13564</v>
      </c>
    </row>
    <row r="13566" spans="1:1" x14ac:dyDescent="0.25">
      <c r="A13566">
        <v>13565</v>
      </c>
    </row>
    <row r="13567" spans="1:1" x14ac:dyDescent="0.25">
      <c r="A13567">
        <v>13566</v>
      </c>
    </row>
    <row r="13568" spans="1:1" x14ac:dyDescent="0.25">
      <c r="A13568">
        <v>13567</v>
      </c>
    </row>
    <row r="13569" spans="1:1" x14ac:dyDescent="0.25">
      <c r="A13569">
        <v>13568</v>
      </c>
    </row>
    <row r="13570" spans="1:1" x14ac:dyDescent="0.25">
      <c r="A13570">
        <v>13569</v>
      </c>
    </row>
    <row r="13571" spans="1:1" x14ac:dyDescent="0.25">
      <c r="A13571">
        <v>13570</v>
      </c>
    </row>
    <row r="13572" spans="1:1" x14ac:dyDescent="0.25">
      <c r="A13572">
        <v>13571</v>
      </c>
    </row>
    <row r="13573" spans="1:1" x14ac:dyDescent="0.25">
      <c r="A13573">
        <v>13572</v>
      </c>
    </row>
    <row r="13574" spans="1:1" x14ac:dyDescent="0.25">
      <c r="A13574">
        <v>13573</v>
      </c>
    </row>
    <row r="13575" spans="1:1" x14ac:dyDescent="0.25">
      <c r="A13575">
        <v>13574</v>
      </c>
    </row>
    <row r="13576" spans="1:1" x14ac:dyDescent="0.25">
      <c r="A13576">
        <v>13575</v>
      </c>
    </row>
    <row r="13577" spans="1:1" x14ac:dyDescent="0.25">
      <c r="A13577">
        <v>13576</v>
      </c>
    </row>
    <row r="13578" spans="1:1" x14ac:dyDescent="0.25">
      <c r="A13578">
        <v>13577</v>
      </c>
    </row>
    <row r="13579" spans="1:1" x14ac:dyDescent="0.25">
      <c r="A13579">
        <v>13578</v>
      </c>
    </row>
    <row r="13580" spans="1:1" x14ac:dyDescent="0.25">
      <c r="A13580">
        <v>13579</v>
      </c>
    </row>
    <row r="13581" spans="1:1" x14ac:dyDescent="0.25">
      <c r="A13581">
        <v>13580</v>
      </c>
    </row>
    <row r="13582" spans="1:1" x14ac:dyDescent="0.25">
      <c r="A13582">
        <v>13581</v>
      </c>
    </row>
    <row r="13583" spans="1:1" x14ac:dyDescent="0.25">
      <c r="A13583">
        <v>13582</v>
      </c>
    </row>
    <row r="13584" spans="1:1" x14ac:dyDescent="0.25">
      <c r="A13584">
        <v>13583</v>
      </c>
    </row>
    <row r="13585" spans="1:1" x14ac:dyDescent="0.25">
      <c r="A13585">
        <v>13584</v>
      </c>
    </row>
    <row r="13586" spans="1:1" x14ac:dyDescent="0.25">
      <c r="A13586">
        <v>13585</v>
      </c>
    </row>
    <row r="13587" spans="1:1" x14ac:dyDescent="0.25">
      <c r="A13587">
        <v>13586</v>
      </c>
    </row>
    <row r="13588" spans="1:1" x14ac:dyDescent="0.25">
      <c r="A13588">
        <v>13587</v>
      </c>
    </row>
    <row r="13589" spans="1:1" x14ac:dyDescent="0.25">
      <c r="A13589">
        <v>13588</v>
      </c>
    </row>
    <row r="13590" spans="1:1" x14ac:dyDescent="0.25">
      <c r="A13590">
        <v>13589</v>
      </c>
    </row>
    <row r="13591" spans="1:1" x14ac:dyDescent="0.25">
      <c r="A13591">
        <v>13590</v>
      </c>
    </row>
    <row r="13592" spans="1:1" x14ac:dyDescent="0.25">
      <c r="A13592">
        <v>13591</v>
      </c>
    </row>
    <row r="13593" spans="1:1" x14ac:dyDescent="0.25">
      <c r="A13593">
        <v>13592</v>
      </c>
    </row>
    <row r="13594" spans="1:1" x14ac:dyDescent="0.25">
      <c r="A13594">
        <v>13593</v>
      </c>
    </row>
    <row r="13595" spans="1:1" x14ac:dyDescent="0.25">
      <c r="A13595">
        <v>13594</v>
      </c>
    </row>
    <row r="13596" spans="1:1" x14ac:dyDescent="0.25">
      <c r="A13596">
        <v>13595</v>
      </c>
    </row>
    <row r="13597" spans="1:1" x14ac:dyDescent="0.25">
      <c r="A13597">
        <v>13596</v>
      </c>
    </row>
    <row r="13598" spans="1:1" x14ac:dyDescent="0.25">
      <c r="A13598">
        <v>13597</v>
      </c>
    </row>
    <row r="13599" spans="1:1" x14ac:dyDescent="0.25">
      <c r="A13599">
        <v>13598</v>
      </c>
    </row>
    <row r="13600" spans="1:1" x14ac:dyDescent="0.25">
      <c r="A13600">
        <v>13599</v>
      </c>
    </row>
    <row r="13601" spans="1:1" x14ac:dyDescent="0.25">
      <c r="A13601">
        <v>13600</v>
      </c>
    </row>
    <row r="13602" spans="1:1" x14ac:dyDescent="0.25">
      <c r="A13602">
        <v>13601</v>
      </c>
    </row>
    <row r="13603" spans="1:1" x14ac:dyDescent="0.25">
      <c r="A13603">
        <v>13602</v>
      </c>
    </row>
    <row r="13604" spans="1:1" x14ac:dyDescent="0.25">
      <c r="A13604">
        <v>13603</v>
      </c>
    </row>
    <row r="13605" spans="1:1" x14ac:dyDescent="0.25">
      <c r="A13605">
        <v>13604</v>
      </c>
    </row>
    <row r="13606" spans="1:1" x14ac:dyDescent="0.25">
      <c r="A13606">
        <v>13605</v>
      </c>
    </row>
    <row r="13607" spans="1:1" x14ac:dyDescent="0.25">
      <c r="A13607">
        <v>13606</v>
      </c>
    </row>
    <row r="13608" spans="1:1" x14ac:dyDescent="0.25">
      <c r="A13608">
        <v>13607</v>
      </c>
    </row>
    <row r="13609" spans="1:1" x14ac:dyDescent="0.25">
      <c r="A13609">
        <v>13608</v>
      </c>
    </row>
    <row r="13610" spans="1:1" x14ac:dyDescent="0.25">
      <c r="A13610">
        <v>13609</v>
      </c>
    </row>
    <row r="13611" spans="1:1" x14ac:dyDescent="0.25">
      <c r="A13611">
        <v>13610</v>
      </c>
    </row>
    <row r="13612" spans="1:1" x14ac:dyDescent="0.25">
      <c r="A13612">
        <v>13611</v>
      </c>
    </row>
    <row r="13613" spans="1:1" x14ac:dyDescent="0.25">
      <c r="A13613">
        <v>13612</v>
      </c>
    </row>
    <row r="13614" spans="1:1" x14ac:dyDescent="0.25">
      <c r="A13614">
        <v>13613</v>
      </c>
    </row>
    <row r="13615" spans="1:1" x14ac:dyDescent="0.25">
      <c r="A13615">
        <v>13614</v>
      </c>
    </row>
    <row r="13616" spans="1:1" x14ac:dyDescent="0.25">
      <c r="A13616">
        <v>13615</v>
      </c>
    </row>
    <row r="13617" spans="1:1" x14ac:dyDescent="0.25">
      <c r="A13617">
        <v>13616</v>
      </c>
    </row>
    <row r="13618" spans="1:1" x14ac:dyDescent="0.25">
      <c r="A13618">
        <v>13617</v>
      </c>
    </row>
    <row r="13619" spans="1:1" x14ac:dyDescent="0.25">
      <c r="A13619">
        <v>13618</v>
      </c>
    </row>
    <row r="13620" spans="1:1" x14ac:dyDescent="0.25">
      <c r="A13620">
        <v>13619</v>
      </c>
    </row>
    <row r="13621" spans="1:1" x14ac:dyDescent="0.25">
      <c r="A13621">
        <v>13620</v>
      </c>
    </row>
    <row r="13622" spans="1:1" x14ac:dyDescent="0.25">
      <c r="A13622">
        <v>13621</v>
      </c>
    </row>
    <row r="13623" spans="1:1" x14ac:dyDescent="0.25">
      <c r="A13623">
        <v>13622</v>
      </c>
    </row>
    <row r="13624" spans="1:1" x14ac:dyDescent="0.25">
      <c r="A13624">
        <v>13623</v>
      </c>
    </row>
    <row r="13625" spans="1:1" x14ac:dyDescent="0.25">
      <c r="A13625">
        <v>13624</v>
      </c>
    </row>
    <row r="13626" spans="1:1" x14ac:dyDescent="0.25">
      <c r="A13626">
        <v>13625</v>
      </c>
    </row>
    <row r="13627" spans="1:1" x14ac:dyDescent="0.25">
      <c r="A13627">
        <v>13626</v>
      </c>
    </row>
    <row r="13628" spans="1:1" x14ac:dyDescent="0.25">
      <c r="A13628">
        <v>13627</v>
      </c>
    </row>
    <row r="13629" spans="1:1" x14ac:dyDescent="0.25">
      <c r="A13629">
        <v>13628</v>
      </c>
    </row>
    <row r="13630" spans="1:1" x14ac:dyDescent="0.25">
      <c r="A13630">
        <v>13629</v>
      </c>
    </row>
    <row r="13631" spans="1:1" x14ac:dyDescent="0.25">
      <c r="A13631">
        <v>13630</v>
      </c>
    </row>
    <row r="13632" spans="1:1" x14ac:dyDescent="0.25">
      <c r="A13632">
        <v>13631</v>
      </c>
    </row>
    <row r="13633" spans="1:1" x14ac:dyDescent="0.25">
      <c r="A13633">
        <v>13632</v>
      </c>
    </row>
    <row r="13634" spans="1:1" x14ac:dyDescent="0.25">
      <c r="A13634">
        <v>13633</v>
      </c>
    </row>
    <row r="13635" spans="1:1" x14ac:dyDescent="0.25">
      <c r="A13635">
        <v>13634</v>
      </c>
    </row>
    <row r="13636" spans="1:1" x14ac:dyDescent="0.25">
      <c r="A13636">
        <v>13635</v>
      </c>
    </row>
    <row r="13637" spans="1:1" x14ac:dyDescent="0.25">
      <c r="A13637">
        <v>13636</v>
      </c>
    </row>
    <row r="13638" spans="1:1" x14ac:dyDescent="0.25">
      <c r="A13638">
        <v>13637</v>
      </c>
    </row>
    <row r="13639" spans="1:1" x14ac:dyDescent="0.25">
      <c r="A13639">
        <v>13638</v>
      </c>
    </row>
    <row r="13640" spans="1:1" x14ac:dyDescent="0.25">
      <c r="A13640">
        <v>13639</v>
      </c>
    </row>
    <row r="13641" spans="1:1" x14ac:dyDescent="0.25">
      <c r="A13641">
        <v>13640</v>
      </c>
    </row>
    <row r="13642" spans="1:1" x14ac:dyDescent="0.25">
      <c r="A13642">
        <v>13641</v>
      </c>
    </row>
    <row r="13643" spans="1:1" x14ac:dyDescent="0.25">
      <c r="A13643">
        <v>13642</v>
      </c>
    </row>
    <row r="13644" spans="1:1" x14ac:dyDescent="0.25">
      <c r="A13644">
        <v>13643</v>
      </c>
    </row>
    <row r="13645" spans="1:1" x14ac:dyDescent="0.25">
      <c r="A13645">
        <v>13644</v>
      </c>
    </row>
    <row r="13646" spans="1:1" x14ac:dyDescent="0.25">
      <c r="A13646">
        <v>13645</v>
      </c>
    </row>
    <row r="13647" spans="1:1" x14ac:dyDescent="0.25">
      <c r="A13647">
        <v>13646</v>
      </c>
    </row>
    <row r="13648" spans="1:1" x14ac:dyDescent="0.25">
      <c r="A13648">
        <v>13647</v>
      </c>
    </row>
    <row r="13649" spans="1:1" x14ac:dyDescent="0.25">
      <c r="A13649">
        <v>13648</v>
      </c>
    </row>
    <row r="13650" spans="1:1" x14ac:dyDescent="0.25">
      <c r="A13650">
        <v>13649</v>
      </c>
    </row>
    <row r="13651" spans="1:1" x14ac:dyDescent="0.25">
      <c r="A13651">
        <v>13650</v>
      </c>
    </row>
    <row r="13652" spans="1:1" x14ac:dyDescent="0.25">
      <c r="A13652">
        <v>13651</v>
      </c>
    </row>
    <row r="13653" spans="1:1" x14ac:dyDescent="0.25">
      <c r="A13653">
        <v>13652</v>
      </c>
    </row>
    <row r="13654" spans="1:1" x14ac:dyDescent="0.25">
      <c r="A13654">
        <v>13653</v>
      </c>
    </row>
    <row r="13655" spans="1:1" x14ac:dyDescent="0.25">
      <c r="A13655">
        <v>13654</v>
      </c>
    </row>
    <row r="13656" spans="1:1" x14ac:dyDescent="0.25">
      <c r="A13656">
        <v>13655</v>
      </c>
    </row>
    <row r="13657" spans="1:1" x14ac:dyDescent="0.25">
      <c r="A13657">
        <v>13656</v>
      </c>
    </row>
    <row r="13658" spans="1:1" x14ac:dyDescent="0.25">
      <c r="A13658">
        <v>13657</v>
      </c>
    </row>
    <row r="13659" spans="1:1" x14ac:dyDescent="0.25">
      <c r="A13659">
        <v>13658</v>
      </c>
    </row>
    <row r="13660" spans="1:1" x14ac:dyDescent="0.25">
      <c r="A13660">
        <v>13659</v>
      </c>
    </row>
    <row r="13661" spans="1:1" x14ac:dyDescent="0.25">
      <c r="A13661">
        <v>13660</v>
      </c>
    </row>
    <row r="13662" spans="1:1" x14ac:dyDescent="0.25">
      <c r="A13662">
        <v>13661</v>
      </c>
    </row>
    <row r="13663" spans="1:1" x14ac:dyDescent="0.25">
      <c r="A13663">
        <v>13662</v>
      </c>
    </row>
    <row r="13664" spans="1:1" x14ac:dyDescent="0.25">
      <c r="A13664">
        <v>13663</v>
      </c>
    </row>
    <row r="13665" spans="1:1" x14ac:dyDescent="0.25">
      <c r="A13665">
        <v>13664</v>
      </c>
    </row>
    <row r="13666" spans="1:1" x14ac:dyDescent="0.25">
      <c r="A13666">
        <v>13665</v>
      </c>
    </row>
    <row r="13667" spans="1:1" x14ac:dyDescent="0.25">
      <c r="A13667">
        <v>13666</v>
      </c>
    </row>
    <row r="13668" spans="1:1" x14ac:dyDescent="0.25">
      <c r="A13668">
        <v>13667</v>
      </c>
    </row>
    <row r="13669" spans="1:1" x14ac:dyDescent="0.25">
      <c r="A13669">
        <v>13668</v>
      </c>
    </row>
    <row r="13670" spans="1:1" x14ac:dyDescent="0.25">
      <c r="A13670">
        <v>13669</v>
      </c>
    </row>
    <row r="13671" spans="1:1" x14ac:dyDescent="0.25">
      <c r="A13671">
        <v>13670</v>
      </c>
    </row>
    <row r="13672" spans="1:1" x14ac:dyDescent="0.25">
      <c r="A13672">
        <v>13671</v>
      </c>
    </row>
    <row r="13673" spans="1:1" x14ac:dyDescent="0.25">
      <c r="A13673">
        <v>13672</v>
      </c>
    </row>
    <row r="13674" spans="1:1" x14ac:dyDescent="0.25">
      <c r="A13674">
        <v>13673</v>
      </c>
    </row>
    <row r="13675" spans="1:1" x14ac:dyDescent="0.25">
      <c r="A13675">
        <v>13674</v>
      </c>
    </row>
    <row r="13676" spans="1:1" x14ac:dyDescent="0.25">
      <c r="A13676">
        <v>13675</v>
      </c>
    </row>
    <row r="13677" spans="1:1" x14ac:dyDescent="0.25">
      <c r="A13677">
        <v>13676</v>
      </c>
    </row>
    <row r="13678" spans="1:1" x14ac:dyDescent="0.25">
      <c r="A13678">
        <v>13677</v>
      </c>
    </row>
    <row r="13679" spans="1:1" x14ac:dyDescent="0.25">
      <c r="A13679">
        <v>13678</v>
      </c>
    </row>
    <row r="13680" spans="1:1" x14ac:dyDescent="0.25">
      <c r="A13680">
        <v>13679</v>
      </c>
    </row>
    <row r="13681" spans="1:1" x14ac:dyDescent="0.25">
      <c r="A13681">
        <v>13680</v>
      </c>
    </row>
    <row r="13682" spans="1:1" x14ac:dyDescent="0.25">
      <c r="A13682">
        <v>13681</v>
      </c>
    </row>
    <row r="13683" spans="1:1" x14ac:dyDescent="0.25">
      <c r="A13683">
        <v>13682</v>
      </c>
    </row>
    <row r="13684" spans="1:1" x14ac:dyDescent="0.25">
      <c r="A13684">
        <v>13683</v>
      </c>
    </row>
    <row r="13685" spans="1:1" x14ac:dyDescent="0.25">
      <c r="A13685">
        <v>13684</v>
      </c>
    </row>
    <row r="13686" spans="1:1" x14ac:dyDescent="0.25">
      <c r="A13686">
        <v>13685</v>
      </c>
    </row>
    <row r="13687" spans="1:1" x14ac:dyDescent="0.25">
      <c r="A13687">
        <v>13686</v>
      </c>
    </row>
    <row r="13688" spans="1:1" x14ac:dyDescent="0.25">
      <c r="A13688">
        <v>13687</v>
      </c>
    </row>
    <row r="13689" spans="1:1" x14ac:dyDescent="0.25">
      <c r="A13689">
        <v>13688</v>
      </c>
    </row>
    <row r="13690" spans="1:1" x14ac:dyDescent="0.25">
      <c r="A13690">
        <v>13689</v>
      </c>
    </row>
    <row r="13691" spans="1:1" x14ac:dyDescent="0.25">
      <c r="A13691">
        <v>13690</v>
      </c>
    </row>
    <row r="13692" spans="1:1" x14ac:dyDescent="0.25">
      <c r="A13692">
        <v>13691</v>
      </c>
    </row>
    <row r="13693" spans="1:1" x14ac:dyDescent="0.25">
      <c r="A13693">
        <v>13692</v>
      </c>
    </row>
    <row r="13694" spans="1:1" x14ac:dyDescent="0.25">
      <c r="A13694">
        <v>13693</v>
      </c>
    </row>
    <row r="13695" spans="1:1" x14ac:dyDescent="0.25">
      <c r="A13695">
        <v>13694</v>
      </c>
    </row>
    <row r="13696" spans="1:1" x14ac:dyDescent="0.25">
      <c r="A13696">
        <v>13695</v>
      </c>
    </row>
    <row r="13697" spans="1:1" x14ac:dyDescent="0.25">
      <c r="A13697">
        <v>13696</v>
      </c>
    </row>
    <row r="13698" spans="1:1" x14ac:dyDescent="0.25">
      <c r="A13698">
        <v>13697</v>
      </c>
    </row>
    <row r="13699" spans="1:1" x14ac:dyDescent="0.25">
      <c r="A13699">
        <v>13698</v>
      </c>
    </row>
    <row r="13700" spans="1:1" x14ac:dyDescent="0.25">
      <c r="A13700">
        <v>13699</v>
      </c>
    </row>
    <row r="13701" spans="1:1" x14ac:dyDescent="0.25">
      <c r="A13701">
        <v>13700</v>
      </c>
    </row>
    <row r="13702" spans="1:1" x14ac:dyDescent="0.25">
      <c r="A13702">
        <v>13701</v>
      </c>
    </row>
    <row r="13703" spans="1:1" x14ac:dyDescent="0.25">
      <c r="A13703">
        <v>13702</v>
      </c>
    </row>
    <row r="13704" spans="1:1" x14ac:dyDescent="0.25">
      <c r="A13704">
        <v>13703</v>
      </c>
    </row>
    <row r="13705" spans="1:1" x14ac:dyDescent="0.25">
      <c r="A13705">
        <v>13704</v>
      </c>
    </row>
    <row r="13706" spans="1:1" x14ac:dyDescent="0.25">
      <c r="A13706">
        <v>13705</v>
      </c>
    </row>
    <row r="13707" spans="1:1" x14ac:dyDescent="0.25">
      <c r="A13707">
        <v>13706</v>
      </c>
    </row>
    <row r="13708" spans="1:1" x14ac:dyDescent="0.25">
      <c r="A13708">
        <v>13707</v>
      </c>
    </row>
    <row r="13709" spans="1:1" x14ac:dyDescent="0.25">
      <c r="A13709">
        <v>13708</v>
      </c>
    </row>
    <row r="13710" spans="1:1" x14ac:dyDescent="0.25">
      <c r="A13710">
        <v>13709</v>
      </c>
    </row>
    <row r="13711" spans="1:1" x14ac:dyDescent="0.25">
      <c r="A13711">
        <v>13710</v>
      </c>
    </row>
    <row r="13712" spans="1:1" x14ac:dyDescent="0.25">
      <c r="A13712">
        <v>13711</v>
      </c>
    </row>
    <row r="13713" spans="1:1" x14ac:dyDescent="0.25">
      <c r="A13713">
        <v>13712</v>
      </c>
    </row>
    <row r="13714" spans="1:1" x14ac:dyDescent="0.25">
      <c r="A13714">
        <v>13713</v>
      </c>
    </row>
    <row r="13715" spans="1:1" x14ac:dyDescent="0.25">
      <c r="A13715">
        <v>13714</v>
      </c>
    </row>
    <row r="13716" spans="1:1" x14ac:dyDescent="0.25">
      <c r="A13716">
        <v>13715</v>
      </c>
    </row>
    <row r="13717" spans="1:1" x14ac:dyDescent="0.25">
      <c r="A13717">
        <v>13716</v>
      </c>
    </row>
    <row r="13718" spans="1:1" x14ac:dyDescent="0.25">
      <c r="A13718">
        <v>13717</v>
      </c>
    </row>
    <row r="13719" spans="1:1" x14ac:dyDescent="0.25">
      <c r="A13719">
        <v>13718</v>
      </c>
    </row>
    <row r="13720" spans="1:1" x14ac:dyDescent="0.25">
      <c r="A13720">
        <v>13719</v>
      </c>
    </row>
    <row r="13721" spans="1:1" x14ac:dyDescent="0.25">
      <c r="A13721">
        <v>13720</v>
      </c>
    </row>
    <row r="13722" spans="1:1" x14ac:dyDescent="0.25">
      <c r="A13722">
        <v>13721</v>
      </c>
    </row>
    <row r="13723" spans="1:1" x14ac:dyDescent="0.25">
      <c r="A13723">
        <v>13722</v>
      </c>
    </row>
    <row r="13724" spans="1:1" x14ac:dyDescent="0.25">
      <c r="A13724">
        <v>13723</v>
      </c>
    </row>
    <row r="13725" spans="1:1" x14ac:dyDescent="0.25">
      <c r="A13725">
        <v>13724</v>
      </c>
    </row>
    <row r="13726" spans="1:1" x14ac:dyDescent="0.25">
      <c r="A13726">
        <v>13725</v>
      </c>
    </row>
    <row r="13727" spans="1:1" x14ac:dyDescent="0.25">
      <c r="A13727">
        <v>13726</v>
      </c>
    </row>
    <row r="13728" spans="1:1" x14ac:dyDescent="0.25">
      <c r="A13728">
        <v>13727</v>
      </c>
    </row>
    <row r="13729" spans="1:1" x14ac:dyDescent="0.25">
      <c r="A13729">
        <v>13728</v>
      </c>
    </row>
    <row r="13730" spans="1:1" x14ac:dyDescent="0.25">
      <c r="A13730">
        <v>13729</v>
      </c>
    </row>
    <row r="13731" spans="1:1" x14ac:dyDescent="0.25">
      <c r="A13731">
        <v>13730</v>
      </c>
    </row>
    <row r="13732" spans="1:1" x14ac:dyDescent="0.25">
      <c r="A13732">
        <v>13731</v>
      </c>
    </row>
    <row r="13733" spans="1:1" x14ac:dyDescent="0.25">
      <c r="A13733">
        <v>13732</v>
      </c>
    </row>
    <row r="13734" spans="1:1" x14ac:dyDescent="0.25">
      <c r="A13734">
        <v>13733</v>
      </c>
    </row>
    <row r="13735" spans="1:1" x14ac:dyDescent="0.25">
      <c r="A13735">
        <v>13734</v>
      </c>
    </row>
    <row r="13736" spans="1:1" x14ac:dyDescent="0.25">
      <c r="A13736">
        <v>13735</v>
      </c>
    </row>
    <row r="13737" spans="1:1" x14ac:dyDescent="0.25">
      <c r="A13737">
        <v>13736</v>
      </c>
    </row>
    <row r="13738" spans="1:1" x14ac:dyDescent="0.25">
      <c r="A13738">
        <v>13737</v>
      </c>
    </row>
    <row r="13739" spans="1:1" x14ac:dyDescent="0.25">
      <c r="A13739">
        <v>13738</v>
      </c>
    </row>
    <row r="13740" spans="1:1" x14ac:dyDescent="0.25">
      <c r="A13740">
        <v>13739</v>
      </c>
    </row>
    <row r="13741" spans="1:1" x14ac:dyDescent="0.25">
      <c r="A13741">
        <v>13740</v>
      </c>
    </row>
    <row r="13742" spans="1:1" x14ac:dyDescent="0.25">
      <c r="A13742">
        <v>13741</v>
      </c>
    </row>
    <row r="13743" spans="1:1" x14ac:dyDescent="0.25">
      <c r="A13743">
        <v>13742</v>
      </c>
    </row>
    <row r="13744" spans="1:1" x14ac:dyDescent="0.25">
      <c r="A13744">
        <v>13743</v>
      </c>
    </row>
    <row r="13745" spans="1:1" x14ac:dyDescent="0.25">
      <c r="A13745">
        <v>13744</v>
      </c>
    </row>
    <row r="13746" spans="1:1" x14ac:dyDescent="0.25">
      <c r="A13746">
        <v>13745</v>
      </c>
    </row>
    <row r="13747" spans="1:1" x14ac:dyDescent="0.25">
      <c r="A13747">
        <v>13746</v>
      </c>
    </row>
    <row r="13748" spans="1:1" x14ac:dyDescent="0.25">
      <c r="A13748">
        <v>13747</v>
      </c>
    </row>
    <row r="13749" spans="1:1" x14ac:dyDescent="0.25">
      <c r="A13749">
        <v>13748</v>
      </c>
    </row>
    <row r="13750" spans="1:1" x14ac:dyDescent="0.25">
      <c r="A13750">
        <v>13749</v>
      </c>
    </row>
    <row r="13751" spans="1:1" x14ac:dyDescent="0.25">
      <c r="A13751">
        <v>13750</v>
      </c>
    </row>
    <row r="13752" spans="1:1" x14ac:dyDescent="0.25">
      <c r="A13752">
        <v>13751</v>
      </c>
    </row>
    <row r="13753" spans="1:1" x14ac:dyDescent="0.25">
      <c r="A13753">
        <v>13752</v>
      </c>
    </row>
    <row r="13754" spans="1:1" x14ac:dyDescent="0.25">
      <c r="A13754">
        <v>13753</v>
      </c>
    </row>
    <row r="13755" spans="1:1" x14ac:dyDescent="0.25">
      <c r="A13755">
        <v>13754</v>
      </c>
    </row>
    <row r="13756" spans="1:1" x14ac:dyDescent="0.25">
      <c r="A13756">
        <v>13755</v>
      </c>
    </row>
    <row r="13757" spans="1:1" x14ac:dyDescent="0.25">
      <c r="A13757">
        <v>13756</v>
      </c>
    </row>
    <row r="13758" spans="1:1" x14ac:dyDescent="0.25">
      <c r="A13758">
        <v>13757</v>
      </c>
    </row>
    <row r="13759" spans="1:1" x14ac:dyDescent="0.25">
      <c r="A13759">
        <v>13758</v>
      </c>
    </row>
    <row r="13760" spans="1:1" x14ac:dyDescent="0.25">
      <c r="A13760">
        <v>13759</v>
      </c>
    </row>
    <row r="13761" spans="1:1" x14ac:dyDescent="0.25">
      <c r="A13761">
        <v>13760</v>
      </c>
    </row>
    <row r="13762" spans="1:1" x14ac:dyDescent="0.25">
      <c r="A13762">
        <v>13761</v>
      </c>
    </row>
    <row r="13763" spans="1:1" x14ac:dyDescent="0.25">
      <c r="A13763">
        <v>13762</v>
      </c>
    </row>
    <row r="13764" spans="1:1" x14ac:dyDescent="0.25">
      <c r="A13764">
        <v>13763</v>
      </c>
    </row>
    <row r="13765" spans="1:1" x14ac:dyDescent="0.25">
      <c r="A13765">
        <v>13764</v>
      </c>
    </row>
    <row r="13766" spans="1:1" x14ac:dyDescent="0.25">
      <c r="A13766">
        <v>13765</v>
      </c>
    </row>
    <row r="13767" spans="1:1" x14ac:dyDescent="0.25">
      <c r="A13767">
        <v>13766</v>
      </c>
    </row>
    <row r="13768" spans="1:1" x14ac:dyDescent="0.25">
      <c r="A13768">
        <v>13767</v>
      </c>
    </row>
    <row r="13769" spans="1:1" x14ac:dyDescent="0.25">
      <c r="A13769">
        <v>13768</v>
      </c>
    </row>
    <row r="13770" spans="1:1" x14ac:dyDescent="0.25">
      <c r="A13770">
        <v>13769</v>
      </c>
    </row>
    <row r="13771" spans="1:1" x14ac:dyDescent="0.25">
      <c r="A13771">
        <v>13770</v>
      </c>
    </row>
    <row r="13772" spans="1:1" x14ac:dyDescent="0.25">
      <c r="A13772">
        <v>13771</v>
      </c>
    </row>
    <row r="13773" spans="1:1" x14ac:dyDescent="0.25">
      <c r="A13773">
        <v>13772</v>
      </c>
    </row>
    <row r="13774" spans="1:1" x14ac:dyDescent="0.25">
      <c r="A13774">
        <v>13773</v>
      </c>
    </row>
    <row r="13775" spans="1:1" x14ac:dyDescent="0.25">
      <c r="A13775">
        <v>13774</v>
      </c>
    </row>
    <row r="13776" spans="1:1" x14ac:dyDescent="0.25">
      <c r="A13776">
        <v>13775</v>
      </c>
    </row>
    <row r="13777" spans="1:1" x14ac:dyDescent="0.25">
      <c r="A13777">
        <v>13776</v>
      </c>
    </row>
    <row r="13778" spans="1:1" x14ac:dyDescent="0.25">
      <c r="A13778">
        <v>13777</v>
      </c>
    </row>
    <row r="13779" spans="1:1" x14ac:dyDescent="0.25">
      <c r="A13779">
        <v>13778</v>
      </c>
    </row>
    <row r="13780" spans="1:1" x14ac:dyDescent="0.25">
      <c r="A13780">
        <v>13779</v>
      </c>
    </row>
    <row r="13781" spans="1:1" x14ac:dyDescent="0.25">
      <c r="A13781">
        <v>13780</v>
      </c>
    </row>
    <row r="13782" spans="1:1" x14ac:dyDescent="0.25">
      <c r="A13782">
        <v>13781</v>
      </c>
    </row>
    <row r="13783" spans="1:1" x14ac:dyDescent="0.25">
      <c r="A13783">
        <v>13782</v>
      </c>
    </row>
    <row r="13784" spans="1:1" x14ac:dyDescent="0.25">
      <c r="A13784">
        <v>13783</v>
      </c>
    </row>
    <row r="13785" spans="1:1" x14ac:dyDescent="0.25">
      <c r="A13785">
        <v>13784</v>
      </c>
    </row>
    <row r="13786" spans="1:1" x14ac:dyDescent="0.25">
      <c r="A13786">
        <v>13785</v>
      </c>
    </row>
    <row r="13787" spans="1:1" x14ac:dyDescent="0.25">
      <c r="A13787">
        <v>13786</v>
      </c>
    </row>
    <row r="13788" spans="1:1" x14ac:dyDescent="0.25">
      <c r="A13788">
        <v>13787</v>
      </c>
    </row>
    <row r="13789" spans="1:1" x14ac:dyDescent="0.25">
      <c r="A13789">
        <v>13788</v>
      </c>
    </row>
    <row r="13790" spans="1:1" x14ac:dyDescent="0.25">
      <c r="A13790">
        <v>13789</v>
      </c>
    </row>
    <row r="13791" spans="1:1" x14ac:dyDescent="0.25">
      <c r="A13791">
        <v>13790</v>
      </c>
    </row>
    <row r="13792" spans="1:1" x14ac:dyDescent="0.25">
      <c r="A13792">
        <v>13791</v>
      </c>
    </row>
    <row r="13793" spans="1:1" x14ac:dyDescent="0.25">
      <c r="A13793">
        <v>13792</v>
      </c>
    </row>
    <row r="13794" spans="1:1" x14ac:dyDescent="0.25">
      <c r="A13794">
        <v>13793</v>
      </c>
    </row>
    <row r="13795" spans="1:1" x14ac:dyDescent="0.25">
      <c r="A13795">
        <v>13794</v>
      </c>
    </row>
    <row r="13796" spans="1:1" x14ac:dyDescent="0.25">
      <c r="A13796">
        <v>13795</v>
      </c>
    </row>
    <row r="13797" spans="1:1" x14ac:dyDescent="0.25">
      <c r="A13797">
        <v>13796</v>
      </c>
    </row>
    <row r="13798" spans="1:1" x14ac:dyDescent="0.25">
      <c r="A13798">
        <v>13797</v>
      </c>
    </row>
    <row r="13799" spans="1:1" x14ac:dyDescent="0.25">
      <c r="A13799">
        <v>13798</v>
      </c>
    </row>
    <row r="13800" spans="1:1" x14ac:dyDescent="0.25">
      <c r="A13800">
        <v>13799</v>
      </c>
    </row>
    <row r="13801" spans="1:1" x14ac:dyDescent="0.25">
      <c r="A13801">
        <v>13800</v>
      </c>
    </row>
    <row r="13802" spans="1:1" x14ac:dyDescent="0.25">
      <c r="A13802">
        <v>13801</v>
      </c>
    </row>
    <row r="13803" spans="1:1" x14ac:dyDescent="0.25">
      <c r="A13803">
        <v>13802</v>
      </c>
    </row>
    <row r="13804" spans="1:1" x14ac:dyDescent="0.25">
      <c r="A13804">
        <v>13803</v>
      </c>
    </row>
    <row r="13805" spans="1:1" x14ac:dyDescent="0.25">
      <c r="A13805">
        <v>13804</v>
      </c>
    </row>
    <row r="13806" spans="1:1" x14ac:dyDescent="0.25">
      <c r="A13806">
        <v>13805</v>
      </c>
    </row>
    <row r="13807" spans="1:1" x14ac:dyDescent="0.25">
      <c r="A13807">
        <v>13806</v>
      </c>
    </row>
    <row r="13808" spans="1:1" x14ac:dyDescent="0.25">
      <c r="A13808">
        <v>13807</v>
      </c>
    </row>
    <row r="13809" spans="1:1" x14ac:dyDescent="0.25">
      <c r="A13809">
        <v>13808</v>
      </c>
    </row>
    <row r="13810" spans="1:1" x14ac:dyDescent="0.25">
      <c r="A13810">
        <v>13809</v>
      </c>
    </row>
    <row r="13811" spans="1:1" x14ac:dyDescent="0.25">
      <c r="A13811">
        <v>13810</v>
      </c>
    </row>
    <row r="13812" spans="1:1" x14ac:dyDescent="0.25">
      <c r="A13812">
        <v>13811</v>
      </c>
    </row>
    <row r="13813" spans="1:1" x14ac:dyDescent="0.25">
      <c r="A13813">
        <v>13812</v>
      </c>
    </row>
    <row r="13814" spans="1:1" x14ac:dyDescent="0.25">
      <c r="A13814">
        <v>13813</v>
      </c>
    </row>
    <row r="13815" spans="1:1" x14ac:dyDescent="0.25">
      <c r="A13815">
        <v>13814</v>
      </c>
    </row>
    <row r="13816" spans="1:1" x14ac:dyDescent="0.25">
      <c r="A13816">
        <v>13815</v>
      </c>
    </row>
    <row r="13817" spans="1:1" x14ac:dyDescent="0.25">
      <c r="A13817">
        <v>13816</v>
      </c>
    </row>
    <row r="13818" spans="1:1" x14ac:dyDescent="0.25">
      <c r="A13818">
        <v>13817</v>
      </c>
    </row>
    <row r="13819" spans="1:1" x14ac:dyDescent="0.25">
      <c r="A13819">
        <v>13818</v>
      </c>
    </row>
    <row r="13820" spans="1:1" x14ac:dyDescent="0.25">
      <c r="A13820">
        <v>13819</v>
      </c>
    </row>
    <row r="13821" spans="1:1" x14ac:dyDescent="0.25">
      <c r="A13821">
        <v>13820</v>
      </c>
    </row>
    <row r="13822" spans="1:1" x14ac:dyDescent="0.25">
      <c r="A13822">
        <v>13821</v>
      </c>
    </row>
    <row r="13823" spans="1:1" x14ac:dyDescent="0.25">
      <c r="A13823">
        <v>13822</v>
      </c>
    </row>
    <row r="13824" spans="1:1" x14ac:dyDescent="0.25">
      <c r="A13824">
        <v>13823</v>
      </c>
    </row>
    <row r="13825" spans="1:1" x14ac:dyDescent="0.25">
      <c r="A13825">
        <v>13824</v>
      </c>
    </row>
    <row r="13826" spans="1:1" x14ac:dyDescent="0.25">
      <c r="A13826">
        <v>13825</v>
      </c>
    </row>
    <row r="13827" spans="1:1" x14ac:dyDescent="0.25">
      <c r="A13827">
        <v>13826</v>
      </c>
    </row>
    <row r="13828" spans="1:1" x14ac:dyDescent="0.25">
      <c r="A13828">
        <v>13827</v>
      </c>
    </row>
    <row r="13829" spans="1:1" x14ac:dyDescent="0.25">
      <c r="A13829">
        <v>13828</v>
      </c>
    </row>
    <row r="13830" spans="1:1" x14ac:dyDescent="0.25">
      <c r="A13830">
        <v>13829</v>
      </c>
    </row>
    <row r="13831" spans="1:1" x14ac:dyDescent="0.25">
      <c r="A13831">
        <v>13830</v>
      </c>
    </row>
    <row r="13832" spans="1:1" x14ac:dyDescent="0.25">
      <c r="A13832">
        <v>13831</v>
      </c>
    </row>
    <row r="13833" spans="1:1" x14ac:dyDescent="0.25">
      <c r="A13833">
        <v>13832</v>
      </c>
    </row>
    <row r="13834" spans="1:1" x14ac:dyDescent="0.25">
      <c r="A13834">
        <v>13833</v>
      </c>
    </row>
    <row r="13835" spans="1:1" x14ac:dyDescent="0.25">
      <c r="A13835">
        <v>13834</v>
      </c>
    </row>
    <row r="13836" spans="1:1" x14ac:dyDescent="0.25">
      <c r="A13836">
        <v>13835</v>
      </c>
    </row>
    <row r="13837" spans="1:1" x14ac:dyDescent="0.25">
      <c r="A13837">
        <v>13836</v>
      </c>
    </row>
    <row r="13838" spans="1:1" x14ac:dyDescent="0.25">
      <c r="A13838">
        <v>13837</v>
      </c>
    </row>
    <row r="13839" spans="1:1" x14ac:dyDescent="0.25">
      <c r="A13839">
        <v>13838</v>
      </c>
    </row>
    <row r="13840" spans="1:1" x14ac:dyDescent="0.25">
      <c r="A13840">
        <v>13839</v>
      </c>
    </row>
    <row r="13841" spans="1:1" x14ac:dyDescent="0.25">
      <c r="A13841">
        <v>13840</v>
      </c>
    </row>
    <row r="13842" spans="1:1" x14ac:dyDescent="0.25">
      <c r="A13842">
        <v>13841</v>
      </c>
    </row>
    <row r="13843" spans="1:1" x14ac:dyDescent="0.25">
      <c r="A13843">
        <v>13842</v>
      </c>
    </row>
    <row r="13844" spans="1:1" x14ac:dyDescent="0.25">
      <c r="A13844">
        <v>13843</v>
      </c>
    </row>
    <row r="13845" spans="1:1" x14ac:dyDescent="0.25">
      <c r="A13845">
        <v>13844</v>
      </c>
    </row>
    <row r="13846" spans="1:1" x14ac:dyDescent="0.25">
      <c r="A13846">
        <v>13845</v>
      </c>
    </row>
    <row r="13847" spans="1:1" x14ac:dyDescent="0.25">
      <c r="A13847">
        <v>13846</v>
      </c>
    </row>
    <row r="13848" spans="1:1" x14ac:dyDescent="0.25">
      <c r="A13848">
        <v>13847</v>
      </c>
    </row>
    <row r="13849" spans="1:1" x14ac:dyDescent="0.25">
      <c r="A13849">
        <v>13848</v>
      </c>
    </row>
    <row r="13850" spans="1:1" x14ac:dyDescent="0.25">
      <c r="A13850">
        <v>13849</v>
      </c>
    </row>
    <row r="13851" spans="1:1" x14ac:dyDescent="0.25">
      <c r="A13851">
        <v>13850</v>
      </c>
    </row>
    <row r="13852" spans="1:1" x14ac:dyDescent="0.25">
      <c r="A13852">
        <v>13851</v>
      </c>
    </row>
    <row r="13853" spans="1:1" x14ac:dyDescent="0.25">
      <c r="A13853">
        <v>13852</v>
      </c>
    </row>
    <row r="13854" spans="1:1" x14ac:dyDescent="0.25">
      <c r="A13854">
        <v>13853</v>
      </c>
    </row>
    <row r="13855" spans="1:1" x14ac:dyDescent="0.25">
      <c r="A13855">
        <v>13854</v>
      </c>
    </row>
    <row r="13856" spans="1:1" x14ac:dyDescent="0.25">
      <c r="A13856">
        <v>13855</v>
      </c>
    </row>
    <row r="13857" spans="1:1" x14ac:dyDescent="0.25">
      <c r="A13857">
        <v>13856</v>
      </c>
    </row>
    <row r="13858" spans="1:1" x14ac:dyDescent="0.25">
      <c r="A13858">
        <v>13857</v>
      </c>
    </row>
    <row r="13859" spans="1:1" x14ac:dyDescent="0.25">
      <c r="A13859">
        <v>13858</v>
      </c>
    </row>
    <row r="13860" spans="1:1" x14ac:dyDescent="0.25">
      <c r="A13860">
        <v>13859</v>
      </c>
    </row>
    <row r="13861" spans="1:1" x14ac:dyDescent="0.25">
      <c r="A13861">
        <v>13860</v>
      </c>
    </row>
    <row r="13862" spans="1:1" x14ac:dyDescent="0.25">
      <c r="A13862">
        <v>13861</v>
      </c>
    </row>
    <row r="13863" spans="1:1" x14ac:dyDescent="0.25">
      <c r="A13863">
        <v>13862</v>
      </c>
    </row>
    <row r="13864" spans="1:1" x14ac:dyDescent="0.25">
      <c r="A13864">
        <v>13863</v>
      </c>
    </row>
    <row r="13865" spans="1:1" x14ac:dyDescent="0.25">
      <c r="A13865">
        <v>13864</v>
      </c>
    </row>
    <row r="13866" spans="1:1" x14ac:dyDescent="0.25">
      <c r="A13866">
        <v>13865</v>
      </c>
    </row>
    <row r="13867" spans="1:1" x14ac:dyDescent="0.25">
      <c r="A13867">
        <v>13866</v>
      </c>
    </row>
    <row r="13868" spans="1:1" x14ac:dyDescent="0.25">
      <c r="A13868">
        <v>13867</v>
      </c>
    </row>
    <row r="13869" spans="1:1" x14ac:dyDescent="0.25">
      <c r="A13869">
        <v>13868</v>
      </c>
    </row>
    <row r="13870" spans="1:1" x14ac:dyDescent="0.25">
      <c r="A13870">
        <v>13869</v>
      </c>
    </row>
    <row r="13871" spans="1:1" x14ac:dyDescent="0.25">
      <c r="A13871">
        <v>13870</v>
      </c>
    </row>
    <row r="13872" spans="1:1" x14ac:dyDescent="0.25">
      <c r="A13872">
        <v>13871</v>
      </c>
    </row>
    <row r="13873" spans="1:1" x14ac:dyDescent="0.25">
      <c r="A13873">
        <v>13872</v>
      </c>
    </row>
    <row r="13874" spans="1:1" x14ac:dyDescent="0.25">
      <c r="A13874">
        <v>13873</v>
      </c>
    </row>
    <row r="13875" spans="1:1" x14ac:dyDescent="0.25">
      <c r="A13875">
        <v>13874</v>
      </c>
    </row>
    <row r="13876" spans="1:1" x14ac:dyDescent="0.25">
      <c r="A13876">
        <v>13875</v>
      </c>
    </row>
    <row r="13877" spans="1:1" x14ac:dyDescent="0.25">
      <c r="A13877">
        <v>13876</v>
      </c>
    </row>
    <row r="13878" spans="1:1" x14ac:dyDescent="0.25">
      <c r="A13878">
        <v>13877</v>
      </c>
    </row>
    <row r="13879" spans="1:1" x14ac:dyDescent="0.25">
      <c r="A13879">
        <v>13878</v>
      </c>
    </row>
    <row r="13880" spans="1:1" x14ac:dyDescent="0.25">
      <c r="A13880">
        <v>13879</v>
      </c>
    </row>
    <row r="13881" spans="1:1" x14ac:dyDescent="0.25">
      <c r="A13881">
        <v>13880</v>
      </c>
    </row>
    <row r="13882" spans="1:1" x14ac:dyDescent="0.25">
      <c r="A13882">
        <v>13881</v>
      </c>
    </row>
    <row r="13883" spans="1:1" x14ac:dyDescent="0.25">
      <c r="A13883">
        <v>13882</v>
      </c>
    </row>
    <row r="13884" spans="1:1" x14ac:dyDescent="0.25">
      <c r="A13884">
        <v>13883</v>
      </c>
    </row>
    <row r="13885" spans="1:1" x14ac:dyDescent="0.25">
      <c r="A13885">
        <v>13884</v>
      </c>
    </row>
    <row r="13886" spans="1:1" x14ac:dyDescent="0.25">
      <c r="A13886">
        <v>13885</v>
      </c>
    </row>
    <row r="13887" spans="1:1" x14ac:dyDescent="0.25">
      <c r="A13887">
        <v>13886</v>
      </c>
    </row>
    <row r="13888" spans="1:1" x14ac:dyDescent="0.25">
      <c r="A13888">
        <v>13887</v>
      </c>
    </row>
    <row r="13889" spans="1:1" x14ac:dyDescent="0.25">
      <c r="A13889">
        <v>13888</v>
      </c>
    </row>
    <row r="13890" spans="1:1" x14ac:dyDescent="0.25">
      <c r="A13890">
        <v>13889</v>
      </c>
    </row>
    <row r="13891" spans="1:1" x14ac:dyDescent="0.25">
      <c r="A13891">
        <v>13890</v>
      </c>
    </row>
    <row r="13892" spans="1:1" x14ac:dyDescent="0.25">
      <c r="A13892">
        <v>13891</v>
      </c>
    </row>
    <row r="13893" spans="1:1" x14ac:dyDescent="0.25">
      <c r="A13893">
        <v>13892</v>
      </c>
    </row>
    <row r="13894" spans="1:1" x14ac:dyDescent="0.25">
      <c r="A13894">
        <v>13893</v>
      </c>
    </row>
    <row r="13895" spans="1:1" x14ac:dyDescent="0.25">
      <c r="A13895">
        <v>13894</v>
      </c>
    </row>
    <row r="13896" spans="1:1" x14ac:dyDescent="0.25">
      <c r="A13896">
        <v>13895</v>
      </c>
    </row>
    <row r="13897" spans="1:1" x14ac:dyDescent="0.25">
      <c r="A13897">
        <v>13896</v>
      </c>
    </row>
    <row r="13898" spans="1:1" x14ac:dyDescent="0.25">
      <c r="A13898">
        <v>13897</v>
      </c>
    </row>
    <row r="13899" spans="1:1" x14ac:dyDescent="0.25">
      <c r="A13899">
        <v>13898</v>
      </c>
    </row>
    <row r="13900" spans="1:1" x14ac:dyDescent="0.25">
      <c r="A13900">
        <v>13899</v>
      </c>
    </row>
    <row r="13901" spans="1:1" x14ac:dyDescent="0.25">
      <c r="A13901">
        <v>13900</v>
      </c>
    </row>
    <row r="13902" spans="1:1" x14ac:dyDescent="0.25">
      <c r="A13902">
        <v>13901</v>
      </c>
    </row>
    <row r="13903" spans="1:1" x14ac:dyDescent="0.25">
      <c r="A13903">
        <v>13902</v>
      </c>
    </row>
    <row r="13904" spans="1:1" x14ac:dyDescent="0.25">
      <c r="A13904">
        <v>13903</v>
      </c>
    </row>
    <row r="13905" spans="1:1" x14ac:dyDescent="0.25">
      <c r="A13905">
        <v>13904</v>
      </c>
    </row>
    <row r="13906" spans="1:1" x14ac:dyDescent="0.25">
      <c r="A13906">
        <v>13905</v>
      </c>
    </row>
    <row r="13907" spans="1:1" x14ac:dyDescent="0.25">
      <c r="A13907">
        <v>13906</v>
      </c>
    </row>
    <row r="13908" spans="1:1" x14ac:dyDescent="0.25">
      <c r="A13908">
        <v>13907</v>
      </c>
    </row>
    <row r="13909" spans="1:1" x14ac:dyDescent="0.25">
      <c r="A13909">
        <v>13908</v>
      </c>
    </row>
    <row r="13910" spans="1:1" x14ac:dyDescent="0.25">
      <c r="A13910">
        <v>13909</v>
      </c>
    </row>
    <row r="13911" spans="1:1" x14ac:dyDescent="0.25">
      <c r="A13911">
        <v>13910</v>
      </c>
    </row>
    <row r="13912" spans="1:1" x14ac:dyDescent="0.25">
      <c r="A13912">
        <v>13911</v>
      </c>
    </row>
    <row r="13913" spans="1:1" x14ac:dyDescent="0.25">
      <c r="A13913">
        <v>13912</v>
      </c>
    </row>
    <row r="13914" spans="1:1" x14ac:dyDescent="0.25">
      <c r="A13914">
        <v>13913</v>
      </c>
    </row>
    <row r="13915" spans="1:1" x14ac:dyDescent="0.25">
      <c r="A13915">
        <v>13914</v>
      </c>
    </row>
    <row r="13916" spans="1:1" x14ac:dyDescent="0.25">
      <c r="A13916">
        <v>13915</v>
      </c>
    </row>
    <row r="13917" spans="1:1" x14ac:dyDescent="0.25">
      <c r="A13917">
        <v>13916</v>
      </c>
    </row>
    <row r="13918" spans="1:1" x14ac:dyDescent="0.25">
      <c r="A13918">
        <v>13917</v>
      </c>
    </row>
    <row r="13919" spans="1:1" x14ac:dyDescent="0.25">
      <c r="A13919">
        <v>13918</v>
      </c>
    </row>
    <row r="13920" spans="1:1" x14ac:dyDescent="0.25">
      <c r="A13920">
        <v>13919</v>
      </c>
    </row>
    <row r="13921" spans="1:1" x14ac:dyDescent="0.25">
      <c r="A13921">
        <v>13920</v>
      </c>
    </row>
    <row r="13922" spans="1:1" x14ac:dyDescent="0.25">
      <c r="A13922">
        <v>13921</v>
      </c>
    </row>
    <row r="13923" spans="1:1" x14ac:dyDescent="0.25">
      <c r="A13923">
        <v>13922</v>
      </c>
    </row>
    <row r="13924" spans="1:1" x14ac:dyDescent="0.25">
      <c r="A13924">
        <v>13923</v>
      </c>
    </row>
    <row r="13925" spans="1:1" x14ac:dyDescent="0.25">
      <c r="A13925">
        <v>13924</v>
      </c>
    </row>
    <row r="13926" spans="1:1" x14ac:dyDescent="0.25">
      <c r="A13926">
        <v>13925</v>
      </c>
    </row>
    <row r="13927" spans="1:1" x14ac:dyDescent="0.25">
      <c r="A13927">
        <v>13926</v>
      </c>
    </row>
    <row r="13928" spans="1:1" x14ac:dyDescent="0.25">
      <c r="A13928">
        <v>13927</v>
      </c>
    </row>
    <row r="13929" spans="1:1" x14ac:dyDescent="0.25">
      <c r="A13929">
        <v>13928</v>
      </c>
    </row>
    <row r="13930" spans="1:1" x14ac:dyDescent="0.25">
      <c r="A13930">
        <v>13929</v>
      </c>
    </row>
    <row r="13931" spans="1:1" x14ac:dyDescent="0.25">
      <c r="A13931">
        <v>13930</v>
      </c>
    </row>
    <row r="13932" spans="1:1" x14ac:dyDescent="0.25">
      <c r="A13932">
        <v>13931</v>
      </c>
    </row>
    <row r="13933" spans="1:1" x14ac:dyDescent="0.25">
      <c r="A13933">
        <v>13932</v>
      </c>
    </row>
    <row r="13934" spans="1:1" x14ac:dyDescent="0.25">
      <c r="A13934">
        <v>13933</v>
      </c>
    </row>
    <row r="13935" spans="1:1" x14ac:dyDescent="0.25">
      <c r="A13935">
        <v>13934</v>
      </c>
    </row>
    <row r="13936" spans="1:1" x14ac:dyDescent="0.25">
      <c r="A13936">
        <v>13935</v>
      </c>
    </row>
    <row r="13937" spans="1:1" x14ac:dyDescent="0.25">
      <c r="A13937">
        <v>13936</v>
      </c>
    </row>
    <row r="13938" spans="1:1" x14ac:dyDescent="0.25">
      <c r="A13938">
        <v>13937</v>
      </c>
    </row>
    <row r="13939" spans="1:1" x14ac:dyDescent="0.25">
      <c r="A13939">
        <v>13938</v>
      </c>
    </row>
    <row r="13940" spans="1:1" x14ac:dyDescent="0.25">
      <c r="A13940">
        <v>13939</v>
      </c>
    </row>
    <row r="13941" spans="1:1" x14ac:dyDescent="0.25">
      <c r="A13941">
        <v>13940</v>
      </c>
    </row>
    <row r="13942" spans="1:1" x14ac:dyDescent="0.25">
      <c r="A13942">
        <v>13941</v>
      </c>
    </row>
    <row r="13943" spans="1:1" x14ac:dyDescent="0.25">
      <c r="A13943">
        <v>13942</v>
      </c>
    </row>
    <row r="13944" spans="1:1" x14ac:dyDescent="0.25">
      <c r="A13944">
        <v>13943</v>
      </c>
    </row>
    <row r="13945" spans="1:1" x14ac:dyDescent="0.25">
      <c r="A13945">
        <v>13944</v>
      </c>
    </row>
    <row r="13946" spans="1:1" x14ac:dyDescent="0.25">
      <c r="A13946">
        <v>13945</v>
      </c>
    </row>
    <row r="13947" spans="1:1" x14ac:dyDescent="0.25">
      <c r="A13947">
        <v>13946</v>
      </c>
    </row>
    <row r="13948" spans="1:1" x14ac:dyDescent="0.25">
      <c r="A13948">
        <v>13947</v>
      </c>
    </row>
    <row r="13949" spans="1:1" x14ac:dyDescent="0.25">
      <c r="A13949">
        <v>13948</v>
      </c>
    </row>
    <row r="13950" spans="1:1" x14ac:dyDescent="0.25">
      <c r="A13950">
        <v>13949</v>
      </c>
    </row>
    <row r="13951" spans="1:1" x14ac:dyDescent="0.25">
      <c r="A13951">
        <v>13950</v>
      </c>
    </row>
    <row r="13952" spans="1:1" x14ac:dyDescent="0.25">
      <c r="A13952">
        <v>13951</v>
      </c>
    </row>
    <row r="13953" spans="1:1" x14ac:dyDescent="0.25">
      <c r="A13953">
        <v>13952</v>
      </c>
    </row>
    <row r="13954" spans="1:1" x14ac:dyDescent="0.25">
      <c r="A13954">
        <v>13953</v>
      </c>
    </row>
    <row r="13955" spans="1:1" x14ac:dyDescent="0.25">
      <c r="A13955">
        <v>13954</v>
      </c>
    </row>
    <row r="13956" spans="1:1" x14ac:dyDescent="0.25">
      <c r="A13956">
        <v>13955</v>
      </c>
    </row>
    <row r="13957" spans="1:1" x14ac:dyDescent="0.25">
      <c r="A13957">
        <v>13956</v>
      </c>
    </row>
    <row r="13958" spans="1:1" x14ac:dyDescent="0.25">
      <c r="A13958">
        <v>13957</v>
      </c>
    </row>
    <row r="13959" spans="1:1" x14ac:dyDescent="0.25">
      <c r="A13959">
        <v>13958</v>
      </c>
    </row>
    <row r="13960" spans="1:1" x14ac:dyDescent="0.25">
      <c r="A13960">
        <v>13959</v>
      </c>
    </row>
    <row r="13961" spans="1:1" x14ac:dyDescent="0.25">
      <c r="A13961">
        <v>13960</v>
      </c>
    </row>
    <row r="13962" spans="1:1" x14ac:dyDescent="0.25">
      <c r="A13962">
        <v>13961</v>
      </c>
    </row>
    <row r="13963" spans="1:1" x14ac:dyDescent="0.25">
      <c r="A13963">
        <v>13962</v>
      </c>
    </row>
    <row r="13964" spans="1:1" x14ac:dyDescent="0.25">
      <c r="A13964">
        <v>13963</v>
      </c>
    </row>
    <row r="13965" spans="1:1" x14ac:dyDescent="0.25">
      <c r="A13965">
        <v>13964</v>
      </c>
    </row>
    <row r="13966" spans="1:1" x14ac:dyDescent="0.25">
      <c r="A13966">
        <v>13965</v>
      </c>
    </row>
    <row r="13967" spans="1:1" x14ac:dyDescent="0.25">
      <c r="A13967">
        <v>13966</v>
      </c>
    </row>
    <row r="13968" spans="1:1" x14ac:dyDescent="0.25">
      <c r="A13968">
        <v>13967</v>
      </c>
    </row>
    <row r="13969" spans="1:1" x14ac:dyDescent="0.25">
      <c r="A13969">
        <v>13968</v>
      </c>
    </row>
    <row r="13970" spans="1:1" x14ac:dyDescent="0.25">
      <c r="A13970">
        <v>13969</v>
      </c>
    </row>
    <row r="13971" spans="1:1" x14ac:dyDescent="0.25">
      <c r="A13971">
        <v>13970</v>
      </c>
    </row>
    <row r="13972" spans="1:1" x14ac:dyDescent="0.25">
      <c r="A13972">
        <v>13971</v>
      </c>
    </row>
    <row r="13973" spans="1:1" x14ac:dyDescent="0.25">
      <c r="A13973">
        <v>13972</v>
      </c>
    </row>
    <row r="13974" spans="1:1" x14ac:dyDescent="0.25">
      <c r="A13974">
        <v>13973</v>
      </c>
    </row>
    <row r="13975" spans="1:1" x14ac:dyDescent="0.25">
      <c r="A13975">
        <v>13974</v>
      </c>
    </row>
    <row r="13976" spans="1:1" x14ac:dyDescent="0.25">
      <c r="A13976">
        <v>13975</v>
      </c>
    </row>
    <row r="13977" spans="1:1" x14ac:dyDescent="0.25">
      <c r="A13977">
        <v>13976</v>
      </c>
    </row>
    <row r="13978" spans="1:1" x14ac:dyDescent="0.25">
      <c r="A13978">
        <v>13977</v>
      </c>
    </row>
    <row r="13979" spans="1:1" x14ac:dyDescent="0.25">
      <c r="A13979">
        <v>13978</v>
      </c>
    </row>
    <row r="13980" spans="1:1" x14ac:dyDescent="0.25">
      <c r="A13980">
        <v>13979</v>
      </c>
    </row>
    <row r="13981" spans="1:1" x14ac:dyDescent="0.25">
      <c r="A13981">
        <v>13980</v>
      </c>
    </row>
    <row r="13982" spans="1:1" x14ac:dyDescent="0.25">
      <c r="A13982">
        <v>13981</v>
      </c>
    </row>
    <row r="13983" spans="1:1" x14ac:dyDescent="0.25">
      <c r="A13983">
        <v>13982</v>
      </c>
    </row>
    <row r="13984" spans="1:1" x14ac:dyDescent="0.25">
      <c r="A13984">
        <v>13983</v>
      </c>
    </row>
    <row r="13985" spans="1:1" x14ac:dyDescent="0.25">
      <c r="A13985">
        <v>13984</v>
      </c>
    </row>
    <row r="13986" spans="1:1" x14ac:dyDescent="0.25">
      <c r="A13986">
        <v>13985</v>
      </c>
    </row>
    <row r="13987" spans="1:1" x14ac:dyDescent="0.25">
      <c r="A13987">
        <v>13986</v>
      </c>
    </row>
    <row r="13988" spans="1:1" x14ac:dyDescent="0.25">
      <c r="A13988">
        <v>13987</v>
      </c>
    </row>
    <row r="13989" spans="1:1" x14ac:dyDescent="0.25">
      <c r="A13989">
        <v>13988</v>
      </c>
    </row>
    <row r="13990" spans="1:1" x14ac:dyDescent="0.25">
      <c r="A13990">
        <v>13989</v>
      </c>
    </row>
    <row r="13991" spans="1:1" x14ac:dyDescent="0.25">
      <c r="A13991">
        <v>13990</v>
      </c>
    </row>
    <row r="13992" spans="1:1" x14ac:dyDescent="0.25">
      <c r="A13992">
        <v>13991</v>
      </c>
    </row>
    <row r="13993" spans="1:1" x14ac:dyDescent="0.25">
      <c r="A13993">
        <v>13992</v>
      </c>
    </row>
    <row r="13994" spans="1:1" x14ac:dyDescent="0.25">
      <c r="A13994">
        <v>13993</v>
      </c>
    </row>
    <row r="13995" spans="1:1" x14ac:dyDescent="0.25">
      <c r="A13995">
        <v>13994</v>
      </c>
    </row>
    <row r="13996" spans="1:1" x14ac:dyDescent="0.25">
      <c r="A13996">
        <v>13995</v>
      </c>
    </row>
    <row r="13997" spans="1:1" x14ac:dyDescent="0.25">
      <c r="A13997">
        <v>13996</v>
      </c>
    </row>
    <row r="13998" spans="1:1" x14ac:dyDescent="0.25">
      <c r="A13998">
        <v>13997</v>
      </c>
    </row>
    <row r="13999" spans="1:1" x14ac:dyDescent="0.25">
      <c r="A13999">
        <v>13998</v>
      </c>
    </row>
    <row r="14000" spans="1:1" x14ac:dyDescent="0.25">
      <c r="A14000">
        <v>13999</v>
      </c>
    </row>
    <row r="14001" spans="1:1" x14ac:dyDescent="0.25">
      <c r="A14001">
        <v>14000</v>
      </c>
    </row>
    <row r="14002" spans="1:1" x14ac:dyDescent="0.25">
      <c r="A14002">
        <v>14001</v>
      </c>
    </row>
    <row r="14003" spans="1:1" x14ac:dyDescent="0.25">
      <c r="A14003">
        <v>14002</v>
      </c>
    </row>
    <row r="14004" spans="1:1" x14ac:dyDescent="0.25">
      <c r="A14004">
        <v>14003</v>
      </c>
    </row>
    <row r="14005" spans="1:1" x14ac:dyDescent="0.25">
      <c r="A14005">
        <v>14004</v>
      </c>
    </row>
    <row r="14006" spans="1:1" x14ac:dyDescent="0.25">
      <c r="A14006">
        <v>14005</v>
      </c>
    </row>
    <row r="14007" spans="1:1" x14ac:dyDescent="0.25">
      <c r="A14007">
        <v>14006</v>
      </c>
    </row>
    <row r="14008" spans="1:1" x14ac:dyDescent="0.25">
      <c r="A14008">
        <v>14007</v>
      </c>
    </row>
    <row r="14009" spans="1:1" x14ac:dyDescent="0.25">
      <c r="A14009">
        <v>14008</v>
      </c>
    </row>
    <row r="14010" spans="1:1" x14ac:dyDescent="0.25">
      <c r="A14010">
        <v>14009</v>
      </c>
    </row>
    <row r="14011" spans="1:1" x14ac:dyDescent="0.25">
      <c r="A14011">
        <v>14010</v>
      </c>
    </row>
    <row r="14012" spans="1:1" x14ac:dyDescent="0.25">
      <c r="A14012">
        <v>14011</v>
      </c>
    </row>
    <row r="14013" spans="1:1" x14ac:dyDescent="0.25">
      <c r="A14013">
        <v>14012</v>
      </c>
    </row>
    <row r="14014" spans="1:1" x14ac:dyDescent="0.25">
      <c r="A14014">
        <v>14013</v>
      </c>
    </row>
    <row r="14015" spans="1:1" x14ac:dyDescent="0.25">
      <c r="A14015">
        <v>14014</v>
      </c>
    </row>
    <row r="14016" spans="1:1" x14ac:dyDescent="0.25">
      <c r="A14016">
        <v>14015</v>
      </c>
    </row>
    <row r="14017" spans="1:1" x14ac:dyDescent="0.25">
      <c r="A14017">
        <v>14016</v>
      </c>
    </row>
    <row r="14018" spans="1:1" x14ac:dyDescent="0.25">
      <c r="A14018">
        <v>14017</v>
      </c>
    </row>
    <row r="14019" spans="1:1" x14ac:dyDescent="0.25">
      <c r="A14019">
        <v>14018</v>
      </c>
    </row>
    <row r="14020" spans="1:1" x14ac:dyDescent="0.25">
      <c r="A14020">
        <v>14019</v>
      </c>
    </row>
    <row r="14021" spans="1:1" x14ac:dyDescent="0.25">
      <c r="A14021">
        <v>14020</v>
      </c>
    </row>
    <row r="14022" spans="1:1" x14ac:dyDescent="0.25">
      <c r="A14022">
        <v>14021</v>
      </c>
    </row>
    <row r="14023" spans="1:1" x14ac:dyDescent="0.25">
      <c r="A14023">
        <v>14022</v>
      </c>
    </row>
    <row r="14024" spans="1:1" x14ac:dyDescent="0.25">
      <c r="A14024">
        <v>14023</v>
      </c>
    </row>
    <row r="14025" spans="1:1" x14ac:dyDescent="0.25">
      <c r="A14025">
        <v>14024</v>
      </c>
    </row>
    <row r="14026" spans="1:1" x14ac:dyDescent="0.25">
      <c r="A14026">
        <v>14025</v>
      </c>
    </row>
    <row r="14027" spans="1:1" x14ac:dyDescent="0.25">
      <c r="A14027">
        <v>14026</v>
      </c>
    </row>
    <row r="14028" spans="1:1" x14ac:dyDescent="0.25">
      <c r="A14028">
        <v>14027</v>
      </c>
    </row>
    <row r="14029" spans="1:1" x14ac:dyDescent="0.25">
      <c r="A14029">
        <v>14028</v>
      </c>
    </row>
    <row r="14030" spans="1:1" x14ac:dyDescent="0.25">
      <c r="A14030">
        <v>14029</v>
      </c>
    </row>
    <row r="14031" spans="1:1" x14ac:dyDescent="0.25">
      <c r="A14031">
        <v>14030</v>
      </c>
    </row>
    <row r="14032" spans="1:1" x14ac:dyDescent="0.25">
      <c r="A14032">
        <v>14031</v>
      </c>
    </row>
    <row r="14033" spans="1:1" x14ac:dyDescent="0.25">
      <c r="A14033">
        <v>14032</v>
      </c>
    </row>
    <row r="14034" spans="1:1" x14ac:dyDescent="0.25">
      <c r="A14034">
        <v>14033</v>
      </c>
    </row>
    <row r="14035" spans="1:1" x14ac:dyDescent="0.25">
      <c r="A14035">
        <v>14034</v>
      </c>
    </row>
    <row r="14036" spans="1:1" x14ac:dyDescent="0.25">
      <c r="A14036">
        <v>14035</v>
      </c>
    </row>
    <row r="14037" spans="1:1" x14ac:dyDescent="0.25">
      <c r="A14037">
        <v>14036</v>
      </c>
    </row>
    <row r="14038" spans="1:1" x14ac:dyDescent="0.25">
      <c r="A14038">
        <v>14037</v>
      </c>
    </row>
    <row r="14039" spans="1:1" x14ac:dyDescent="0.25">
      <c r="A14039">
        <v>14038</v>
      </c>
    </row>
    <row r="14040" spans="1:1" x14ac:dyDescent="0.25">
      <c r="A14040">
        <v>14039</v>
      </c>
    </row>
    <row r="14041" spans="1:1" x14ac:dyDescent="0.25">
      <c r="A14041">
        <v>14040</v>
      </c>
    </row>
    <row r="14042" spans="1:1" x14ac:dyDescent="0.25">
      <c r="A14042">
        <v>14041</v>
      </c>
    </row>
    <row r="14043" spans="1:1" x14ac:dyDescent="0.25">
      <c r="A14043">
        <v>14042</v>
      </c>
    </row>
    <row r="14044" spans="1:1" x14ac:dyDescent="0.25">
      <c r="A14044">
        <v>14043</v>
      </c>
    </row>
    <row r="14045" spans="1:1" x14ac:dyDescent="0.25">
      <c r="A14045">
        <v>14044</v>
      </c>
    </row>
    <row r="14046" spans="1:1" x14ac:dyDescent="0.25">
      <c r="A14046">
        <v>14045</v>
      </c>
    </row>
    <row r="14047" spans="1:1" x14ac:dyDescent="0.25">
      <c r="A14047">
        <v>14046</v>
      </c>
    </row>
    <row r="14048" spans="1:1" x14ac:dyDescent="0.25">
      <c r="A14048">
        <v>14047</v>
      </c>
    </row>
    <row r="14049" spans="1:1" x14ac:dyDescent="0.25">
      <c r="A14049">
        <v>14048</v>
      </c>
    </row>
    <row r="14050" spans="1:1" x14ac:dyDescent="0.25">
      <c r="A14050">
        <v>14049</v>
      </c>
    </row>
    <row r="14051" spans="1:1" x14ac:dyDescent="0.25">
      <c r="A14051">
        <v>14050</v>
      </c>
    </row>
    <row r="14052" spans="1:1" x14ac:dyDescent="0.25">
      <c r="A14052">
        <v>14051</v>
      </c>
    </row>
    <row r="14053" spans="1:1" x14ac:dyDescent="0.25">
      <c r="A14053">
        <v>14052</v>
      </c>
    </row>
    <row r="14054" spans="1:1" x14ac:dyDescent="0.25">
      <c r="A14054">
        <v>14053</v>
      </c>
    </row>
    <row r="14055" spans="1:1" x14ac:dyDescent="0.25">
      <c r="A14055">
        <v>14054</v>
      </c>
    </row>
    <row r="14056" spans="1:1" x14ac:dyDescent="0.25">
      <c r="A14056">
        <v>14055</v>
      </c>
    </row>
    <row r="14057" spans="1:1" x14ac:dyDescent="0.25">
      <c r="A14057">
        <v>14056</v>
      </c>
    </row>
    <row r="14058" spans="1:1" x14ac:dyDescent="0.25">
      <c r="A14058">
        <v>14057</v>
      </c>
    </row>
    <row r="14059" spans="1:1" x14ac:dyDescent="0.25">
      <c r="A14059">
        <v>14058</v>
      </c>
    </row>
    <row r="14060" spans="1:1" x14ac:dyDescent="0.25">
      <c r="A14060">
        <v>14059</v>
      </c>
    </row>
    <row r="14061" spans="1:1" x14ac:dyDescent="0.25">
      <c r="A14061">
        <v>14060</v>
      </c>
    </row>
    <row r="14062" spans="1:1" x14ac:dyDescent="0.25">
      <c r="A14062">
        <v>14061</v>
      </c>
    </row>
    <row r="14063" spans="1:1" x14ac:dyDescent="0.25">
      <c r="A14063">
        <v>14062</v>
      </c>
    </row>
    <row r="14064" spans="1:1" x14ac:dyDescent="0.25">
      <c r="A14064">
        <v>14063</v>
      </c>
    </row>
    <row r="14065" spans="1:1" x14ac:dyDescent="0.25">
      <c r="A14065">
        <v>14064</v>
      </c>
    </row>
    <row r="14066" spans="1:1" x14ac:dyDescent="0.25">
      <c r="A14066">
        <v>14065</v>
      </c>
    </row>
    <row r="14067" spans="1:1" x14ac:dyDescent="0.25">
      <c r="A14067">
        <v>14066</v>
      </c>
    </row>
    <row r="14068" spans="1:1" x14ac:dyDescent="0.25">
      <c r="A14068">
        <v>14067</v>
      </c>
    </row>
    <row r="14069" spans="1:1" x14ac:dyDescent="0.25">
      <c r="A14069">
        <v>14068</v>
      </c>
    </row>
    <row r="14070" spans="1:1" x14ac:dyDescent="0.25">
      <c r="A14070">
        <v>14069</v>
      </c>
    </row>
    <row r="14071" spans="1:1" x14ac:dyDescent="0.25">
      <c r="A14071">
        <v>14070</v>
      </c>
    </row>
    <row r="14072" spans="1:1" x14ac:dyDescent="0.25">
      <c r="A14072">
        <v>14071</v>
      </c>
    </row>
    <row r="14073" spans="1:1" x14ac:dyDescent="0.25">
      <c r="A14073">
        <v>14072</v>
      </c>
    </row>
    <row r="14074" spans="1:1" x14ac:dyDescent="0.25">
      <c r="A14074">
        <v>14073</v>
      </c>
    </row>
    <row r="14075" spans="1:1" x14ac:dyDescent="0.25">
      <c r="A14075">
        <v>14074</v>
      </c>
    </row>
    <row r="14076" spans="1:1" x14ac:dyDescent="0.25">
      <c r="A14076">
        <v>14075</v>
      </c>
    </row>
    <row r="14077" spans="1:1" x14ac:dyDescent="0.25">
      <c r="A14077">
        <v>14076</v>
      </c>
    </row>
    <row r="14078" spans="1:1" x14ac:dyDescent="0.25">
      <c r="A14078">
        <v>14077</v>
      </c>
    </row>
    <row r="14079" spans="1:1" x14ac:dyDescent="0.25">
      <c r="A14079">
        <v>14078</v>
      </c>
    </row>
    <row r="14080" spans="1:1" x14ac:dyDescent="0.25">
      <c r="A14080">
        <v>14079</v>
      </c>
    </row>
    <row r="14081" spans="1:1" x14ac:dyDescent="0.25">
      <c r="A14081">
        <v>14080</v>
      </c>
    </row>
    <row r="14082" spans="1:1" x14ac:dyDescent="0.25">
      <c r="A14082">
        <v>14081</v>
      </c>
    </row>
    <row r="14083" spans="1:1" x14ac:dyDescent="0.25">
      <c r="A14083">
        <v>14082</v>
      </c>
    </row>
    <row r="14084" spans="1:1" x14ac:dyDescent="0.25">
      <c r="A14084">
        <v>14083</v>
      </c>
    </row>
    <row r="14085" spans="1:1" x14ac:dyDescent="0.25">
      <c r="A14085">
        <v>14084</v>
      </c>
    </row>
    <row r="14086" spans="1:1" x14ac:dyDescent="0.25">
      <c r="A14086">
        <v>14085</v>
      </c>
    </row>
    <row r="14087" spans="1:1" x14ac:dyDescent="0.25">
      <c r="A14087">
        <v>14086</v>
      </c>
    </row>
    <row r="14088" spans="1:1" x14ac:dyDescent="0.25">
      <c r="A14088">
        <v>14087</v>
      </c>
    </row>
    <row r="14089" spans="1:1" x14ac:dyDescent="0.25">
      <c r="A14089">
        <v>14088</v>
      </c>
    </row>
    <row r="14090" spans="1:1" x14ac:dyDescent="0.25">
      <c r="A14090">
        <v>14089</v>
      </c>
    </row>
    <row r="14091" spans="1:1" x14ac:dyDescent="0.25">
      <c r="A14091">
        <v>14090</v>
      </c>
    </row>
    <row r="14092" spans="1:1" x14ac:dyDescent="0.25">
      <c r="A14092">
        <v>14091</v>
      </c>
    </row>
    <row r="14093" spans="1:1" x14ac:dyDescent="0.25">
      <c r="A14093">
        <v>14092</v>
      </c>
    </row>
    <row r="14094" spans="1:1" x14ac:dyDescent="0.25">
      <c r="A14094">
        <v>14093</v>
      </c>
    </row>
    <row r="14095" spans="1:1" x14ac:dyDescent="0.25">
      <c r="A14095">
        <v>14094</v>
      </c>
    </row>
    <row r="14096" spans="1:1" x14ac:dyDescent="0.25">
      <c r="A14096">
        <v>14095</v>
      </c>
    </row>
    <row r="14097" spans="1:1" x14ac:dyDescent="0.25">
      <c r="A14097">
        <v>14096</v>
      </c>
    </row>
    <row r="14098" spans="1:1" x14ac:dyDescent="0.25">
      <c r="A14098">
        <v>14097</v>
      </c>
    </row>
    <row r="14099" spans="1:1" x14ac:dyDescent="0.25">
      <c r="A14099">
        <v>14098</v>
      </c>
    </row>
    <row r="14100" spans="1:1" x14ac:dyDescent="0.25">
      <c r="A14100">
        <v>14099</v>
      </c>
    </row>
    <row r="14101" spans="1:1" x14ac:dyDescent="0.25">
      <c r="A14101">
        <v>14100</v>
      </c>
    </row>
    <row r="14102" spans="1:1" x14ac:dyDescent="0.25">
      <c r="A14102">
        <v>14101</v>
      </c>
    </row>
    <row r="14103" spans="1:1" x14ac:dyDescent="0.25">
      <c r="A14103">
        <v>14102</v>
      </c>
    </row>
    <row r="14104" spans="1:1" x14ac:dyDescent="0.25">
      <c r="A14104">
        <v>14103</v>
      </c>
    </row>
    <row r="14105" spans="1:1" x14ac:dyDescent="0.25">
      <c r="A14105">
        <v>14104</v>
      </c>
    </row>
    <row r="14106" spans="1:1" x14ac:dyDescent="0.25">
      <c r="A14106">
        <v>14105</v>
      </c>
    </row>
    <row r="14107" spans="1:1" x14ac:dyDescent="0.25">
      <c r="A14107">
        <v>14106</v>
      </c>
    </row>
    <row r="14108" spans="1:1" x14ac:dyDescent="0.25">
      <c r="A14108">
        <v>14107</v>
      </c>
    </row>
    <row r="14109" spans="1:1" x14ac:dyDescent="0.25">
      <c r="A14109">
        <v>14108</v>
      </c>
    </row>
    <row r="14110" spans="1:1" x14ac:dyDescent="0.25">
      <c r="A14110">
        <v>14109</v>
      </c>
    </row>
    <row r="14111" spans="1:1" x14ac:dyDescent="0.25">
      <c r="A14111">
        <v>14110</v>
      </c>
    </row>
    <row r="14112" spans="1:1" x14ac:dyDescent="0.25">
      <c r="A14112">
        <v>14111</v>
      </c>
    </row>
    <row r="14113" spans="1:1" x14ac:dyDescent="0.25">
      <c r="A14113">
        <v>14112</v>
      </c>
    </row>
    <row r="14114" spans="1:1" x14ac:dyDescent="0.25">
      <c r="A14114">
        <v>14113</v>
      </c>
    </row>
    <row r="14115" spans="1:1" x14ac:dyDescent="0.25">
      <c r="A14115">
        <v>14114</v>
      </c>
    </row>
    <row r="14116" spans="1:1" x14ac:dyDescent="0.25">
      <c r="A14116">
        <v>14115</v>
      </c>
    </row>
    <row r="14117" spans="1:1" x14ac:dyDescent="0.25">
      <c r="A14117">
        <v>14116</v>
      </c>
    </row>
    <row r="14118" spans="1:1" x14ac:dyDescent="0.25">
      <c r="A14118">
        <v>14117</v>
      </c>
    </row>
    <row r="14119" spans="1:1" x14ac:dyDescent="0.25">
      <c r="A14119">
        <v>14118</v>
      </c>
    </row>
    <row r="14120" spans="1:1" x14ac:dyDescent="0.25">
      <c r="A14120">
        <v>14119</v>
      </c>
    </row>
    <row r="14121" spans="1:1" x14ac:dyDescent="0.25">
      <c r="A14121">
        <v>14120</v>
      </c>
    </row>
    <row r="14122" spans="1:1" x14ac:dyDescent="0.25">
      <c r="A14122">
        <v>14121</v>
      </c>
    </row>
    <row r="14123" spans="1:1" x14ac:dyDescent="0.25">
      <c r="A14123">
        <v>14122</v>
      </c>
    </row>
    <row r="14124" spans="1:1" x14ac:dyDescent="0.25">
      <c r="A14124">
        <v>14123</v>
      </c>
    </row>
    <row r="14125" spans="1:1" x14ac:dyDescent="0.25">
      <c r="A14125">
        <v>14124</v>
      </c>
    </row>
    <row r="14126" spans="1:1" x14ac:dyDescent="0.25">
      <c r="A14126">
        <v>14125</v>
      </c>
    </row>
    <row r="14127" spans="1:1" x14ac:dyDescent="0.25">
      <c r="A14127">
        <v>14126</v>
      </c>
    </row>
    <row r="14128" spans="1:1" x14ac:dyDescent="0.25">
      <c r="A14128">
        <v>14127</v>
      </c>
    </row>
    <row r="14129" spans="1:1" x14ac:dyDescent="0.25">
      <c r="A14129">
        <v>14128</v>
      </c>
    </row>
    <row r="14130" spans="1:1" x14ac:dyDescent="0.25">
      <c r="A14130">
        <v>14129</v>
      </c>
    </row>
    <row r="14131" spans="1:1" x14ac:dyDescent="0.25">
      <c r="A14131">
        <v>14130</v>
      </c>
    </row>
    <row r="14132" spans="1:1" x14ac:dyDescent="0.25">
      <c r="A14132">
        <v>14131</v>
      </c>
    </row>
    <row r="14133" spans="1:1" x14ac:dyDescent="0.25">
      <c r="A14133">
        <v>14132</v>
      </c>
    </row>
    <row r="14134" spans="1:1" x14ac:dyDescent="0.25">
      <c r="A14134">
        <v>14133</v>
      </c>
    </row>
    <row r="14135" spans="1:1" x14ac:dyDescent="0.25">
      <c r="A14135">
        <v>14134</v>
      </c>
    </row>
    <row r="14136" spans="1:1" x14ac:dyDescent="0.25">
      <c r="A14136">
        <v>14135</v>
      </c>
    </row>
    <row r="14137" spans="1:1" x14ac:dyDescent="0.25">
      <c r="A14137">
        <v>14136</v>
      </c>
    </row>
    <row r="14138" spans="1:1" x14ac:dyDescent="0.25">
      <c r="A14138">
        <v>14137</v>
      </c>
    </row>
    <row r="14139" spans="1:1" x14ac:dyDescent="0.25">
      <c r="A14139">
        <v>14138</v>
      </c>
    </row>
    <row r="14140" spans="1:1" x14ac:dyDescent="0.25">
      <c r="A14140">
        <v>14139</v>
      </c>
    </row>
    <row r="14141" spans="1:1" x14ac:dyDescent="0.25">
      <c r="A14141">
        <v>14140</v>
      </c>
    </row>
    <row r="14142" spans="1:1" x14ac:dyDescent="0.25">
      <c r="A14142">
        <v>14141</v>
      </c>
    </row>
    <row r="14143" spans="1:1" x14ac:dyDescent="0.25">
      <c r="A14143">
        <v>14142</v>
      </c>
    </row>
    <row r="14144" spans="1:1" x14ac:dyDescent="0.25">
      <c r="A14144">
        <v>14143</v>
      </c>
    </row>
    <row r="14145" spans="1:1" x14ac:dyDescent="0.25">
      <c r="A14145">
        <v>14144</v>
      </c>
    </row>
    <row r="14146" spans="1:1" x14ac:dyDescent="0.25">
      <c r="A14146">
        <v>14145</v>
      </c>
    </row>
    <row r="14147" spans="1:1" x14ac:dyDescent="0.25">
      <c r="A14147">
        <v>14146</v>
      </c>
    </row>
    <row r="14148" spans="1:1" x14ac:dyDescent="0.25">
      <c r="A14148">
        <v>14147</v>
      </c>
    </row>
    <row r="14149" spans="1:1" x14ac:dyDescent="0.25">
      <c r="A14149">
        <v>14148</v>
      </c>
    </row>
    <row r="14150" spans="1:1" x14ac:dyDescent="0.25">
      <c r="A14150">
        <v>14149</v>
      </c>
    </row>
    <row r="14151" spans="1:1" x14ac:dyDescent="0.25">
      <c r="A14151">
        <v>14150</v>
      </c>
    </row>
    <row r="14152" spans="1:1" x14ac:dyDescent="0.25">
      <c r="A14152">
        <v>14151</v>
      </c>
    </row>
    <row r="14153" spans="1:1" x14ac:dyDescent="0.25">
      <c r="A14153">
        <v>14152</v>
      </c>
    </row>
    <row r="14154" spans="1:1" x14ac:dyDescent="0.25">
      <c r="A14154">
        <v>14153</v>
      </c>
    </row>
    <row r="14155" spans="1:1" x14ac:dyDescent="0.25">
      <c r="A14155">
        <v>14154</v>
      </c>
    </row>
    <row r="14156" spans="1:1" x14ac:dyDescent="0.25">
      <c r="A14156">
        <v>14155</v>
      </c>
    </row>
    <row r="14157" spans="1:1" x14ac:dyDescent="0.25">
      <c r="A14157">
        <v>14156</v>
      </c>
    </row>
    <row r="14158" spans="1:1" x14ac:dyDescent="0.25">
      <c r="A14158">
        <v>14157</v>
      </c>
    </row>
    <row r="14159" spans="1:1" x14ac:dyDescent="0.25">
      <c r="A14159">
        <v>14158</v>
      </c>
    </row>
    <row r="14160" spans="1:1" x14ac:dyDescent="0.25">
      <c r="A14160">
        <v>14159</v>
      </c>
    </row>
    <row r="14161" spans="1:1" x14ac:dyDescent="0.25">
      <c r="A14161">
        <v>14160</v>
      </c>
    </row>
    <row r="14162" spans="1:1" x14ac:dyDescent="0.25">
      <c r="A14162">
        <v>14161</v>
      </c>
    </row>
    <row r="14163" spans="1:1" x14ac:dyDescent="0.25">
      <c r="A14163">
        <v>14162</v>
      </c>
    </row>
    <row r="14164" spans="1:1" x14ac:dyDescent="0.25">
      <c r="A14164">
        <v>14163</v>
      </c>
    </row>
    <row r="14165" spans="1:1" x14ac:dyDescent="0.25">
      <c r="A14165">
        <v>14164</v>
      </c>
    </row>
    <row r="14166" spans="1:1" x14ac:dyDescent="0.25">
      <c r="A14166">
        <v>14165</v>
      </c>
    </row>
    <row r="14167" spans="1:1" x14ac:dyDescent="0.25">
      <c r="A14167">
        <v>14166</v>
      </c>
    </row>
    <row r="14168" spans="1:1" x14ac:dyDescent="0.25">
      <c r="A14168">
        <v>14167</v>
      </c>
    </row>
    <row r="14169" spans="1:1" x14ac:dyDescent="0.25">
      <c r="A14169">
        <v>14168</v>
      </c>
    </row>
    <row r="14170" spans="1:1" x14ac:dyDescent="0.25">
      <c r="A14170">
        <v>14169</v>
      </c>
    </row>
    <row r="14171" spans="1:1" x14ac:dyDescent="0.25">
      <c r="A14171">
        <v>14170</v>
      </c>
    </row>
    <row r="14172" spans="1:1" x14ac:dyDescent="0.25">
      <c r="A14172">
        <v>14171</v>
      </c>
    </row>
    <row r="14173" spans="1:1" x14ac:dyDescent="0.25">
      <c r="A14173">
        <v>14172</v>
      </c>
    </row>
    <row r="14174" spans="1:1" x14ac:dyDescent="0.25">
      <c r="A14174">
        <v>14173</v>
      </c>
    </row>
    <row r="14175" spans="1:1" x14ac:dyDescent="0.25">
      <c r="A14175">
        <v>14174</v>
      </c>
    </row>
    <row r="14176" spans="1:1" x14ac:dyDescent="0.25">
      <c r="A14176">
        <v>14175</v>
      </c>
    </row>
    <row r="14177" spans="1:1" x14ac:dyDescent="0.25">
      <c r="A14177">
        <v>14176</v>
      </c>
    </row>
    <row r="14178" spans="1:1" x14ac:dyDescent="0.25">
      <c r="A14178">
        <v>14177</v>
      </c>
    </row>
    <row r="14179" spans="1:1" x14ac:dyDescent="0.25">
      <c r="A14179">
        <v>14178</v>
      </c>
    </row>
    <row r="14180" spans="1:1" x14ac:dyDescent="0.25">
      <c r="A14180">
        <v>14179</v>
      </c>
    </row>
    <row r="14181" spans="1:1" x14ac:dyDescent="0.25">
      <c r="A14181">
        <v>14180</v>
      </c>
    </row>
    <row r="14182" spans="1:1" x14ac:dyDescent="0.25">
      <c r="A14182">
        <v>14181</v>
      </c>
    </row>
    <row r="14183" spans="1:1" x14ac:dyDescent="0.25">
      <c r="A14183">
        <v>14182</v>
      </c>
    </row>
    <row r="14184" spans="1:1" x14ac:dyDescent="0.25">
      <c r="A14184">
        <v>14183</v>
      </c>
    </row>
    <row r="14185" spans="1:1" x14ac:dyDescent="0.25">
      <c r="A14185">
        <v>14184</v>
      </c>
    </row>
    <row r="14186" spans="1:1" x14ac:dyDescent="0.25">
      <c r="A14186">
        <v>14185</v>
      </c>
    </row>
    <row r="14187" spans="1:1" x14ac:dyDescent="0.25">
      <c r="A14187">
        <v>14186</v>
      </c>
    </row>
    <row r="14188" spans="1:1" x14ac:dyDescent="0.25">
      <c r="A14188">
        <v>14187</v>
      </c>
    </row>
    <row r="14189" spans="1:1" x14ac:dyDescent="0.25">
      <c r="A14189">
        <v>14188</v>
      </c>
    </row>
    <row r="14190" spans="1:1" x14ac:dyDescent="0.25">
      <c r="A14190">
        <v>14189</v>
      </c>
    </row>
    <row r="14191" spans="1:1" x14ac:dyDescent="0.25">
      <c r="A14191">
        <v>14190</v>
      </c>
    </row>
    <row r="14192" spans="1:1" x14ac:dyDescent="0.25">
      <c r="A14192">
        <v>14191</v>
      </c>
    </row>
    <row r="14193" spans="1:1" x14ac:dyDescent="0.25">
      <c r="A14193">
        <v>14192</v>
      </c>
    </row>
    <row r="14194" spans="1:1" x14ac:dyDescent="0.25">
      <c r="A14194">
        <v>14193</v>
      </c>
    </row>
    <row r="14195" spans="1:1" x14ac:dyDescent="0.25">
      <c r="A14195">
        <v>14194</v>
      </c>
    </row>
    <row r="14196" spans="1:1" x14ac:dyDescent="0.25">
      <c r="A14196">
        <v>14195</v>
      </c>
    </row>
    <row r="14197" spans="1:1" x14ac:dyDescent="0.25">
      <c r="A14197">
        <v>14196</v>
      </c>
    </row>
    <row r="14198" spans="1:1" x14ac:dyDescent="0.25">
      <c r="A14198">
        <v>14197</v>
      </c>
    </row>
    <row r="14199" spans="1:1" x14ac:dyDescent="0.25">
      <c r="A14199">
        <v>14198</v>
      </c>
    </row>
    <row r="14200" spans="1:1" x14ac:dyDescent="0.25">
      <c r="A14200">
        <v>14199</v>
      </c>
    </row>
    <row r="14201" spans="1:1" x14ac:dyDescent="0.25">
      <c r="A14201">
        <v>14200</v>
      </c>
    </row>
    <row r="14202" spans="1:1" x14ac:dyDescent="0.25">
      <c r="A14202">
        <v>14201</v>
      </c>
    </row>
    <row r="14203" spans="1:1" x14ac:dyDescent="0.25">
      <c r="A14203">
        <v>14202</v>
      </c>
    </row>
    <row r="14204" spans="1:1" x14ac:dyDescent="0.25">
      <c r="A14204">
        <v>14203</v>
      </c>
    </row>
    <row r="14205" spans="1:1" x14ac:dyDescent="0.25">
      <c r="A14205">
        <v>14204</v>
      </c>
    </row>
    <row r="14206" spans="1:1" x14ac:dyDescent="0.25">
      <c r="A14206">
        <v>14205</v>
      </c>
    </row>
    <row r="14207" spans="1:1" x14ac:dyDescent="0.25">
      <c r="A14207">
        <v>14206</v>
      </c>
    </row>
    <row r="14208" spans="1:1" x14ac:dyDescent="0.25">
      <c r="A14208">
        <v>14207</v>
      </c>
    </row>
    <row r="14209" spans="1:1" x14ac:dyDescent="0.25">
      <c r="A14209">
        <v>14208</v>
      </c>
    </row>
    <row r="14210" spans="1:1" x14ac:dyDescent="0.25">
      <c r="A14210">
        <v>14209</v>
      </c>
    </row>
    <row r="14211" spans="1:1" x14ac:dyDescent="0.25">
      <c r="A14211">
        <v>14210</v>
      </c>
    </row>
    <row r="14212" spans="1:1" x14ac:dyDescent="0.25">
      <c r="A14212">
        <v>14211</v>
      </c>
    </row>
    <row r="14213" spans="1:1" x14ac:dyDescent="0.25">
      <c r="A14213">
        <v>14212</v>
      </c>
    </row>
    <row r="14214" spans="1:1" x14ac:dyDescent="0.25">
      <c r="A14214">
        <v>14213</v>
      </c>
    </row>
    <row r="14215" spans="1:1" x14ac:dyDescent="0.25">
      <c r="A14215">
        <v>14214</v>
      </c>
    </row>
    <row r="14216" spans="1:1" x14ac:dyDescent="0.25">
      <c r="A14216">
        <v>14215</v>
      </c>
    </row>
    <row r="14217" spans="1:1" x14ac:dyDescent="0.25">
      <c r="A14217">
        <v>14216</v>
      </c>
    </row>
    <row r="14218" spans="1:1" x14ac:dyDescent="0.25">
      <c r="A14218">
        <v>14217</v>
      </c>
    </row>
    <row r="14219" spans="1:1" x14ac:dyDescent="0.25">
      <c r="A14219">
        <v>14218</v>
      </c>
    </row>
    <row r="14220" spans="1:1" x14ac:dyDescent="0.25">
      <c r="A14220">
        <v>14219</v>
      </c>
    </row>
    <row r="14221" spans="1:1" x14ac:dyDescent="0.25">
      <c r="A14221">
        <v>14220</v>
      </c>
    </row>
    <row r="14222" spans="1:1" x14ac:dyDescent="0.25">
      <c r="A14222">
        <v>14221</v>
      </c>
    </row>
    <row r="14223" spans="1:1" x14ac:dyDescent="0.25">
      <c r="A14223">
        <v>14222</v>
      </c>
    </row>
    <row r="14224" spans="1:1" x14ac:dyDescent="0.25">
      <c r="A14224">
        <v>14223</v>
      </c>
    </row>
    <row r="14225" spans="1:1" x14ac:dyDescent="0.25">
      <c r="A14225">
        <v>14224</v>
      </c>
    </row>
    <row r="14226" spans="1:1" x14ac:dyDescent="0.25">
      <c r="A14226">
        <v>14225</v>
      </c>
    </row>
    <row r="14227" spans="1:1" x14ac:dyDescent="0.25">
      <c r="A14227">
        <v>14226</v>
      </c>
    </row>
    <row r="14228" spans="1:1" x14ac:dyDescent="0.25">
      <c r="A14228">
        <v>14227</v>
      </c>
    </row>
    <row r="14229" spans="1:1" x14ac:dyDescent="0.25">
      <c r="A14229">
        <v>14228</v>
      </c>
    </row>
    <row r="14230" spans="1:1" x14ac:dyDescent="0.25">
      <c r="A14230">
        <v>14229</v>
      </c>
    </row>
    <row r="14231" spans="1:1" x14ac:dyDescent="0.25">
      <c r="A14231">
        <v>14230</v>
      </c>
    </row>
    <row r="14232" spans="1:1" x14ac:dyDescent="0.25">
      <c r="A14232">
        <v>14231</v>
      </c>
    </row>
    <row r="14233" spans="1:1" x14ac:dyDescent="0.25">
      <c r="A14233">
        <v>14232</v>
      </c>
    </row>
    <row r="14234" spans="1:1" x14ac:dyDescent="0.25">
      <c r="A14234">
        <v>14233</v>
      </c>
    </row>
    <row r="14235" spans="1:1" x14ac:dyDescent="0.25">
      <c r="A14235">
        <v>14234</v>
      </c>
    </row>
    <row r="14236" spans="1:1" x14ac:dyDescent="0.25">
      <c r="A14236">
        <v>14235</v>
      </c>
    </row>
    <row r="14237" spans="1:1" x14ac:dyDescent="0.25">
      <c r="A14237">
        <v>14236</v>
      </c>
    </row>
    <row r="14238" spans="1:1" x14ac:dyDescent="0.25">
      <c r="A14238">
        <v>14237</v>
      </c>
    </row>
    <row r="14239" spans="1:1" x14ac:dyDescent="0.25">
      <c r="A14239">
        <v>14238</v>
      </c>
    </row>
    <row r="14240" spans="1:1" x14ac:dyDescent="0.25">
      <c r="A14240">
        <v>14239</v>
      </c>
    </row>
    <row r="14241" spans="1:1" x14ac:dyDescent="0.25">
      <c r="A14241">
        <v>14240</v>
      </c>
    </row>
    <row r="14242" spans="1:1" x14ac:dyDescent="0.25">
      <c r="A14242">
        <v>14241</v>
      </c>
    </row>
    <row r="14243" spans="1:1" x14ac:dyDescent="0.25">
      <c r="A14243">
        <v>14242</v>
      </c>
    </row>
    <row r="14244" spans="1:1" x14ac:dyDescent="0.25">
      <c r="A14244">
        <v>14243</v>
      </c>
    </row>
    <row r="14245" spans="1:1" x14ac:dyDescent="0.25">
      <c r="A14245">
        <v>14244</v>
      </c>
    </row>
    <row r="14246" spans="1:1" x14ac:dyDescent="0.25">
      <c r="A14246">
        <v>14245</v>
      </c>
    </row>
    <row r="14247" spans="1:1" x14ac:dyDescent="0.25">
      <c r="A14247">
        <v>14246</v>
      </c>
    </row>
    <row r="14248" spans="1:1" x14ac:dyDescent="0.25">
      <c r="A14248">
        <v>14247</v>
      </c>
    </row>
    <row r="14249" spans="1:1" x14ac:dyDescent="0.25">
      <c r="A14249">
        <v>14248</v>
      </c>
    </row>
    <row r="14250" spans="1:1" x14ac:dyDescent="0.25">
      <c r="A14250">
        <v>14249</v>
      </c>
    </row>
    <row r="14251" spans="1:1" x14ac:dyDescent="0.25">
      <c r="A14251">
        <v>14250</v>
      </c>
    </row>
    <row r="14252" spans="1:1" x14ac:dyDescent="0.25">
      <c r="A14252">
        <v>14251</v>
      </c>
    </row>
    <row r="14253" spans="1:1" x14ac:dyDescent="0.25">
      <c r="A14253">
        <v>14252</v>
      </c>
    </row>
    <row r="14254" spans="1:1" x14ac:dyDescent="0.25">
      <c r="A14254">
        <v>14253</v>
      </c>
    </row>
    <row r="14255" spans="1:1" x14ac:dyDescent="0.25">
      <c r="A14255">
        <v>14254</v>
      </c>
    </row>
    <row r="14256" spans="1:1" x14ac:dyDescent="0.25">
      <c r="A14256">
        <v>14255</v>
      </c>
    </row>
    <row r="14257" spans="1:1" x14ac:dyDescent="0.25">
      <c r="A14257">
        <v>14256</v>
      </c>
    </row>
    <row r="14258" spans="1:1" x14ac:dyDescent="0.25">
      <c r="A14258">
        <v>14257</v>
      </c>
    </row>
    <row r="14259" spans="1:1" x14ac:dyDescent="0.25">
      <c r="A14259">
        <v>14258</v>
      </c>
    </row>
    <row r="14260" spans="1:1" x14ac:dyDescent="0.25">
      <c r="A14260">
        <v>14259</v>
      </c>
    </row>
    <row r="14261" spans="1:1" x14ac:dyDescent="0.25">
      <c r="A14261">
        <v>14260</v>
      </c>
    </row>
    <row r="14262" spans="1:1" x14ac:dyDescent="0.25">
      <c r="A14262">
        <v>14261</v>
      </c>
    </row>
    <row r="14263" spans="1:1" x14ac:dyDescent="0.25">
      <c r="A14263">
        <v>14262</v>
      </c>
    </row>
    <row r="14264" spans="1:1" x14ac:dyDescent="0.25">
      <c r="A14264">
        <v>14263</v>
      </c>
    </row>
    <row r="14265" spans="1:1" x14ac:dyDescent="0.25">
      <c r="A14265">
        <v>14264</v>
      </c>
    </row>
    <row r="14266" spans="1:1" x14ac:dyDescent="0.25">
      <c r="A14266">
        <v>14265</v>
      </c>
    </row>
    <row r="14267" spans="1:1" x14ac:dyDescent="0.25">
      <c r="A14267">
        <v>14266</v>
      </c>
    </row>
    <row r="14268" spans="1:1" x14ac:dyDescent="0.25">
      <c r="A14268">
        <v>14267</v>
      </c>
    </row>
    <row r="14269" spans="1:1" x14ac:dyDescent="0.25">
      <c r="A14269">
        <v>14268</v>
      </c>
    </row>
    <row r="14270" spans="1:1" x14ac:dyDescent="0.25">
      <c r="A14270">
        <v>14269</v>
      </c>
    </row>
    <row r="14271" spans="1:1" x14ac:dyDescent="0.25">
      <c r="A14271">
        <v>14270</v>
      </c>
    </row>
    <row r="14272" spans="1:1" x14ac:dyDescent="0.25">
      <c r="A14272">
        <v>14271</v>
      </c>
    </row>
    <row r="14273" spans="1:1" x14ac:dyDescent="0.25">
      <c r="A14273">
        <v>14272</v>
      </c>
    </row>
    <row r="14274" spans="1:1" x14ac:dyDescent="0.25">
      <c r="A14274">
        <v>14273</v>
      </c>
    </row>
    <row r="14275" spans="1:1" x14ac:dyDescent="0.25">
      <c r="A14275">
        <v>14274</v>
      </c>
    </row>
    <row r="14276" spans="1:1" x14ac:dyDescent="0.25">
      <c r="A14276">
        <v>14275</v>
      </c>
    </row>
    <row r="14277" spans="1:1" x14ac:dyDescent="0.25">
      <c r="A14277">
        <v>14276</v>
      </c>
    </row>
    <row r="14278" spans="1:1" x14ac:dyDescent="0.25">
      <c r="A14278">
        <v>14277</v>
      </c>
    </row>
    <row r="14279" spans="1:1" x14ac:dyDescent="0.25">
      <c r="A14279">
        <v>14278</v>
      </c>
    </row>
    <row r="14280" spans="1:1" x14ac:dyDescent="0.25">
      <c r="A14280">
        <v>14279</v>
      </c>
    </row>
    <row r="14281" spans="1:1" x14ac:dyDescent="0.25">
      <c r="A14281">
        <v>14280</v>
      </c>
    </row>
    <row r="14282" spans="1:1" x14ac:dyDescent="0.25">
      <c r="A14282">
        <v>14281</v>
      </c>
    </row>
    <row r="14283" spans="1:1" x14ac:dyDescent="0.25">
      <c r="A14283">
        <v>14282</v>
      </c>
    </row>
    <row r="14284" spans="1:1" x14ac:dyDescent="0.25">
      <c r="A14284">
        <v>14283</v>
      </c>
    </row>
    <row r="14285" spans="1:1" x14ac:dyDescent="0.25">
      <c r="A14285">
        <v>14284</v>
      </c>
    </row>
    <row r="14286" spans="1:1" x14ac:dyDescent="0.25">
      <c r="A14286">
        <v>14285</v>
      </c>
    </row>
    <row r="14287" spans="1:1" x14ac:dyDescent="0.25">
      <c r="A14287">
        <v>14286</v>
      </c>
    </row>
    <row r="14288" spans="1:1" x14ac:dyDescent="0.25">
      <c r="A14288">
        <v>14287</v>
      </c>
    </row>
    <row r="14289" spans="1:1" x14ac:dyDescent="0.25">
      <c r="A14289">
        <v>14288</v>
      </c>
    </row>
    <row r="14290" spans="1:1" x14ac:dyDescent="0.25">
      <c r="A14290">
        <v>14289</v>
      </c>
    </row>
    <row r="14291" spans="1:1" x14ac:dyDescent="0.25">
      <c r="A14291">
        <v>14290</v>
      </c>
    </row>
    <row r="14292" spans="1:1" x14ac:dyDescent="0.25">
      <c r="A14292">
        <v>14291</v>
      </c>
    </row>
    <row r="14293" spans="1:1" x14ac:dyDescent="0.25">
      <c r="A14293">
        <v>14292</v>
      </c>
    </row>
    <row r="14294" spans="1:1" x14ac:dyDescent="0.25">
      <c r="A14294">
        <v>14293</v>
      </c>
    </row>
    <row r="14295" spans="1:1" x14ac:dyDescent="0.25">
      <c r="A14295">
        <v>14294</v>
      </c>
    </row>
    <row r="14296" spans="1:1" x14ac:dyDescent="0.25">
      <c r="A14296">
        <v>14295</v>
      </c>
    </row>
    <row r="14297" spans="1:1" x14ac:dyDescent="0.25">
      <c r="A14297">
        <v>14296</v>
      </c>
    </row>
    <row r="14298" spans="1:1" x14ac:dyDescent="0.25">
      <c r="A14298">
        <v>14297</v>
      </c>
    </row>
    <row r="14299" spans="1:1" x14ac:dyDescent="0.25">
      <c r="A14299">
        <v>14298</v>
      </c>
    </row>
    <row r="14300" spans="1:1" x14ac:dyDescent="0.25">
      <c r="A14300">
        <v>14299</v>
      </c>
    </row>
    <row r="14301" spans="1:1" x14ac:dyDescent="0.25">
      <c r="A14301">
        <v>14300</v>
      </c>
    </row>
    <row r="14302" spans="1:1" x14ac:dyDescent="0.25">
      <c r="A14302">
        <v>14301</v>
      </c>
    </row>
    <row r="14303" spans="1:1" x14ac:dyDescent="0.25">
      <c r="A14303">
        <v>14302</v>
      </c>
    </row>
    <row r="14304" spans="1:1" x14ac:dyDescent="0.25">
      <c r="A14304">
        <v>14303</v>
      </c>
    </row>
    <row r="14305" spans="1:1" x14ac:dyDescent="0.25">
      <c r="A14305">
        <v>14304</v>
      </c>
    </row>
    <row r="14306" spans="1:1" x14ac:dyDescent="0.25">
      <c r="A14306">
        <v>14305</v>
      </c>
    </row>
    <row r="14307" spans="1:1" x14ac:dyDescent="0.25">
      <c r="A14307">
        <v>14306</v>
      </c>
    </row>
    <row r="14308" spans="1:1" x14ac:dyDescent="0.25">
      <c r="A14308">
        <v>14307</v>
      </c>
    </row>
    <row r="14309" spans="1:1" x14ac:dyDescent="0.25">
      <c r="A14309">
        <v>14308</v>
      </c>
    </row>
    <row r="14310" spans="1:1" x14ac:dyDescent="0.25">
      <c r="A14310">
        <v>14309</v>
      </c>
    </row>
    <row r="14311" spans="1:1" x14ac:dyDescent="0.25">
      <c r="A14311">
        <v>14310</v>
      </c>
    </row>
    <row r="14312" spans="1:1" x14ac:dyDescent="0.25">
      <c r="A14312">
        <v>14311</v>
      </c>
    </row>
    <row r="14313" spans="1:1" x14ac:dyDescent="0.25">
      <c r="A14313">
        <v>14312</v>
      </c>
    </row>
    <row r="14314" spans="1:1" x14ac:dyDescent="0.25">
      <c r="A14314">
        <v>14313</v>
      </c>
    </row>
    <row r="14315" spans="1:1" x14ac:dyDescent="0.25">
      <c r="A14315">
        <v>14314</v>
      </c>
    </row>
    <row r="14316" spans="1:1" x14ac:dyDescent="0.25">
      <c r="A14316">
        <v>14315</v>
      </c>
    </row>
    <row r="14317" spans="1:1" x14ac:dyDescent="0.25">
      <c r="A14317">
        <v>14316</v>
      </c>
    </row>
    <row r="14318" spans="1:1" x14ac:dyDescent="0.25">
      <c r="A14318">
        <v>14317</v>
      </c>
    </row>
    <row r="14319" spans="1:1" x14ac:dyDescent="0.25">
      <c r="A14319">
        <v>14318</v>
      </c>
    </row>
    <row r="14320" spans="1:1" x14ac:dyDescent="0.25">
      <c r="A14320">
        <v>14319</v>
      </c>
    </row>
    <row r="14321" spans="1:1" x14ac:dyDescent="0.25">
      <c r="A14321">
        <v>14320</v>
      </c>
    </row>
    <row r="14322" spans="1:1" x14ac:dyDescent="0.25">
      <c r="A14322">
        <v>14321</v>
      </c>
    </row>
    <row r="14323" spans="1:1" x14ac:dyDescent="0.25">
      <c r="A14323">
        <v>14322</v>
      </c>
    </row>
    <row r="14324" spans="1:1" x14ac:dyDescent="0.25">
      <c r="A14324">
        <v>14323</v>
      </c>
    </row>
    <row r="14325" spans="1:1" x14ac:dyDescent="0.25">
      <c r="A14325">
        <v>14324</v>
      </c>
    </row>
    <row r="14326" spans="1:1" x14ac:dyDescent="0.25">
      <c r="A14326">
        <v>14325</v>
      </c>
    </row>
    <row r="14327" spans="1:1" x14ac:dyDescent="0.25">
      <c r="A14327">
        <v>14326</v>
      </c>
    </row>
    <row r="14328" spans="1:1" x14ac:dyDescent="0.25">
      <c r="A14328">
        <v>14327</v>
      </c>
    </row>
    <row r="14329" spans="1:1" x14ac:dyDescent="0.25">
      <c r="A14329">
        <v>14328</v>
      </c>
    </row>
    <row r="14330" spans="1:1" x14ac:dyDescent="0.25">
      <c r="A14330">
        <v>14329</v>
      </c>
    </row>
    <row r="14331" spans="1:1" x14ac:dyDescent="0.25">
      <c r="A14331">
        <v>14330</v>
      </c>
    </row>
    <row r="14332" spans="1:1" x14ac:dyDescent="0.25">
      <c r="A14332">
        <v>14331</v>
      </c>
    </row>
    <row r="14333" spans="1:1" x14ac:dyDescent="0.25">
      <c r="A14333">
        <v>14332</v>
      </c>
    </row>
    <row r="14334" spans="1:1" x14ac:dyDescent="0.25">
      <c r="A14334">
        <v>14333</v>
      </c>
    </row>
    <row r="14335" spans="1:1" x14ac:dyDescent="0.25">
      <c r="A14335">
        <v>14334</v>
      </c>
    </row>
    <row r="14336" spans="1:1" x14ac:dyDescent="0.25">
      <c r="A14336">
        <v>14335</v>
      </c>
    </row>
    <row r="14337" spans="1:1" x14ac:dyDescent="0.25">
      <c r="A14337">
        <v>14336</v>
      </c>
    </row>
    <row r="14338" spans="1:1" x14ac:dyDescent="0.25">
      <c r="A14338">
        <v>14337</v>
      </c>
    </row>
    <row r="14339" spans="1:1" x14ac:dyDescent="0.25">
      <c r="A14339">
        <v>14338</v>
      </c>
    </row>
    <row r="14340" spans="1:1" x14ac:dyDescent="0.25">
      <c r="A14340">
        <v>14339</v>
      </c>
    </row>
    <row r="14341" spans="1:1" x14ac:dyDescent="0.25">
      <c r="A14341">
        <v>14340</v>
      </c>
    </row>
    <row r="14342" spans="1:1" x14ac:dyDescent="0.25">
      <c r="A14342">
        <v>14341</v>
      </c>
    </row>
    <row r="14343" spans="1:1" x14ac:dyDescent="0.25">
      <c r="A14343">
        <v>14342</v>
      </c>
    </row>
    <row r="14344" spans="1:1" x14ac:dyDescent="0.25">
      <c r="A14344">
        <v>14343</v>
      </c>
    </row>
    <row r="14345" spans="1:1" x14ac:dyDescent="0.25">
      <c r="A14345">
        <v>14344</v>
      </c>
    </row>
    <row r="14346" spans="1:1" x14ac:dyDescent="0.25">
      <c r="A14346">
        <v>14345</v>
      </c>
    </row>
    <row r="14347" spans="1:1" x14ac:dyDescent="0.25">
      <c r="A14347">
        <v>14346</v>
      </c>
    </row>
    <row r="14348" spans="1:1" x14ac:dyDescent="0.25">
      <c r="A14348">
        <v>14347</v>
      </c>
    </row>
    <row r="14349" spans="1:1" x14ac:dyDescent="0.25">
      <c r="A14349">
        <v>14348</v>
      </c>
    </row>
    <row r="14350" spans="1:1" x14ac:dyDescent="0.25">
      <c r="A14350">
        <v>14349</v>
      </c>
    </row>
    <row r="14351" spans="1:1" x14ac:dyDescent="0.25">
      <c r="A14351">
        <v>14350</v>
      </c>
    </row>
    <row r="14352" spans="1:1" x14ac:dyDescent="0.25">
      <c r="A14352">
        <v>14351</v>
      </c>
    </row>
    <row r="14353" spans="1:1" x14ac:dyDescent="0.25">
      <c r="A14353">
        <v>14352</v>
      </c>
    </row>
    <row r="14354" spans="1:1" x14ac:dyDescent="0.25">
      <c r="A14354">
        <v>14353</v>
      </c>
    </row>
    <row r="14355" spans="1:1" x14ac:dyDescent="0.25">
      <c r="A14355">
        <v>14354</v>
      </c>
    </row>
    <row r="14356" spans="1:1" x14ac:dyDescent="0.25">
      <c r="A14356">
        <v>14355</v>
      </c>
    </row>
    <row r="14357" spans="1:1" x14ac:dyDescent="0.25">
      <c r="A14357">
        <v>14356</v>
      </c>
    </row>
    <row r="14358" spans="1:1" x14ac:dyDescent="0.25">
      <c r="A14358">
        <v>14357</v>
      </c>
    </row>
    <row r="14359" spans="1:1" x14ac:dyDescent="0.25">
      <c r="A14359">
        <v>14358</v>
      </c>
    </row>
    <row r="14360" spans="1:1" x14ac:dyDescent="0.25">
      <c r="A14360">
        <v>14359</v>
      </c>
    </row>
    <row r="14361" spans="1:1" x14ac:dyDescent="0.25">
      <c r="A14361">
        <v>14360</v>
      </c>
    </row>
    <row r="14362" spans="1:1" x14ac:dyDescent="0.25">
      <c r="A14362">
        <v>14361</v>
      </c>
    </row>
    <row r="14363" spans="1:1" x14ac:dyDescent="0.25">
      <c r="A14363">
        <v>14362</v>
      </c>
    </row>
    <row r="14364" spans="1:1" x14ac:dyDescent="0.25">
      <c r="A14364">
        <v>14363</v>
      </c>
    </row>
    <row r="14365" spans="1:1" x14ac:dyDescent="0.25">
      <c r="A14365">
        <v>14364</v>
      </c>
    </row>
    <row r="14366" spans="1:1" x14ac:dyDescent="0.25">
      <c r="A14366">
        <v>14365</v>
      </c>
    </row>
    <row r="14367" spans="1:1" x14ac:dyDescent="0.25">
      <c r="A14367">
        <v>14366</v>
      </c>
    </row>
    <row r="14368" spans="1:1" x14ac:dyDescent="0.25">
      <c r="A14368">
        <v>14367</v>
      </c>
    </row>
    <row r="14369" spans="1:1" x14ac:dyDescent="0.25">
      <c r="A14369">
        <v>14368</v>
      </c>
    </row>
    <row r="14370" spans="1:1" x14ac:dyDescent="0.25">
      <c r="A14370">
        <v>14369</v>
      </c>
    </row>
    <row r="14371" spans="1:1" x14ac:dyDescent="0.25">
      <c r="A14371">
        <v>14370</v>
      </c>
    </row>
    <row r="14372" spans="1:1" x14ac:dyDescent="0.25">
      <c r="A14372">
        <v>14371</v>
      </c>
    </row>
    <row r="14373" spans="1:1" x14ac:dyDescent="0.25">
      <c r="A14373">
        <v>14372</v>
      </c>
    </row>
    <row r="14374" spans="1:1" x14ac:dyDescent="0.25">
      <c r="A14374">
        <v>14373</v>
      </c>
    </row>
    <row r="14375" spans="1:1" x14ac:dyDescent="0.25">
      <c r="A14375">
        <v>14374</v>
      </c>
    </row>
    <row r="14376" spans="1:1" x14ac:dyDescent="0.25">
      <c r="A14376">
        <v>14375</v>
      </c>
    </row>
    <row r="14377" spans="1:1" x14ac:dyDescent="0.25">
      <c r="A14377">
        <v>14376</v>
      </c>
    </row>
    <row r="14378" spans="1:1" x14ac:dyDescent="0.25">
      <c r="A14378">
        <v>14377</v>
      </c>
    </row>
    <row r="14379" spans="1:1" x14ac:dyDescent="0.25">
      <c r="A14379">
        <v>14378</v>
      </c>
    </row>
    <row r="14380" spans="1:1" x14ac:dyDescent="0.25">
      <c r="A14380">
        <v>14379</v>
      </c>
    </row>
    <row r="14381" spans="1:1" x14ac:dyDescent="0.25">
      <c r="A14381">
        <v>14380</v>
      </c>
    </row>
    <row r="14382" spans="1:1" x14ac:dyDescent="0.25">
      <c r="A14382">
        <v>14381</v>
      </c>
    </row>
    <row r="14383" spans="1:1" x14ac:dyDescent="0.25">
      <c r="A14383">
        <v>14382</v>
      </c>
    </row>
    <row r="14384" spans="1:1" x14ac:dyDescent="0.25">
      <c r="A14384">
        <v>14383</v>
      </c>
    </row>
    <row r="14385" spans="1:1" x14ac:dyDescent="0.25">
      <c r="A14385">
        <v>14384</v>
      </c>
    </row>
    <row r="14386" spans="1:1" x14ac:dyDescent="0.25">
      <c r="A14386">
        <v>14385</v>
      </c>
    </row>
    <row r="14387" spans="1:1" x14ac:dyDescent="0.25">
      <c r="A14387">
        <v>14386</v>
      </c>
    </row>
    <row r="14388" spans="1:1" x14ac:dyDescent="0.25">
      <c r="A14388">
        <v>14387</v>
      </c>
    </row>
    <row r="14389" spans="1:1" x14ac:dyDescent="0.25">
      <c r="A14389">
        <v>14388</v>
      </c>
    </row>
    <row r="14390" spans="1:1" x14ac:dyDescent="0.25">
      <c r="A14390">
        <v>14389</v>
      </c>
    </row>
    <row r="14391" spans="1:1" x14ac:dyDescent="0.25">
      <c r="A14391">
        <v>14390</v>
      </c>
    </row>
    <row r="14392" spans="1:1" x14ac:dyDescent="0.25">
      <c r="A14392">
        <v>14391</v>
      </c>
    </row>
    <row r="14393" spans="1:1" x14ac:dyDescent="0.25">
      <c r="A14393">
        <v>14392</v>
      </c>
    </row>
    <row r="14394" spans="1:1" x14ac:dyDescent="0.25">
      <c r="A14394">
        <v>14393</v>
      </c>
    </row>
    <row r="14395" spans="1:1" x14ac:dyDescent="0.25">
      <c r="A14395">
        <v>14394</v>
      </c>
    </row>
    <row r="14396" spans="1:1" x14ac:dyDescent="0.25">
      <c r="A14396">
        <v>14395</v>
      </c>
    </row>
    <row r="14397" spans="1:1" x14ac:dyDescent="0.25">
      <c r="A14397">
        <v>14396</v>
      </c>
    </row>
    <row r="14398" spans="1:1" x14ac:dyDescent="0.25">
      <c r="A14398">
        <v>14397</v>
      </c>
    </row>
    <row r="14399" spans="1:1" x14ac:dyDescent="0.25">
      <c r="A14399">
        <v>14398</v>
      </c>
    </row>
    <row r="14400" spans="1:1" x14ac:dyDescent="0.25">
      <c r="A14400">
        <v>14399</v>
      </c>
    </row>
    <row r="14401" spans="1:1" x14ac:dyDescent="0.25">
      <c r="A14401">
        <v>14400</v>
      </c>
    </row>
    <row r="14402" spans="1:1" x14ac:dyDescent="0.25">
      <c r="A14402">
        <v>14401</v>
      </c>
    </row>
    <row r="14403" spans="1:1" x14ac:dyDescent="0.25">
      <c r="A14403">
        <v>14402</v>
      </c>
    </row>
    <row r="14404" spans="1:1" x14ac:dyDescent="0.25">
      <c r="A14404">
        <v>14403</v>
      </c>
    </row>
    <row r="14405" spans="1:1" x14ac:dyDescent="0.25">
      <c r="A14405">
        <v>14404</v>
      </c>
    </row>
    <row r="14406" spans="1:1" x14ac:dyDescent="0.25">
      <c r="A14406">
        <v>14405</v>
      </c>
    </row>
    <row r="14407" spans="1:1" x14ac:dyDescent="0.25">
      <c r="A14407">
        <v>14406</v>
      </c>
    </row>
    <row r="14408" spans="1:1" x14ac:dyDescent="0.25">
      <c r="A14408">
        <v>14407</v>
      </c>
    </row>
    <row r="14409" spans="1:1" x14ac:dyDescent="0.25">
      <c r="A14409">
        <v>14408</v>
      </c>
    </row>
    <row r="14410" spans="1:1" x14ac:dyDescent="0.25">
      <c r="A14410">
        <v>14409</v>
      </c>
    </row>
    <row r="14411" spans="1:1" x14ac:dyDescent="0.25">
      <c r="A14411">
        <v>14410</v>
      </c>
    </row>
    <row r="14412" spans="1:1" x14ac:dyDescent="0.25">
      <c r="A14412">
        <v>14411</v>
      </c>
    </row>
    <row r="14413" spans="1:1" x14ac:dyDescent="0.25">
      <c r="A14413">
        <v>14412</v>
      </c>
    </row>
    <row r="14414" spans="1:1" x14ac:dyDescent="0.25">
      <c r="A14414">
        <v>14413</v>
      </c>
    </row>
    <row r="14415" spans="1:1" x14ac:dyDescent="0.25">
      <c r="A14415">
        <v>14414</v>
      </c>
    </row>
    <row r="14416" spans="1:1" x14ac:dyDescent="0.25">
      <c r="A14416">
        <v>14415</v>
      </c>
    </row>
    <row r="14417" spans="1:1" x14ac:dyDescent="0.25">
      <c r="A14417">
        <v>14416</v>
      </c>
    </row>
    <row r="14418" spans="1:1" x14ac:dyDescent="0.25">
      <c r="A14418">
        <v>14417</v>
      </c>
    </row>
    <row r="14419" spans="1:1" x14ac:dyDescent="0.25">
      <c r="A14419">
        <v>14418</v>
      </c>
    </row>
    <row r="14420" spans="1:1" x14ac:dyDescent="0.25">
      <c r="A14420">
        <v>14419</v>
      </c>
    </row>
    <row r="14421" spans="1:1" x14ac:dyDescent="0.25">
      <c r="A14421">
        <v>14420</v>
      </c>
    </row>
    <row r="14422" spans="1:1" x14ac:dyDescent="0.25">
      <c r="A14422">
        <v>14421</v>
      </c>
    </row>
    <row r="14423" spans="1:1" x14ac:dyDescent="0.25">
      <c r="A14423">
        <v>14422</v>
      </c>
    </row>
    <row r="14424" spans="1:1" x14ac:dyDescent="0.25">
      <c r="A14424">
        <v>14423</v>
      </c>
    </row>
    <row r="14425" spans="1:1" x14ac:dyDescent="0.25">
      <c r="A14425">
        <v>14424</v>
      </c>
    </row>
    <row r="14426" spans="1:1" x14ac:dyDescent="0.25">
      <c r="A14426">
        <v>14425</v>
      </c>
    </row>
    <row r="14427" spans="1:1" x14ac:dyDescent="0.25">
      <c r="A14427">
        <v>14426</v>
      </c>
    </row>
    <row r="14428" spans="1:1" x14ac:dyDescent="0.25">
      <c r="A14428">
        <v>14427</v>
      </c>
    </row>
    <row r="14429" spans="1:1" x14ac:dyDescent="0.25">
      <c r="A14429">
        <v>14428</v>
      </c>
    </row>
    <row r="14430" spans="1:1" x14ac:dyDescent="0.25">
      <c r="A14430">
        <v>14429</v>
      </c>
    </row>
    <row r="14431" spans="1:1" x14ac:dyDescent="0.25">
      <c r="A14431">
        <v>14430</v>
      </c>
    </row>
    <row r="14432" spans="1:1" x14ac:dyDescent="0.25">
      <c r="A14432">
        <v>14431</v>
      </c>
    </row>
    <row r="14433" spans="1:1" x14ac:dyDescent="0.25">
      <c r="A14433">
        <v>14432</v>
      </c>
    </row>
    <row r="14434" spans="1:1" x14ac:dyDescent="0.25">
      <c r="A14434">
        <v>14433</v>
      </c>
    </row>
    <row r="14435" spans="1:1" x14ac:dyDescent="0.25">
      <c r="A14435">
        <v>14434</v>
      </c>
    </row>
    <row r="14436" spans="1:1" x14ac:dyDescent="0.25">
      <c r="A14436">
        <v>14435</v>
      </c>
    </row>
    <row r="14437" spans="1:1" x14ac:dyDescent="0.25">
      <c r="A14437">
        <v>14436</v>
      </c>
    </row>
    <row r="14438" spans="1:1" x14ac:dyDescent="0.25">
      <c r="A14438">
        <v>14437</v>
      </c>
    </row>
    <row r="14439" spans="1:1" x14ac:dyDescent="0.25">
      <c r="A14439">
        <v>14438</v>
      </c>
    </row>
    <row r="14440" spans="1:1" x14ac:dyDescent="0.25">
      <c r="A14440">
        <v>14439</v>
      </c>
    </row>
    <row r="14441" spans="1:1" x14ac:dyDescent="0.25">
      <c r="A14441">
        <v>14440</v>
      </c>
    </row>
    <row r="14442" spans="1:1" x14ac:dyDescent="0.25">
      <c r="A14442">
        <v>14441</v>
      </c>
    </row>
    <row r="14443" spans="1:1" x14ac:dyDescent="0.25">
      <c r="A14443">
        <v>14442</v>
      </c>
    </row>
    <row r="14444" spans="1:1" x14ac:dyDescent="0.25">
      <c r="A14444">
        <v>14443</v>
      </c>
    </row>
    <row r="14445" spans="1:1" x14ac:dyDescent="0.25">
      <c r="A14445">
        <v>14444</v>
      </c>
    </row>
    <row r="14446" spans="1:1" x14ac:dyDescent="0.25">
      <c r="A14446">
        <v>14445</v>
      </c>
    </row>
    <row r="14447" spans="1:1" x14ac:dyDescent="0.25">
      <c r="A14447">
        <v>14446</v>
      </c>
    </row>
    <row r="14448" spans="1:1" x14ac:dyDescent="0.25">
      <c r="A14448">
        <v>14447</v>
      </c>
    </row>
    <row r="14449" spans="1:1" x14ac:dyDescent="0.25">
      <c r="A14449">
        <v>14448</v>
      </c>
    </row>
    <row r="14450" spans="1:1" x14ac:dyDescent="0.25">
      <c r="A14450">
        <v>14449</v>
      </c>
    </row>
    <row r="14451" spans="1:1" x14ac:dyDescent="0.25">
      <c r="A14451">
        <v>14450</v>
      </c>
    </row>
    <row r="14452" spans="1:1" x14ac:dyDescent="0.25">
      <c r="A14452">
        <v>14451</v>
      </c>
    </row>
    <row r="14453" spans="1:1" x14ac:dyDescent="0.25">
      <c r="A14453">
        <v>14452</v>
      </c>
    </row>
    <row r="14454" spans="1:1" x14ac:dyDescent="0.25">
      <c r="A14454">
        <v>14453</v>
      </c>
    </row>
    <row r="14455" spans="1:1" x14ac:dyDescent="0.25">
      <c r="A14455">
        <v>14454</v>
      </c>
    </row>
    <row r="14456" spans="1:1" x14ac:dyDescent="0.25">
      <c r="A14456">
        <v>14455</v>
      </c>
    </row>
    <row r="14457" spans="1:1" x14ac:dyDescent="0.25">
      <c r="A14457">
        <v>14456</v>
      </c>
    </row>
    <row r="14458" spans="1:1" x14ac:dyDescent="0.25">
      <c r="A14458">
        <v>14457</v>
      </c>
    </row>
    <row r="14459" spans="1:1" x14ac:dyDescent="0.25">
      <c r="A14459">
        <v>14458</v>
      </c>
    </row>
    <row r="14460" spans="1:1" x14ac:dyDescent="0.25">
      <c r="A14460">
        <v>14459</v>
      </c>
    </row>
    <row r="14461" spans="1:1" x14ac:dyDescent="0.25">
      <c r="A14461">
        <v>14460</v>
      </c>
    </row>
    <row r="14462" spans="1:1" x14ac:dyDescent="0.25">
      <c r="A14462">
        <v>14461</v>
      </c>
    </row>
    <row r="14463" spans="1:1" x14ac:dyDescent="0.25">
      <c r="A14463">
        <v>14462</v>
      </c>
    </row>
    <row r="14464" spans="1:1" x14ac:dyDescent="0.25">
      <c r="A14464">
        <v>14463</v>
      </c>
    </row>
    <row r="14465" spans="1:1" x14ac:dyDescent="0.25">
      <c r="A14465">
        <v>14464</v>
      </c>
    </row>
    <row r="14466" spans="1:1" x14ac:dyDescent="0.25">
      <c r="A14466">
        <v>14465</v>
      </c>
    </row>
    <row r="14467" spans="1:1" x14ac:dyDescent="0.25">
      <c r="A14467">
        <v>14466</v>
      </c>
    </row>
    <row r="14468" spans="1:1" x14ac:dyDescent="0.25">
      <c r="A14468">
        <v>14467</v>
      </c>
    </row>
    <row r="14469" spans="1:1" x14ac:dyDescent="0.25">
      <c r="A14469">
        <v>14468</v>
      </c>
    </row>
    <row r="14470" spans="1:1" x14ac:dyDescent="0.25">
      <c r="A14470">
        <v>14469</v>
      </c>
    </row>
    <row r="14471" spans="1:1" x14ac:dyDescent="0.25">
      <c r="A14471">
        <v>14470</v>
      </c>
    </row>
    <row r="14472" spans="1:1" x14ac:dyDescent="0.25">
      <c r="A14472">
        <v>14471</v>
      </c>
    </row>
    <row r="14473" spans="1:1" x14ac:dyDescent="0.25">
      <c r="A14473">
        <v>14472</v>
      </c>
    </row>
    <row r="14474" spans="1:1" x14ac:dyDescent="0.25">
      <c r="A14474">
        <v>14473</v>
      </c>
    </row>
    <row r="14475" spans="1:1" x14ac:dyDescent="0.25">
      <c r="A14475">
        <v>14474</v>
      </c>
    </row>
    <row r="14476" spans="1:1" x14ac:dyDescent="0.25">
      <c r="A14476">
        <v>14475</v>
      </c>
    </row>
    <row r="14477" spans="1:1" x14ac:dyDescent="0.25">
      <c r="A14477">
        <v>14476</v>
      </c>
    </row>
    <row r="14478" spans="1:1" x14ac:dyDescent="0.25">
      <c r="A14478">
        <v>14477</v>
      </c>
    </row>
    <row r="14479" spans="1:1" x14ac:dyDescent="0.25">
      <c r="A14479">
        <v>14478</v>
      </c>
    </row>
    <row r="14480" spans="1:1" x14ac:dyDescent="0.25">
      <c r="A14480">
        <v>14479</v>
      </c>
    </row>
    <row r="14481" spans="1:1" x14ac:dyDescent="0.25">
      <c r="A14481">
        <v>14480</v>
      </c>
    </row>
    <row r="14482" spans="1:1" x14ac:dyDescent="0.25">
      <c r="A14482">
        <v>14481</v>
      </c>
    </row>
    <row r="14483" spans="1:1" x14ac:dyDescent="0.25">
      <c r="A14483">
        <v>14482</v>
      </c>
    </row>
    <row r="14484" spans="1:1" x14ac:dyDescent="0.25">
      <c r="A14484">
        <v>14483</v>
      </c>
    </row>
    <row r="14485" spans="1:1" x14ac:dyDescent="0.25">
      <c r="A14485">
        <v>14484</v>
      </c>
    </row>
    <row r="14486" spans="1:1" x14ac:dyDescent="0.25">
      <c r="A14486">
        <v>14485</v>
      </c>
    </row>
    <row r="14487" spans="1:1" x14ac:dyDescent="0.25">
      <c r="A14487">
        <v>14486</v>
      </c>
    </row>
    <row r="14488" spans="1:1" x14ac:dyDescent="0.25">
      <c r="A14488">
        <v>14487</v>
      </c>
    </row>
    <row r="14489" spans="1:1" x14ac:dyDescent="0.25">
      <c r="A14489">
        <v>14488</v>
      </c>
    </row>
    <row r="14490" spans="1:1" x14ac:dyDescent="0.25">
      <c r="A14490">
        <v>14489</v>
      </c>
    </row>
    <row r="14491" spans="1:1" x14ac:dyDescent="0.25">
      <c r="A14491">
        <v>14490</v>
      </c>
    </row>
    <row r="14492" spans="1:1" x14ac:dyDescent="0.25">
      <c r="A14492">
        <v>14491</v>
      </c>
    </row>
    <row r="14493" spans="1:1" x14ac:dyDescent="0.25">
      <c r="A14493">
        <v>14492</v>
      </c>
    </row>
    <row r="14494" spans="1:1" x14ac:dyDescent="0.25">
      <c r="A14494">
        <v>14493</v>
      </c>
    </row>
    <row r="14495" spans="1:1" x14ac:dyDescent="0.25">
      <c r="A14495">
        <v>14494</v>
      </c>
    </row>
    <row r="14496" spans="1:1" x14ac:dyDescent="0.25">
      <c r="A14496">
        <v>14495</v>
      </c>
    </row>
    <row r="14497" spans="1:1" x14ac:dyDescent="0.25">
      <c r="A14497">
        <v>14496</v>
      </c>
    </row>
    <row r="14498" spans="1:1" x14ac:dyDescent="0.25">
      <c r="A14498">
        <v>14497</v>
      </c>
    </row>
    <row r="14499" spans="1:1" x14ac:dyDescent="0.25">
      <c r="A14499">
        <v>14498</v>
      </c>
    </row>
    <row r="14500" spans="1:1" x14ac:dyDescent="0.25">
      <c r="A14500">
        <v>14499</v>
      </c>
    </row>
    <row r="14501" spans="1:1" x14ac:dyDescent="0.25">
      <c r="A14501">
        <v>14500</v>
      </c>
    </row>
    <row r="14502" spans="1:1" x14ac:dyDescent="0.25">
      <c r="A14502">
        <v>14501</v>
      </c>
    </row>
    <row r="14503" spans="1:1" x14ac:dyDescent="0.25">
      <c r="A14503">
        <v>14502</v>
      </c>
    </row>
    <row r="14504" spans="1:1" x14ac:dyDescent="0.25">
      <c r="A14504">
        <v>14503</v>
      </c>
    </row>
    <row r="14505" spans="1:1" x14ac:dyDescent="0.25">
      <c r="A14505">
        <v>14504</v>
      </c>
    </row>
    <row r="14506" spans="1:1" x14ac:dyDescent="0.25">
      <c r="A14506">
        <v>14505</v>
      </c>
    </row>
    <row r="14507" spans="1:1" x14ac:dyDescent="0.25">
      <c r="A14507">
        <v>14506</v>
      </c>
    </row>
    <row r="14508" spans="1:1" x14ac:dyDescent="0.25">
      <c r="A14508">
        <v>14507</v>
      </c>
    </row>
    <row r="14509" spans="1:1" x14ac:dyDescent="0.25">
      <c r="A14509">
        <v>14508</v>
      </c>
    </row>
    <row r="14510" spans="1:1" x14ac:dyDescent="0.25">
      <c r="A14510">
        <v>14509</v>
      </c>
    </row>
    <row r="14511" spans="1:1" x14ac:dyDescent="0.25">
      <c r="A14511">
        <v>14510</v>
      </c>
    </row>
    <row r="14512" spans="1:1" x14ac:dyDescent="0.25">
      <c r="A14512">
        <v>14511</v>
      </c>
    </row>
    <row r="14513" spans="1:1" x14ac:dyDescent="0.25">
      <c r="A14513">
        <v>14512</v>
      </c>
    </row>
    <row r="14514" spans="1:1" x14ac:dyDescent="0.25">
      <c r="A14514">
        <v>14513</v>
      </c>
    </row>
    <row r="14515" spans="1:1" x14ac:dyDescent="0.25">
      <c r="A14515">
        <v>14514</v>
      </c>
    </row>
    <row r="14516" spans="1:1" x14ac:dyDescent="0.25">
      <c r="A14516">
        <v>14515</v>
      </c>
    </row>
    <row r="14517" spans="1:1" x14ac:dyDescent="0.25">
      <c r="A14517">
        <v>14516</v>
      </c>
    </row>
    <row r="14518" spans="1:1" x14ac:dyDescent="0.25">
      <c r="A14518">
        <v>14517</v>
      </c>
    </row>
    <row r="14519" spans="1:1" x14ac:dyDescent="0.25">
      <c r="A14519">
        <v>14518</v>
      </c>
    </row>
    <row r="14520" spans="1:1" x14ac:dyDescent="0.25">
      <c r="A14520">
        <v>14519</v>
      </c>
    </row>
    <row r="14521" spans="1:1" x14ac:dyDescent="0.25">
      <c r="A14521">
        <v>14520</v>
      </c>
    </row>
    <row r="14522" spans="1:1" x14ac:dyDescent="0.25">
      <c r="A14522">
        <v>14521</v>
      </c>
    </row>
    <row r="14523" spans="1:1" x14ac:dyDescent="0.25">
      <c r="A14523">
        <v>14522</v>
      </c>
    </row>
    <row r="14524" spans="1:1" x14ac:dyDescent="0.25">
      <c r="A14524">
        <v>14523</v>
      </c>
    </row>
    <row r="14525" spans="1:1" x14ac:dyDescent="0.25">
      <c r="A14525">
        <v>14524</v>
      </c>
    </row>
    <row r="14526" spans="1:1" x14ac:dyDescent="0.25">
      <c r="A14526">
        <v>14525</v>
      </c>
    </row>
    <row r="14527" spans="1:1" x14ac:dyDescent="0.25">
      <c r="A14527">
        <v>14526</v>
      </c>
    </row>
    <row r="14528" spans="1:1" x14ac:dyDescent="0.25">
      <c r="A14528">
        <v>14527</v>
      </c>
    </row>
    <row r="14529" spans="1:1" x14ac:dyDescent="0.25">
      <c r="A14529">
        <v>14528</v>
      </c>
    </row>
    <row r="14530" spans="1:1" x14ac:dyDescent="0.25">
      <c r="A14530">
        <v>14529</v>
      </c>
    </row>
    <row r="14531" spans="1:1" x14ac:dyDescent="0.25">
      <c r="A14531">
        <v>14530</v>
      </c>
    </row>
    <row r="14532" spans="1:1" x14ac:dyDescent="0.25">
      <c r="A14532">
        <v>14531</v>
      </c>
    </row>
    <row r="14533" spans="1:1" x14ac:dyDescent="0.25">
      <c r="A14533">
        <v>14532</v>
      </c>
    </row>
    <row r="14534" spans="1:1" x14ac:dyDescent="0.25">
      <c r="A14534">
        <v>14533</v>
      </c>
    </row>
    <row r="14535" spans="1:1" x14ac:dyDescent="0.25">
      <c r="A14535">
        <v>14534</v>
      </c>
    </row>
    <row r="14536" spans="1:1" x14ac:dyDescent="0.25">
      <c r="A14536">
        <v>14535</v>
      </c>
    </row>
    <row r="14537" spans="1:1" x14ac:dyDescent="0.25">
      <c r="A14537">
        <v>14536</v>
      </c>
    </row>
    <row r="14538" spans="1:1" x14ac:dyDescent="0.25">
      <c r="A14538">
        <v>14537</v>
      </c>
    </row>
    <row r="14539" spans="1:1" x14ac:dyDescent="0.25">
      <c r="A14539">
        <v>14538</v>
      </c>
    </row>
    <row r="14540" spans="1:1" x14ac:dyDescent="0.25">
      <c r="A14540">
        <v>14539</v>
      </c>
    </row>
    <row r="14541" spans="1:1" x14ac:dyDescent="0.25">
      <c r="A14541">
        <v>14540</v>
      </c>
    </row>
    <row r="14542" spans="1:1" x14ac:dyDescent="0.25">
      <c r="A14542">
        <v>14541</v>
      </c>
    </row>
    <row r="14543" spans="1:1" x14ac:dyDescent="0.25">
      <c r="A14543">
        <v>14542</v>
      </c>
    </row>
    <row r="14544" spans="1:1" x14ac:dyDescent="0.25">
      <c r="A14544">
        <v>14543</v>
      </c>
    </row>
    <row r="14545" spans="1:1" x14ac:dyDescent="0.25">
      <c r="A14545">
        <v>14544</v>
      </c>
    </row>
    <row r="14546" spans="1:1" x14ac:dyDescent="0.25">
      <c r="A14546">
        <v>14545</v>
      </c>
    </row>
    <row r="14547" spans="1:1" x14ac:dyDescent="0.25">
      <c r="A14547">
        <v>14546</v>
      </c>
    </row>
    <row r="14548" spans="1:1" x14ac:dyDescent="0.25">
      <c r="A14548">
        <v>14547</v>
      </c>
    </row>
    <row r="14549" spans="1:1" x14ac:dyDescent="0.25">
      <c r="A14549">
        <v>14548</v>
      </c>
    </row>
    <row r="14550" spans="1:1" x14ac:dyDescent="0.25">
      <c r="A14550">
        <v>14549</v>
      </c>
    </row>
    <row r="14551" spans="1:1" x14ac:dyDescent="0.25">
      <c r="A14551">
        <v>14550</v>
      </c>
    </row>
    <row r="14552" spans="1:1" x14ac:dyDescent="0.25">
      <c r="A14552">
        <v>14551</v>
      </c>
    </row>
    <row r="14553" spans="1:1" x14ac:dyDescent="0.25">
      <c r="A14553">
        <v>14552</v>
      </c>
    </row>
    <row r="14554" spans="1:1" x14ac:dyDescent="0.25">
      <c r="A14554">
        <v>14553</v>
      </c>
    </row>
    <row r="14555" spans="1:1" x14ac:dyDescent="0.25">
      <c r="A14555">
        <v>14554</v>
      </c>
    </row>
    <row r="14556" spans="1:1" x14ac:dyDescent="0.25">
      <c r="A14556">
        <v>14555</v>
      </c>
    </row>
    <row r="14557" spans="1:1" x14ac:dyDescent="0.25">
      <c r="A14557">
        <v>14556</v>
      </c>
    </row>
    <row r="14558" spans="1:1" x14ac:dyDescent="0.25">
      <c r="A14558">
        <v>14557</v>
      </c>
    </row>
    <row r="14559" spans="1:1" x14ac:dyDescent="0.25">
      <c r="A14559">
        <v>14558</v>
      </c>
    </row>
    <row r="14560" spans="1:1" x14ac:dyDescent="0.25">
      <c r="A14560">
        <v>14559</v>
      </c>
    </row>
    <row r="14561" spans="1:1" x14ac:dyDescent="0.25">
      <c r="A14561">
        <v>14560</v>
      </c>
    </row>
    <row r="14562" spans="1:1" x14ac:dyDescent="0.25">
      <c r="A14562">
        <v>14561</v>
      </c>
    </row>
    <row r="14563" spans="1:1" x14ac:dyDescent="0.25">
      <c r="A14563">
        <v>14562</v>
      </c>
    </row>
    <row r="14564" spans="1:1" x14ac:dyDescent="0.25">
      <c r="A14564">
        <v>14563</v>
      </c>
    </row>
    <row r="14565" spans="1:1" x14ac:dyDescent="0.25">
      <c r="A14565">
        <v>14564</v>
      </c>
    </row>
    <row r="14566" spans="1:1" x14ac:dyDescent="0.25">
      <c r="A14566">
        <v>14565</v>
      </c>
    </row>
    <row r="14567" spans="1:1" x14ac:dyDescent="0.25">
      <c r="A14567">
        <v>14566</v>
      </c>
    </row>
    <row r="14568" spans="1:1" x14ac:dyDescent="0.25">
      <c r="A14568">
        <v>14567</v>
      </c>
    </row>
    <row r="14569" spans="1:1" x14ac:dyDescent="0.25">
      <c r="A14569">
        <v>14568</v>
      </c>
    </row>
    <row r="14570" spans="1:1" x14ac:dyDescent="0.25">
      <c r="A14570">
        <v>14569</v>
      </c>
    </row>
    <row r="14571" spans="1:1" x14ac:dyDescent="0.25">
      <c r="A14571">
        <v>14570</v>
      </c>
    </row>
    <row r="14572" spans="1:1" x14ac:dyDescent="0.25">
      <c r="A14572">
        <v>14571</v>
      </c>
    </row>
    <row r="14573" spans="1:1" x14ac:dyDescent="0.25">
      <c r="A14573">
        <v>14572</v>
      </c>
    </row>
    <row r="14574" spans="1:1" x14ac:dyDescent="0.25">
      <c r="A14574">
        <v>14573</v>
      </c>
    </row>
    <row r="14575" spans="1:1" x14ac:dyDescent="0.25">
      <c r="A14575">
        <v>14574</v>
      </c>
    </row>
    <row r="14576" spans="1:1" x14ac:dyDescent="0.25">
      <c r="A14576">
        <v>14575</v>
      </c>
    </row>
    <row r="14577" spans="1:1" x14ac:dyDescent="0.25">
      <c r="A14577">
        <v>14576</v>
      </c>
    </row>
    <row r="14578" spans="1:1" x14ac:dyDescent="0.25">
      <c r="A14578">
        <v>14577</v>
      </c>
    </row>
    <row r="14579" spans="1:1" x14ac:dyDescent="0.25">
      <c r="A14579">
        <v>14578</v>
      </c>
    </row>
    <row r="14580" spans="1:1" x14ac:dyDescent="0.25">
      <c r="A14580">
        <v>14579</v>
      </c>
    </row>
    <row r="14581" spans="1:1" x14ac:dyDescent="0.25">
      <c r="A14581">
        <v>14580</v>
      </c>
    </row>
    <row r="14582" spans="1:1" x14ac:dyDescent="0.25">
      <c r="A14582">
        <v>14581</v>
      </c>
    </row>
    <row r="14583" spans="1:1" x14ac:dyDescent="0.25">
      <c r="A14583">
        <v>14582</v>
      </c>
    </row>
    <row r="14584" spans="1:1" x14ac:dyDescent="0.25">
      <c r="A14584">
        <v>14583</v>
      </c>
    </row>
    <row r="14585" spans="1:1" x14ac:dyDescent="0.25">
      <c r="A14585">
        <v>14584</v>
      </c>
    </row>
    <row r="14586" spans="1:1" x14ac:dyDescent="0.25">
      <c r="A14586">
        <v>14585</v>
      </c>
    </row>
    <row r="14587" spans="1:1" x14ac:dyDescent="0.25">
      <c r="A14587">
        <v>14586</v>
      </c>
    </row>
    <row r="14588" spans="1:1" x14ac:dyDescent="0.25">
      <c r="A14588">
        <v>14587</v>
      </c>
    </row>
    <row r="14589" spans="1:1" x14ac:dyDescent="0.25">
      <c r="A14589">
        <v>14588</v>
      </c>
    </row>
    <row r="14590" spans="1:1" x14ac:dyDescent="0.25">
      <c r="A14590">
        <v>14589</v>
      </c>
    </row>
    <row r="14591" spans="1:1" x14ac:dyDescent="0.25">
      <c r="A14591">
        <v>14590</v>
      </c>
    </row>
    <row r="14592" spans="1:1" x14ac:dyDescent="0.25">
      <c r="A14592">
        <v>14591</v>
      </c>
    </row>
    <row r="14593" spans="1:1" x14ac:dyDescent="0.25">
      <c r="A14593">
        <v>14592</v>
      </c>
    </row>
    <row r="14594" spans="1:1" x14ac:dyDescent="0.25">
      <c r="A14594">
        <v>14593</v>
      </c>
    </row>
    <row r="14595" spans="1:1" x14ac:dyDescent="0.25">
      <c r="A14595">
        <v>14594</v>
      </c>
    </row>
    <row r="14596" spans="1:1" x14ac:dyDescent="0.25">
      <c r="A14596">
        <v>14595</v>
      </c>
    </row>
    <row r="14597" spans="1:1" x14ac:dyDescent="0.25">
      <c r="A14597">
        <v>14596</v>
      </c>
    </row>
    <row r="14598" spans="1:1" x14ac:dyDescent="0.25">
      <c r="A14598">
        <v>14597</v>
      </c>
    </row>
    <row r="14599" spans="1:1" x14ac:dyDescent="0.25">
      <c r="A14599">
        <v>14598</v>
      </c>
    </row>
    <row r="14600" spans="1:1" x14ac:dyDescent="0.25">
      <c r="A14600">
        <v>14599</v>
      </c>
    </row>
    <row r="14601" spans="1:1" x14ac:dyDescent="0.25">
      <c r="A14601">
        <v>14600</v>
      </c>
    </row>
    <row r="14602" spans="1:1" x14ac:dyDescent="0.25">
      <c r="A14602">
        <v>14601</v>
      </c>
    </row>
    <row r="14603" spans="1:1" x14ac:dyDescent="0.25">
      <c r="A14603">
        <v>14602</v>
      </c>
    </row>
    <row r="14604" spans="1:1" x14ac:dyDescent="0.25">
      <c r="A14604">
        <v>14603</v>
      </c>
    </row>
    <row r="14605" spans="1:1" x14ac:dyDescent="0.25">
      <c r="A14605">
        <v>14604</v>
      </c>
    </row>
    <row r="14606" spans="1:1" x14ac:dyDescent="0.25">
      <c r="A14606">
        <v>14605</v>
      </c>
    </row>
    <row r="14607" spans="1:1" x14ac:dyDescent="0.25">
      <c r="A14607">
        <v>14606</v>
      </c>
    </row>
    <row r="14608" spans="1:1" x14ac:dyDescent="0.25">
      <c r="A14608">
        <v>14607</v>
      </c>
    </row>
    <row r="14609" spans="1:1" x14ac:dyDescent="0.25">
      <c r="A14609">
        <v>14608</v>
      </c>
    </row>
    <row r="14610" spans="1:1" x14ac:dyDescent="0.25">
      <c r="A14610">
        <v>14609</v>
      </c>
    </row>
    <row r="14611" spans="1:1" x14ac:dyDescent="0.25">
      <c r="A14611">
        <v>14610</v>
      </c>
    </row>
    <row r="14612" spans="1:1" x14ac:dyDescent="0.25">
      <c r="A14612">
        <v>14611</v>
      </c>
    </row>
    <row r="14613" spans="1:1" x14ac:dyDescent="0.25">
      <c r="A14613">
        <v>14612</v>
      </c>
    </row>
    <row r="14614" spans="1:1" x14ac:dyDescent="0.25">
      <c r="A14614">
        <v>14613</v>
      </c>
    </row>
    <row r="14615" spans="1:1" x14ac:dyDescent="0.25">
      <c r="A14615">
        <v>14614</v>
      </c>
    </row>
    <row r="14616" spans="1:1" x14ac:dyDescent="0.25">
      <c r="A14616">
        <v>14615</v>
      </c>
    </row>
    <row r="14617" spans="1:1" x14ac:dyDescent="0.25">
      <c r="A14617">
        <v>14616</v>
      </c>
    </row>
    <row r="14618" spans="1:1" x14ac:dyDescent="0.25">
      <c r="A14618">
        <v>14617</v>
      </c>
    </row>
    <row r="14619" spans="1:1" x14ac:dyDescent="0.25">
      <c r="A14619">
        <v>14618</v>
      </c>
    </row>
    <row r="14620" spans="1:1" x14ac:dyDescent="0.25">
      <c r="A14620">
        <v>14619</v>
      </c>
    </row>
    <row r="14621" spans="1:1" x14ac:dyDescent="0.25">
      <c r="A14621">
        <v>14620</v>
      </c>
    </row>
    <row r="14622" spans="1:1" x14ac:dyDescent="0.25">
      <c r="A14622">
        <v>14621</v>
      </c>
    </row>
    <row r="14623" spans="1:1" x14ac:dyDescent="0.25">
      <c r="A14623">
        <v>14622</v>
      </c>
    </row>
    <row r="14624" spans="1:1" x14ac:dyDescent="0.25">
      <c r="A14624">
        <v>14623</v>
      </c>
    </row>
    <row r="14625" spans="1:1" x14ac:dyDescent="0.25">
      <c r="A14625">
        <v>14624</v>
      </c>
    </row>
    <row r="14626" spans="1:1" x14ac:dyDescent="0.25">
      <c r="A14626">
        <v>14625</v>
      </c>
    </row>
    <row r="14627" spans="1:1" x14ac:dyDescent="0.25">
      <c r="A14627">
        <v>14626</v>
      </c>
    </row>
    <row r="14628" spans="1:1" x14ac:dyDescent="0.25">
      <c r="A14628">
        <v>14627</v>
      </c>
    </row>
    <row r="14629" spans="1:1" x14ac:dyDescent="0.25">
      <c r="A14629">
        <v>14628</v>
      </c>
    </row>
    <row r="14630" spans="1:1" x14ac:dyDescent="0.25">
      <c r="A14630">
        <v>14629</v>
      </c>
    </row>
    <row r="14631" spans="1:1" x14ac:dyDescent="0.25">
      <c r="A14631">
        <v>14630</v>
      </c>
    </row>
    <row r="14632" spans="1:1" x14ac:dyDescent="0.25">
      <c r="A14632">
        <v>14631</v>
      </c>
    </row>
    <row r="14633" spans="1:1" x14ac:dyDescent="0.25">
      <c r="A14633">
        <v>14632</v>
      </c>
    </row>
    <row r="14634" spans="1:1" x14ac:dyDescent="0.25">
      <c r="A14634">
        <v>14633</v>
      </c>
    </row>
    <row r="14635" spans="1:1" x14ac:dyDescent="0.25">
      <c r="A14635">
        <v>14634</v>
      </c>
    </row>
    <row r="14636" spans="1:1" x14ac:dyDescent="0.25">
      <c r="A14636">
        <v>14635</v>
      </c>
    </row>
    <row r="14637" spans="1:1" x14ac:dyDescent="0.25">
      <c r="A14637">
        <v>14636</v>
      </c>
    </row>
    <row r="14638" spans="1:1" x14ac:dyDescent="0.25">
      <c r="A14638">
        <v>14637</v>
      </c>
    </row>
    <row r="14639" spans="1:1" x14ac:dyDescent="0.25">
      <c r="A14639">
        <v>14638</v>
      </c>
    </row>
    <row r="14640" spans="1:1" x14ac:dyDescent="0.25">
      <c r="A14640">
        <v>14639</v>
      </c>
    </row>
    <row r="14641" spans="1:1" x14ac:dyDescent="0.25">
      <c r="A14641">
        <v>14640</v>
      </c>
    </row>
    <row r="14642" spans="1:1" x14ac:dyDescent="0.25">
      <c r="A14642">
        <v>14641</v>
      </c>
    </row>
    <row r="14643" spans="1:1" x14ac:dyDescent="0.25">
      <c r="A14643">
        <v>14642</v>
      </c>
    </row>
    <row r="14644" spans="1:1" x14ac:dyDescent="0.25">
      <c r="A14644">
        <v>14643</v>
      </c>
    </row>
    <row r="14645" spans="1:1" x14ac:dyDescent="0.25">
      <c r="A14645">
        <v>14644</v>
      </c>
    </row>
    <row r="14646" spans="1:1" x14ac:dyDescent="0.25">
      <c r="A14646">
        <v>14645</v>
      </c>
    </row>
    <row r="14647" spans="1:1" x14ac:dyDescent="0.25">
      <c r="A14647">
        <v>14646</v>
      </c>
    </row>
    <row r="14648" spans="1:1" x14ac:dyDescent="0.25">
      <c r="A14648">
        <v>14647</v>
      </c>
    </row>
    <row r="14649" spans="1:1" x14ac:dyDescent="0.25">
      <c r="A14649">
        <v>14648</v>
      </c>
    </row>
    <row r="14650" spans="1:1" x14ac:dyDescent="0.25">
      <c r="A14650">
        <v>14649</v>
      </c>
    </row>
    <row r="14651" spans="1:1" x14ac:dyDescent="0.25">
      <c r="A14651">
        <v>14650</v>
      </c>
    </row>
    <row r="14652" spans="1:1" x14ac:dyDescent="0.25">
      <c r="A14652">
        <v>14651</v>
      </c>
    </row>
    <row r="14653" spans="1:1" x14ac:dyDescent="0.25">
      <c r="A14653">
        <v>14652</v>
      </c>
    </row>
    <row r="14654" spans="1:1" x14ac:dyDescent="0.25">
      <c r="A14654">
        <v>14653</v>
      </c>
    </row>
    <row r="14655" spans="1:1" x14ac:dyDescent="0.25">
      <c r="A14655">
        <v>14654</v>
      </c>
    </row>
    <row r="14656" spans="1:1" x14ac:dyDescent="0.25">
      <c r="A14656">
        <v>14655</v>
      </c>
    </row>
    <row r="14657" spans="1:1" x14ac:dyDescent="0.25">
      <c r="A14657">
        <v>14656</v>
      </c>
    </row>
    <row r="14658" spans="1:1" x14ac:dyDescent="0.25">
      <c r="A14658">
        <v>14657</v>
      </c>
    </row>
    <row r="14659" spans="1:1" x14ac:dyDescent="0.25">
      <c r="A14659">
        <v>14658</v>
      </c>
    </row>
    <row r="14660" spans="1:1" x14ac:dyDescent="0.25">
      <c r="A14660">
        <v>14659</v>
      </c>
    </row>
    <row r="14661" spans="1:1" x14ac:dyDescent="0.25">
      <c r="A14661">
        <v>14660</v>
      </c>
    </row>
    <row r="14662" spans="1:1" x14ac:dyDescent="0.25">
      <c r="A14662">
        <v>14661</v>
      </c>
    </row>
    <row r="14663" spans="1:1" x14ac:dyDescent="0.25">
      <c r="A14663">
        <v>14662</v>
      </c>
    </row>
    <row r="14664" spans="1:1" x14ac:dyDescent="0.25">
      <c r="A14664">
        <v>14663</v>
      </c>
    </row>
    <row r="14665" spans="1:1" x14ac:dyDescent="0.25">
      <c r="A14665">
        <v>14664</v>
      </c>
    </row>
    <row r="14666" spans="1:1" x14ac:dyDescent="0.25">
      <c r="A14666">
        <v>14665</v>
      </c>
    </row>
    <row r="14667" spans="1:1" x14ac:dyDescent="0.25">
      <c r="A14667">
        <v>14666</v>
      </c>
    </row>
    <row r="14668" spans="1:1" x14ac:dyDescent="0.25">
      <c r="A14668">
        <v>14667</v>
      </c>
    </row>
    <row r="14669" spans="1:1" x14ac:dyDescent="0.25">
      <c r="A14669">
        <v>14668</v>
      </c>
    </row>
    <row r="14670" spans="1:1" x14ac:dyDescent="0.25">
      <c r="A14670">
        <v>14669</v>
      </c>
    </row>
    <row r="14671" spans="1:1" x14ac:dyDescent="0.25">
      <c r="A14671">
        <v>14670</v>
      </c>
    </row>
    <row r="14672" spans="1:1" x14ac:dyDescent="0.25">
      <c r="A14672">
        <v>14671</v>
      </c>
    </row>
    <row r="14673" spans="1:1" x14ac:dyDescent="0.25">
      <c r="A14673">
        <v>14672</v>
      </c>
    </row>
    <row r="14674" spans="1:1" x14ac:dyDescent="0.25">
      <c r="A14674">
        <v>14673</v>
      </c>
    </row>
    <row r="14675" spans="1:1" x14ac:dyDescent="0.25">
      <c r="A14675">
        <v>14674</v>
      </c>
    </row>
    <row r="14676" spans="1:1" x14ac:dyDescent="0.25">
      <c r="A14676">
        <v>14675</v>
      </c>
    </row>
    <row r="14677" spans="1:1" x14ac:dyDescent="0.25">
      <c r="A14677">
        <v>14676</v>
      </c>
    </row>
    <row r="14678" spans="1:1" x14ac:dyDescent="0.25">
      <c r="A14678">
        <v>14677</v>
      </c>
    </row>
    <row r="14679" spans="1:1" x14ac:dyDescent="0.25">
      <c r="A14679">
        <v>14678</v>
      </c>
    </row>
    <row r="14680" spans="1:1" x14ac:dyDescent="0.25">
      <c r="A14680">
        <v>14679</v>
      </c>
    </row>
    <row r="14681" spans="1:1" x14ac:dyDescent="0.25">
      <c r="A14681">
        <v>14680</v>
      </c>
    </row>
    <row r="14682" spans="1:1" x14ac:dyDescent="0.25">
      <c r="A14682">
        <v>14681</v>
      </c>
    </row>
    <row r="14683" spans="1:1" x14ac:dyDescent="0.25">
      <c r="A14683">
        <v>14682</v>
      </c>
    </row>
    <row r="14684" spans="1:1" x14ac:dyDescent="0.25">
      <c r="A14684">
        <v>14683</v>
      </c>
    </row>
    <row r="14685" spans="1:1" x14ac:dyDescent="0.25">
      <c r="A14685">
        <v>14684</v>
      </c>
    </row>
    <row r="14686" spans="1:1" x14ac:dyDescent="0.25">
      <c r="A14686">
        <v>14685</v>
      </c>
    </row>
    <row r="14687" spans="1:1" x14ac:dyDescent="0.25">
      <c r="A14687">
        <v>14686</v>
      </c>
    </row>
    <row r="14688" spans="1:1" x14ac:dyDescent="0.25">
      <c r="A14688">
        <v>14687</v>
      </c>
    </row>
    <row r="14689" spans="1:1" x14ac:dyDescent="0.25">
      <c r="A14689">
        <v>14688</v>
      </c>
    </row>
    <row r="14690" spans="1:1" x14ac:dyDescent="0.25">
      <c r="A14690">
        <v>14689</v>
      </c>
    </row>
    <row r="14691" spans="1:1" x14ac:dyDescent="0.25">
      <c r="A14691">
        <v>14690</v>
      </c>
    </row>
    <row r="14692" spans="1:1" x14ac:dyDescent="0.25">
      <c r="A14692">
        <v>14691</v>
      </c>
    </row>
    <row r="14693" spans="1:1" x14ac:dyDescent="0.25">
      <c r="A14693">
        <v>14692</v>
      </c>
    </row>
    <row r="14694" spans="1:1" x14ac:dyDescent="0.25">
      <c r="A14694">
        <v>14693</v>
      </c>
    </row>
    <row r="14695" spans="1:1" x14ac:dyDescent="0.25">
      <c r="A14695">
        <v>14694</v>
      </c>
    </row>
    <row r="14696" spans="1:1" x14ac:dyDescent="0.25">
      <c r="A14696">
        <v>14695</v>
      </c>
    </row>
    <row r="14697" spans="1:1" x14ac:dyDescent="0.25">
      <c r="A14697">
        <v>14696</v>
      </c>
    </row>
    <row r="14698" spans="1:1" x14ac:dyDescent="0.25">
      <c r="A14698">
        <v>14697</v>
      </c>
    </row>
    <row r="14699" spans="1:1" x14ac:dyDescent="0.25">
      <c r="A14699">
        <v>14698</v>
      </c>
    </row>
    <row r="14700" spans="1:1" x14ac:dyDescent="0.25">
      <c r="A14700">
        <v>14699</v>
      </c>
    </row>
    <row r="14701" spans="1:1" x14ac:dyDescent="0.25">
      <c r="A14701">
        <v>14700</v>
      </c>
    </row>
    <row r="14702" spans="1:1" x14ac:dyDescent="0.25">
      <c r="A14702">
        <v>14701</v>
      </c>
    </row>
    <row r="14703" spans="1:1" x14ac:dyDescent="0.25">
      <c r="A14703">
        <v>14702</v>
      </c>
    </row>
    <row r="14704" spans="1:1" x14ac:dyDescent="0.25">
      <c r="A14704">
        <v>14703</v>
      </c>
    </row>
    <row r="14705" spans="1:1" x14ac:dyDescent="0.25">
      <c r="A14705">
        <v>14704</v>
      </c>
    </row>
    <row r="14706" spans="1:1" x14ac:dyDescent="0.25">
      <c r="A14706">
        <v>14705</v>
      </c>
    </row>
    <row r="14707" spans="1:1" x14ac:dyDescent="0.25">
      <c r="A14707">
        <v>14706</v>
      </c>
    </row>
    <row r="14708" spans="1:1" x14ac:dyDescent="0.25">
      <c r="A14708">
        <v>14707</v>
      </c>
    </row>
    <row r="14709" spans="1:1" x14ac:dyDescent="0.25">
      <c r="A14709">
        <v>14708</v>
      </c>
    </row>
    <row r="14710" spans="1:1" x14ac:dyDescent="0.25">
      <c r="A14710">
        <v>14709</v>
      </c>
    </row>
    <row r="14711" spans="1:1" x14ac:dyDescent="0.25">
      <c r="A14711">
        <v>14710</v>
      </c>
    </row>
    <row r="14712" spans="1:1" x14ac:dyDescent="0.25">
      <c r="A14712">
        <v>14711</v>
      </c>
    </row>
    <row r="14713" spans="1:1" x14ac:dyDescent="0.25">
      <c r="A14713">
        <v>14712</v>
      </c>
    </row>
    <row r="14714" spans="1:1" x14ac:dyDescent="0.25">
      <c r="A14714">
        <v>14713</v>
      </c>
    </row>
    <row r="14715" spans="1:1" x14ac:dyDescent="0.25">
      <c r="A14715">
        <v>14714</v>
      </c>
    </row>
    <row r="14716" spans="1:1" x14ac:dyDescent="0.25">
      <c r="A14716">
        <v>14715</v>
      </c>
    </row>
    <row r="14717" spans="1:1" x14ac:dyDescent="0.25">
      <c r="A14717">
        <v>14716</v>
      </c>
    </row>
    <row r="14718" spans="1:1" x14ac:dyDescent="0.25">
      <c r="A14718">
        <v>14717</v>
      </c>
    </row>
    <row r="14719" spans="1:1" x14ac:dyDescent="0.25">
      <c r="A14719">
        <v>14718</v>
      </c>
    </row>
    <row r="14720" spans="1:1" x14ac:dyDescent="0.25">
      <c r="A14720">
        <v>14719</v>
      </c>
    </row>
    <row r="14721" spans="1:1" x14ac:dyDescent="0.25">
      <c r="A14721">
        <v>14720</v>
      </c>
    </row>
    <row r="14722" spans="1:1" x14ac:dyDescent="0.25">
      <c r="A14722">
        <v>14721</v>
      </c>
    </row>
    <row r="14723" spans="1:1" x14ac:dyDescent="0.25">
      <c r="A14723">
        <v>14722</v>
      </c>
    </row>
    <row r="14724" spans="1:1" x14ac:dyDescent="0.25">
      <c r="A14724">
        <v>14723</v>
      </c>
    </row>
    <row r="14725" spans="1:1" x14ac:dyDescent="0.25">
      <c r="A14725">
        <v>14724</v>
      </c>
    </row>
    <row r="14726" spans="1:1" x14ac:dyDescent="0.25">
      <c r="A14726">
        <v>14725</v>
      </c>
    </row>
    <row r="14727" spans="1:1" x14ac:dyDescent="0.25">
      <c r="A14727">
        <v>14726</v>
      </c>
    </row>
    <row r="14728" spans="1:1" x14ac:dyDescent="0.25">
      <c r="A14728">
        <v>14727</v>
      </c>
    </row>
    <row r="14729" spans="1:1" x14ac:dyDescent="0.25">
      <c r="A14729">
        <v>14728</v>
      </c>
    </row>
    <row r="14730" spans="1:1" x14ac:dyDescent="0.25">
      <c r="A14730">
        <v>14729</v>
      </c>
    </row>
    <row r="14731" spans="1:1" x14ac:dyDescent="0.25">
      <c r="A14731">
        <v>14730</v>
      </c>
    </row>
    <row r="14732" spans="1:1" x14ac:dyDescent="0.25">
      <c r="A14732">
        <v>14731</v>
      </c>
    </row>
    <row r="14733" spans="1:1" x14ac:dyDescent="0.25">
      <c r="A14733">
        <v>14732</v>
      </c>
    </row>
    <row r="14734" spans="1:1" x14ac:dyDescent="0.25">
      <c r="A14734">
        <v>14733</v>
      </c>
    </row>
    <row r="14735" spans="1:1" x14ac:dyDescent="0.25">
      <c r="A14735">
        <v>14734</v>
      </c>
    </row>
    <row r="14736" spans="1:1" x14ac:dyDescent="0.25">
      <c r="A14736">
        <v>14735</v>
      </c>
    </row>
    <row r="14737" spans="1:1" x14ac:dyDescent="0.25">
      <c r="A14737">
        <v>14736</v>
      </c>
    </row>
    <row r="14738" spans="1:1" x14ac:dyDescent="0.25">
      <c r="A14738">
        <v>14737</v>
      </c>
    </row>
    <row r="14739" spans="1:1" x14ac:dyDescent="0.25">
      <c r="A14739">
        <v>14738</v>
      </c>
    </row>
    <row r="14740" spans="1:1" x14ac:dyDescent="0.25">
      <c r="A14740">
        <v>14739</v>
      </c>
    </row>
    <row r="14741" spans="1:1" x14ac:dyDescent="0.25">
      <c r="A14741">
        <v>14740</v>
      </c>
    </row>
    <row r="14742" spans="1:1" x14ac:dyDescent="0.25">
      <c r="A14742">
        <v>14741</v>
      </c>
    </row>
    <row r="14743" spans="1:1" x14ac:dyDescent="0.25">
      <c r="A14743">
        <v>14742</v>
      </c>
    </row>
    <row r="14744" spans="1:1" x14ac:dyDescent="0.25">
      <c r="A14744">
        <v>14743</v>
      </c>
    </row>
    <row r="14745" spans="1:1" x14ac:dyDescent="0.25">
      <c r="A14745">
        <v>14744</v>
      </c>
    </row>
    <row r="14746" spans="1:1" x14ac:dyDescent="0.25">
      <c r="A14746">
        <v>14745</v>
      </c>
    </row>
    <row r="14747" spans="1:1" x14ac:dyDescent="0.25">
      <c r="A14747">
        <v>14746</v>
      </c>
    </row>
    <row r="14748" spans="1:1" x14ac:dyDescent="0.25">
      <c r="A14748">
        <v>14747</v>
      </c>
    </row>
    <row r="14749" spans="1:1" x14ac:dyDescent="0.25">
      <c r="A14749">
        <v>14748</v>
      </c>
    </row>
    <row r="14750" spans="1:1" x14ac:dyDescent="0.25">
      <c r="A14750">
        <v>14749</v>
      </c>
    </row>
    <row r="14751" spans="1:1" x14ac:dyDescent="0.25">
      <c r="A14751">
        <v>14750</v>
      </c>
    </row>
    <row r="14752" spans="1:1" x14ac:dyDescent="0.25">
      <c r="A14752">
        <v>14751</v>
      </c>
    </row>
    <row r="14753" spans="1:1" x14ac:dyDescent="0.25">
      <c r="A14753">
        <v>14752</v>
      </c>
    </row>
    <row r="14754" spans="1:1" x14ac:dyDescent="0.25">
      <c r="A14754">
        <v>14753</v>
      </c>
    </row>
    <row r="14755" spans="1:1" x14ac:dyDescent="0.25">
      <c r="A14755">
        <v>14754</v>
      </c>
    </row>
    <row r="14756" spans="1:1" x14ac:dyDescent="0.25">
      <c r="A14756">
        <v>14755</v>
      </c>
    </row>
    <row r="14757" spans="1:1" x14ac:dyDescent="0.25">
      <c r="A14757">
        <v>14756</v>
      </c>
    </row>
    <row r="14758" spans="1:1" x14ac:dyDescent="0.25">
      <c r="A14758">
        <v>14757</v>
      </c>
    </row>
    <row r="14759" spans="1:1" x14ac:dyDescent="0.25">
      <c r="A14759">
        <v>14758</v>
      </c>
    </row>
    <row r="14760" spans="1:1" x14ac:dyDescent="0.25">
      <c r="A14760">
        <v>14759</v>
      </c>
    </row>
    <row r="14761" spans="1:1" x14ac:dyDescent="0.25">
      <c r="A14761">
        <v>14760</v>
      </c>
    </row>
    <row r="14762" spans="1:1" x14ac:dyDescent="0.25">
      <c r="A14762">
        <v>14761</v>
      </c>
    </row>
    <row r="14763" spans="1:1" x14ac:dyDescent="0.25">
      <c r="A14763">
        <v>14762</v>
      </c>
    </row>
    <row r="14764" spans="1:1" x14ac:dyDescent="0.25">
      <c r="A14764">
        <v>14763</v>
      </c>
    </row>
    <row r="14765" spans="1:1" x14ac:dyDescent="0.25">
      <c r="A14765">
        <v>14764</v>
      </c>
    </row>
    <row r="14766" spans="1:1" x14ac:dyDescent="0.25">
      <c r="A14766">
        <v>14765</v>
      </c>
    </row>
    <row r="14767" spans="1:1" x14ac:dyDescent="0.25">
      <c r="A14767">
        <v>14766</v>
      </c>
    </row>
    <row r="14768" spans="1:1" x14ac:dyDescent="0.25">
      <c r="A14768">
        <v>14767</v>
      </c>
    </row>
    <row r="14769" spans="1:1" x14ac:dyDescent="0.25">
      <c r="A14769">
        <v>14768</v>
      </c>
    </row>
    <row r="14770" spans="1:1" x14ac:dyDescent="0.25">
      <c r="A14770">
        <v>14769</v>
      </c>
    </row>
    <row r="14771" spans="1:1" x14ac:dyDescent="0.25">
      <c r="A14771">
        <v>14770</v>
      </c>
    </row>
    <row r="14772" spans="1:1" x14ac:dyDescent="0.25">
      <c r="A14772">
        <v>14771</v>
      </c>
    </row>
    <row r="14773" spans="1:1" x14ac:dyDescent="0.25">
      <c r="A14773">
        <v>14772</v>
      </c>
    </row>
    <row r="14774" spans="1:1" x14ac:dyDescent="0.25">
      <c r="A14774">
        <v>14773</v>
      </c>
    </row>
    <row r="14775" spans="1:1" x14ac:dyDescent="0.25">
      <c r="A14775">
        <v>14774</v>
      </c>
    </row>
    <row r="14776" spans="1:1" x14ac:dyDescent="0.25">
      <c r="A14776">
        <v>14775</v>
      </c>
    </row>
    <row r="14777" spans="1:1" x14ac:dyDescent="0.25">
      <c r="A14777">
        <v>14776</v>
      </c>
    </row>
    <row r="14778" spans="1:1" x14ac:dyDescent="0.25">
      <c r="A14778">
        <v>14777</v>
      </c>
    </row>
    <row r="14779" spans="1:1" x14ac:dyDescent="0.25">
      <c r="A14779">
        <v>14778</v>
      </c>
    </row>
    <row r="14780" spans="1:1" x14ac:dyDescent="0.25">
      <c r="A14780">
        <v>14779</v>
      </c>
    </row>
    <row r="14781" spans="1:1" x14ac:dyDescent="0.25">
      <c r="A14781">
        <v>14780</v>
      </c>
    </row>
    <row r="14782" spans="1:1" x14ac:dyDescent="0.25">
      <c r="A14782">
        <v>14781</v>
      </c>
    </row>
    <row r="14783" spans="1:1" x14ac:dyDescent="0.25">
      <c r="A14783">
        <v>14782</v>
      </c>
    </row>
    <row r="14784" spans="1:1" x14ac:dyDescent="0.25">
      <c r="A14784">
        <v>14783</v>
      </c>
    </row>
    <row r="14785" spans="1:1" x14ac:dyDescent="0.25">
      <c r="A14785">
        <v>14784</v>
      </c>
    </row>
    <row r="14786" spans="1:1" x14ac:dyDescent="0.25">
      <c r="A14786">
        <v>14785</v>
      </c>
    </row>
    <row r="14787" spans="1:1" x14ac:dyDescent="0.25">
      <c r="A14787">
        <v>14786</v>
      </c>
    </row>
    <row r="14788" spans="1:1" x14ac:dyDescent="0.25">
      <c r="A14788">
        <v>14787</v>
      </c>
    </row>
    <row r="14789" spans="1:1" x14ac:dyDescent="0.25">
      <c r="A14789">
        <v>14788</v>
      </c>
    </row>
    <row r="14790" spans="1:1" x14ac:dyDescent="0.25">
      <c r="A14790">
        <v>14789</v>
      </c>
    </row>
    <row r="14791" spans="1:1" x14ac:dyDescent="0.25">
      <c r="A14791">
        <v>14790</v>
      </c>
    </row>
    <row r="14792" spans="1:1" x14ac:dyDescent="0.25">
      <c r="A14792">
        <v>14791</v>
      </c>
    </row>
    <row r="14793" spans="1:1" x14ac:dyDescent="0.25">
      <c r="A14793">
        <v>14792</v>
      </c>
    </row>
    <row r="14794" spans="1:1" x14ac:dyDescent="0.25">
      <c r="A14794">
        <v>14793</v>
      </c>
    </row>
    <row r="14795" spans="1:1" x14ac:dyDescent="0.25">
      <c r="A14795">
        <v>14794</v>
      </c>
    </row>
    <row r="14796" spans="1:1" x14ac:dyDescent="0.25">
      <c r="A14796">
        <v>14795</v>
      </c>
    </row>
    <row r="14797" spans="1:1" x14ac:dyDescent="0.25">
      <c r="A14797">
        <v>14796</v>
      </c>
    </row>
    <row r="14798" spans="1:1" x14ac:dyDescent="0.25">
      <c r="A14798">
        <v>14797</v>
      </c>
    </row>
    <row r="14799" spans="1:1" x14ac:dyDescent="0.25">
      <c r="A14799">
        <v>14798</v>
      </c>
    </row>
    <row r="14800" spans="1:1" x14ac:dyDescent="0.25">
      <c r="A14800">
        <v>14799</v>
      </c>
    </row>
    <row r="14801" spans="1:1" x14ac:dyDescent="0.25">
      <c r="A14801">
        <v>14800</v>
      </c>
    </row>
    <row r="14802" spans="1:1" x14ac:dyDescent="0.25">
      <c r="A14802">
        <v>14801</v>
      </c>
    </row>
    <row r="14803" spans="1:1" x14ac:dyDescent="0.25">
      <c r="A14803">
        <v>14802</v>
      </c>
    </row>
    <row r="14804" spans="1:1" x14ac:dyDescent="0.25">
      <c r="A14804">
        <v>14803</v>
      </c>
    </row>
    <row r="14805" spans="1:1" x14ac:dyDescent="0.25">
      <c r="A14805">
        <v>14804</v>
      </c>
    </row>
    <row r="14806" spans="1:1" x14ac:dyDescent="0.25">
      <c r="A14806">
        <v>14805</v>
      </c>
    </row>
    <row r="14807" spans="1:1" x14ac:dyDescent="0.25">
      <c r="A14807">
        <v>14806</v>
      </c>
    </row>
    <row r="14808" spans="1:1" x14ac:dyDescent="0.25">
      <c r="A14808">
        <v>14807</v>
      </c>
    </row>
    <row r="14809" spans="1:1" x14ac:dyDescent="0.25">
      <c r="A14809">
        <v>14808</v>
      </c>
    </row>
    <row r="14810" spans="1:1" x14ac:dyDescent="0.25">
      <c r="A14810">
        <v>14809</v>
      </c>
    </row>
    <row r="14811" spans="1:1" x14ac:dyDescent="0.25">
      <c r="A14811">
        <v>14810</v>
      </c>
    </row>
    <row r="14812" spans="1:1" x14ac:dyDescent="0.25">
      <c r="A14812">
        <v>14811</v>
      </c>
    </row>
    <row r="14813" spans="1:1" x14ac:dyDescent="0.25">
      <c r="A14813">
        <v>14812</v>
      </c>
    </row>
    <row r="14814" spans="1:1" x14ac:dyDescent="0.25">
      <c r="A14814">
        <v>14813</v>
      </c>
    </row>
    <row r="14815" spans="1:1" x14ac:dyDescent="0.25">
      <c r="A14815">
        <v>14814</v>
      </c>
    </row>
    <row r="14816" spans="1:1" x14ac:dyDescent="0.25">
      <c r="A14816">
        <v>14815</v>
      </c>
    </row>
    <row r="14817" spans="1:1" x14ac:dyDescent="0.25">
      <c r="A14817">
        <v>14816</v>
      </c>
    </row>
    <row r="14818" spans="1:1" x14ac:dyDescent="0.25">
      <c r="A14818">
        <v>14817</v>
      </c>
    </row>
    <row r="14819" spans="1:1" x14ac:dyDescent="0.25">
      <c r="A14819">
        <v>14818</v>
      </c>
    </row>
    <row r="14820" spans="1:1" x14ac:dyDescent="0.25">
      <c r="A14820">
        <v>14819</v>
      </c>
    </row>
    <row r="14821" spans="1:1" x14ac:dyDescent="0.25">
      <c r="A14821">
        <v>14820</v>
      </c>
    </row>
    <row r="14822" spans="1:1" x14ac:dyDescent="0.25">
      <c r="A14822">
        <v>14821</v>
      </c>
    </row>
    <row r="14823" spans="1:1" x14ac:dyDescent="0.25">
      <c r="A14823">
        <v>14822</v>
      </c>
    </row>
    <row r="14824" spans="1:1" x14ac:dyDescent="0.25">
      <c r="A14824">
        <v>14823</v>
      </c>
    </row>
    <row r="14825" spans="1:1" x14ac:dyDescent="0.25">
      <c r="A14825">
        <v>14824</v>
      </c>
    </row>
    <row r="14826" spans="1:1" x14ac:dyDescent="0.25">
      <c r="A14826">
        <v>14825</v>
      </c>
    </row>
    <row r="14827" spans="1:1" x14ac:dyDescent="0.25">
      <c r="A14827">
        <v>14826</v>
      </c>
    </row>
    <row r="14828" spans="1:1" x14ac:dyDescent="0.25">
      <c r="A14828">
        <v>14827</v>
      </c>
    </row>
    <row r="14829" spans="1:1" x14ac:dyDescent="0.25">
      <c r="A14829">
        <v>14828</v>
      </c>
    </row>
    <row r="14830" spans="1:1" x14ac:dyDescent="0.25">
      <c r="A14830">
        <v>14829</v>
      </c>
    </row>
    <row r="14831" spans="1:1" x14ac:dyDescent="0.25">
      <c r="A14831">
        <v>14830</v>
      </c>
    </row>
    <row r="14832" spans="1:1" x14ac:dyDescent="0.25">
      <c r="A14832">
        <v>14831</v>
      </c>
    </row>
    <row r="14833" spans="1:1" x14ac:dyDescent="0.25">
      <c r="A14833">
        <v>14832</v>
      </c>
    </row>
    <row r="14834" spans="1:1" x14ac:dyDescent="0.25">
      <c r="A14834">
        <v>14833</v>
      </c>
    </row>
    <row r="14835" spans="1:1" x14ac:dyDescent="0.25">
      <c r="A14835">
        <v>14834</v>
      </c>
    </row>
    <row r="14836" spans="1:1" x14ac:dyDescent="0.25">
      <c r="A14836">
        <v>14835</v>
      </c>
    </row>
    <row r="14837" spans="1:1" x14ac:dyDescent="0.25">
      <c r="A14837">
        <v>14836</v>
      </c>
    </row>
    <row r="14838" spans="1:1" x14ac:dyDescent="0.25">
      <c r="A14838">
        <v>14837</v>
      </c>
    </row>
    <row r="14839" spans="1:1" x14ac:dyDescent="0.25">
      <c r="A14839">
        <v>14838</v>
      </c>
    </row>
    <row r="14840" spans="1:1" x14ac:dyDescent="0.25">
      <c r="A14840">
        <v>14839</v>
      </c>
    </row>
    <row r="14841" spans="1:1" x14ac:dyDescent="0.25">
      <c r="A14841">
        <v>14840</v>
      </c>
    </row>
    <row r="14842" spans="1:1" x14ac:dyDescent="0.25">
      <c r="A14842">
        <v>14841</v>
      </c>
    </row>
    <row r="14843" spans="1:1" x14ac:dyDescent="0.25">
      <c r="A14843">
        <v>14842</v>
      </c>
    </row>
    <row r="14844" spans="1:1" x14ac:dyDescent="0.25">
      <c r="A14844">
        <v>14843</v>
      </c>
    </row>
    <row r="14845" spans="1:1" x14ac:dyDescent="0.25">
      <c r="A14845">
        <v>14844</v>
      </c>
    </row>
    <row r="14846" spans="1:1" x14ac:dyDescent="0.25">
      <c r="A14846">
        <v>14845</v>
      </c>
    </row>
    <row r="14847" spans="1:1" x14ac:dyDescent="0.25">
      <c r="A14847">
        <v>14846</v>
      </c>
    </row>
    <row r="14848" spans="1:1" x14ac:dyDescent="0.25">
      <c r="A14848">
        <v>14847</v>
      </c>
    </row>
    <row r="14849" spans="1:1" x14ac:dyDescent="0.25">
      <c r="A14849">
        <v>14848</v>
      </c>
    </row>
    <row r="14850" spans="1:1" x14ac:dyDescent="0.25">
      <c r="A14850">
        <v>14849</v>
      </c>
    </row>
    <row r="14851" spans="1:1" x14ac:dyDescent="0.25">
      <c r="A14851">
        <v>14850</v>
      </c>
    </row>
    <row r="14852" spans="1:1" x14ac:dyDescent="0.25">
      <c r="A14852">
        <v>14851</v>
      </c>
    </row>
    <row r="14853" spans="1:1" x14ac:dyDescent="0.25">
      <c r="A14853">
        <v>14852</v>
      </c>
    </row>
    <row r="14854" spans="1:1" x14ac:dyDescent="0.25">
      <c r="A14854">
        <v>14853</v>
      </c>
    </row>
    <row r="14855" spans="1:1" x14ac:dyDescent="0.25">
      <c r="A14855">
        <v>14854</v>
      </c>
    </row>
    <row r="14856" spans="1:1" x14ac:dyDescent="0.25">
      <c r="A14856">
        <v>14855</v>
      </c>
    </row>
    <row r="14857" spans="1:1" x14ac:dyDescent="0.25">
      <c r="A14857">
        <v>14856</v>
      </c>
    </row>
    <row r="14858" spans="1:1" x14ac:dyDescent="0.25">
      <c r="A14858">
        <v>14857</v>
      </c>
    </row>
    <row r="14859" spans="1:1" x14ac:dyDescent="0.25">
      <c r="A14859">
        <v>14858</v>
      </c>
    </row>
    <row r="14860" spans="1:1" x14ac:dyDescent="0.25">
      <c r="A14860">
        <v>14859</v>
      </c>
    </row>
    <row r="14861" spans="1:1" x14ac:dyDescent="0.25">
      <c r="A14861">
        <v>14860</v>
      </c>
    </row>
    <row r="14862" spans="1:1" x14ac:dyDescent="0.25">
      <c r="A14862">
        <v>14861</v>
      </c>
    </row>
    <row r="14863" spans="1:1" x14ac:dyDescent="0.25">
      <c r="A14863">
        <v>14862</v>
      </c>
    </row>
    <row r="14864" spans="1:1" x14ac:dyDescent="0.25">
      <c r="A14864">
        <v>14863</v>
      </c>
    </row>
    <row r="14865" spans="1:1" x14ac:dyDescent="0.25">
      <c r="A14865">
        <v>14864</v>
      </c>
    </row>
    <row r="14866" spans="1:1" x14ac:dyDescent="0.25">
      <c r="A14866">
        <v>14865</v>
      </c>
    </row>
    <row r="14867" spans="1:1" x14ac:dyDescent="0.25">
      <c r="A14867">
        <v>14866</v>
      </c>
    </row>
    <row r="14868" spans="1:1" x14ac:dyDescent="0.25">
      <c r="A14868">
        <v>14867</v>
      </c>
    </row>
    <row r="14869" spans="1:1" x14ac:dyDescent="0.25">
      <c r="A14869">
        <v>14868</v>
      </c>
    </row>
    <row r="14870" spans="1:1" x14ac:dyDescent="0.25">
      <c r="A14870">
        <v>14869</v>
      </c>
    </row>
    <row r="14871" spans="1:1" x14ac:dyDescent="0.25">
      <c r="A14871">
        <v>14870</v>
      </c>
    </row>
    <row r="14872" spans="1:1" x14ac:dyDescent="0.25">
      <c r="A14872">
        <v>14871</v>
      </c>
    </row>
    <row r="14873" spans="1:1" x14ac:dyDescent="0.25">
      <c r="A14873">
        <v>14872</v>
      </c>
    </row>
    <row r="14874" spans="1:1" x14ac:dyDescent="0.25">
      <c r="A14874">
        <v>14873</v>
      </c>
    </row>
    <row r="14875" spans="1:1" x14ac:dyDescent="0.25">
      <c r="A14875">
        <v>14874</v>
      </c>
    </row>
    <row r="14876" spans="1:1" x14ac:dyDescent="0.25">
      <c r="A14876">
        <v>14875</v>
      </c>
    </row>
    <row r="14877" spans="1:1" x14ac:dyDescent="0.25">
      <c r="A14877">
        <v>14876</v>
      </c>
    </row>
    <row r="14878" spans="1:1" x14ac:dyDescent="0.25">
      <c r="A14878">
        <v>14877</v>
      </c>
    </row>
    <row r="14879" spans="1:1" x14ac:dyDescent="0.25">
      <c r="A14879">
        <v>14878</v>
      </c>
    </row>
    <row r="14880" spans="1:1" x14ac:dyDescent="0.25">
      <c r="A14880">
        <v>14879</v>
      </c>
    </row>
    <row r="14881" spans="1:1" x14ac:dyDescent="0.25">
      <c r="A14881">
        <v>14880</v>
      </c>
    </row>
    <row r="14882" spans="1:1" x14ac:dyDescent="0.25">
      <c r="A14882">
        <v>14881</v>
      </c>
    </row>
    <row r="14883" spans="1:1" x14ac:dyDescent="0.25">
      <c r="A14883">
        <v>14882</v>
      </c>
    </row>
    <row r="14884" spans="1:1" x14ac:dyDescent="0.25">
      <c r="A14884">
        <v>14883</v>
      </c>
    </row>
    <row r="14885" spans="1:1" x14ac:dyDescent="0.25">
      <c r="A14885">
        <v>14884</v>
      </c>
    </row>
    <row r="14886" spans="1:1" x14ac:dyDescent="0.25">
      <c r="A14886">
        <v>14885</v>
      </c>
    </row>
    <row r="14887" spans="1:1" x14ac:dyDescent="0.25">
      <c r="A14887">
        <v>14886</v>
      </c>
    </row>
    <row r="14888" spans="1:1" x14ac:dyDescent="0.25">
      <c r="A14888">
        <v>14887</v>
      </c>
    </row>
    <row r="14889" spans="1:1" x14ac:dyDescent="0.25">
      <c r="A14889">
        <v>14888</v>
      </c>
    </row>
    <row r="14890" spans="1:1" x14ac:dyDescent="0.25">
      <c r="A14890">
        <v>14889</v>
      </c>
    </row>
    <row r="14891" spans="1:1" x14ac:dyDescent="0.25">
      <c r="A14891">
        <v>14890</v>
      </c>
    </row>
    <row r="14892" spans="1:1" x14ac:dyDescent="0.25">
      <c r="A14892">
        <v>14891</v>
      </c>
    </row>
    <row r="14893" spans="1:1" x14ac:dyDescent="0.25">
      <c r="A14893">
        <v>14892</v>
      </c>
    </row>
    <row r="14894" spans="1:1" x14ac:dyDescent="0.25">
      <c r="A14894">
        <v>14893</v>
      </c>
    </row>
    <row r="14895" spans="1:1" x14ac:dyDescent="0.25">
      <c r="A14895">
        <v>14894</v>
      </c>
    </row>
    <row r="14896" spans="1:1" x14ac:dyDescent="0.25">
      <c r="A14896">
        <v>14895</v>
      </c>
    </row>
    <row r="14897" spans="1:1" x14ac:dyDescent="0.25">
      <c r="A14897">
        <v>14896</v>
      </c>
    </row>
    <row r="14898" spans="1:1" x14ac:dyDescent="0.25">
      <c r="A14898">
        <v>14897</v>
      </c>
    </row>
    <row r="14899" spans="1:1" x14ac:dyDescent="0.25">
      <c r="A14899">
        <v>14898</v>
      </c>
    </row>
    <row r="14900" spans="1:1" x14ac:dyDescent="0.25">
      <c r="A14900">
        <v>14899</v>
      </c>
    </row>
    <row r="14901" spans="1:1" x14ac:dyDescent="0.25">
      <c r="A14901">
        <v>14900</v>
      </c>
    </row>
    <row r="14902" spans="1:1" x14ac:dyDescent="0.25">
      <c r="A14902">
        <v>14901</v>
      </c>
    </row>
    <row r="14903" spans="1:1" x14ac:dyDescent="0.25">
      <c r="A14903">
        <v>14902</v>
      </c>
    </row>
    <row r="14904" spans="1:1" x14ac:dyDescent="0.25">
      <c r="A14904">
        <v>14903</v>
      </c>
    </row>
    <row r="14905" spans="1:1" x14ac:dyDescent="0.25">
      <c r="A14905">
        <v>14904</v>
      </c>
    </row>
    <row r="14906" spans="1:1" x14ac:dyDescent="0.25">
      <c r="A14906">
        <v>14905</v>
      </c>
    </row>
    <row r="14907" spans="1:1" x14ac:dyDescent="0.25">
      <c r="A14907">
        <v>14906</v>
      </c>
    </row>
    <row r="14908" spans="1:1" x14ac:dyDescent="0.25">
      <c r="A14908">
        <v>14907</v>
      </c>
    </row>
    <row r="14909" spans="1:1" x14ac:dyDescent="0.25">
      <c r="A14909">
        <v>14908</v>
      </c>
    </row>
    <row r="14910" spans="1:1" x14ac:dyDescent="0.25">
      <c r="A14910">
        <v>14909</v>
      </c>
    </row>
    <row r="14911" spans="1:1" x14ac:dyDescent="0.25">
      <c r="A14911">
        <v>14910</v>
      </c>
    </row>
    <row r="14912" spans="1:1" x14ac:dyDescent="0.25">
      <c r="A14912">
        <v>14911</v>
      </c>
    </row>
    <row r="14913" spans="1:1" x14ac:dyDescent="0.25">
      <c r="A14913">
        <v>14912</v>
      </c>
    </row>
    <row r="14914" spans="1:1" x14ac:dyDescent="0.25">
      <c r="A14914">
        <v>14913</v>
      </c>
    </row>
    <row r="14915" spans="1:1" x14ac:dyDescent="0.25">
      <c r="A14915">
        <v>14914</v>
      </c>
    </row>
    <row r="14916" spans="1:1" x14ac:dyDescent="0.25">
      <c r="A14916">
        <v>14915</v>
      </c>
    </row>
    <row r="14917" spans="1:1" x14ac:dyDescent="0.25">
      <c r="A14917">
        <v>14916</v>
      </c>
    </row>
    <row r="14918" spans="1:1" x14ac:dyDescent="0.25">
      <c r="A14918">
        <v>14917</v>
      </c>
    </row>
    <row r="14919" spans="1:1" x14ac:dyDescent="0.25">
      <c r="A14919">
        <v>14918</v>
      </c>
    </row>
    <row r="14920" spans="1:1" x14ac:dyDescent="0.25">
      <c r="A14920">
        <v>14919</v>
      </c>
    </row>
    <row r="14921" spans="1:1" x14ac:dyDescent="0.25">
      <c r="A14921">
        <v>14920</v>
      </c>
    </row>
    <row r="14922" spans="1:1" x14ac:dyDescent="0.25">
      <c r="A14922">
        <v>14921</v>
      </c>
    </row>
    <row r="14923" spans="1:1" x14ac:dyDescent="0.25">
      <c r="A14923">
        <v>14922</v>
      </c>
    </row>
    <row r="14924" spans="1:1" x14ac:dyDescent="0.25">
      <c r="A14924">
        <v>14923</v>
      </c>
    </row>
    <row r="14925" spans="1:1" x14ac:dyDescent="0.25">
      <c r="A14925">
        <v>14924</v>
      </c>
    </row>
    <row r="14926" spans="1:1" x14ac:dyDescent="0.25">
      <c r="A14926">
        <v>14925</v>
      </c>
    </row>
    <row r="14927" spans="1:1" x14ac:dyDescent="0.25">
      <c r="A14927">
        <v>14926</v>
      </c>
    </row>
    <row r="14928" spans="1:1" x14ac:dyDescent="0.25">
      <c r="A14928">
        <v>14927</v>
      </c>
    </row>
    <row r="14929" spans="1:1" x14ac:dyDescent="0.25">
      <c r="A14929">
        <v>14928</v>
      </c>
    </row>
    <row r="14930" spans="1:1" x14ac:dyDescent="0.25">
      <c r="A14930">
        <v>14929</v>
      </c>
    </row>
    <row r="14931" spans="1:1" x14ac:dyDescent="0.25">
      <c r="A14931">
        <v>14930</v>
      </c>
    </row>
    <row r="14932" spans="1:1" x14ac:dyDescent="0.25">
      <c r="A14932">
        <v>14931</v>
      </c>
    </row>
    <row r="14933" spans="1:1" x14ac:dyDescent="0.25">
      <c r="A14933">
        <v>14932</v>
      </c>
    </row>
    <row r="14934" spans="1:1" x14ac:dyDescent="0.25">
      <c r="A14934">
        <v>14933</v>
      </c>
    </row>
    <row r="14935" spans="1:1" x14ac:dyDescent="0.25">
      <c r="A14935">
        <v>14934</v>
      </c>
    </row>
    <row r="14936" spans="1:1" x14ac:dyDescent="0.25">
      <c r="A14936">
        <v>14935</v>
      </c>
    </row>
    <row r="14937" spans="1:1" x14ac:dyDescent="0.25">
      <c r="A14937">
        <v>14936</v>
      </c>
    </row>
    <row r="14938" spans="1:1" x14ac:dyDescent="0.25">
      <c r="A14938">
        <v>14937</v>
      </c>
    </row>
    <row r="14939" spans="1:1" x14ac:dyDescent="0.25">
      <c r="A14939">
        <v>14938</v>
      </c>
    </row>
    <row r="14940" spans="1:1" x14ac:dyDescent="0.25">
      <c r="A14940">
        <v>14939</v>
      </c>
    </row>
    <row r="14941" spans="1:1" x14ac:dyDescent="0.25">
      <c r="A14941">
        <v>14940</v>
      </c>
    </row>
    <row r="14942" spans="1:1" x14ac:dyDescent="0.25">
      <c r="A14942">
        <v>14941</v>
      </c>
    </row>
    <row r="14943" spans="1:1" x14ac:dyDescent="0.25">
      <c r="A14943">
        <v>14942</v>
      </c>
    </row>
    <row r="14944" spans="1:1" x14ac:dyDescent="0.25">
      <c r="A14944">
        <v>14943</v>
      </c>
    </row>
    <row r="14945" spans="1:1" x14ac:dyDescent="0.25">
      <c r="A14945">
        <v>14944</v>
      </c>
    </row>
    <row r="14946" spans="1:1" x14ac:dyDescent="0.25">
      <c r="A14946">
        <v>14945</v>
      </c>
    </row>
    <row r="14947" spans="1:1" x14ac:dyDescent="0.25">
      <c r="A14947">
        <v>14946</v>
      </c>
    </row>
    <row r="14948" spans="1:1" x14ac:dyDescent="0.25">
      <c r="A14948">
        <v>14947</v>
      </c>
    </row>
    <row r="14949" spans="1:1" x14ac:dyDescent="0.25">
      <c r="A14949">
        <v>14948</v>
      </c>
    </row>
    <row r="14950" spans="1:1" x14ac:dyDescent="0.25">
      <c r="A14950">
        <v>14949</v>
      </c>
    </row>
    <row r="14951" spans="1:1" x14ac:dyDescent="0.25">
      <c r="A14951">
        <v>14950</v>
      </c>
    </row>
    <row r="14952" spans="1:1" x14ac:dyDescent="0.25">
      <c r="A14952">
        <v>14951</v>
      </c>
    </row>
    <row r="14953" spans="1:1" x14ac:dyDescent="0.25">
      <c r="A14953">
        <v>14952</v>
      </c>
    </row>
    <row r="14954" spans="1:1" x14ac:dyDescent="0.25">
      <c r="A14954">
        <v>14953</v>
      </c>
    </row>
    <row r="14955" spans="1:1" x14ac:dyDescent="0.25">
      <c r="A14955">
        <v>14954</v>
      </c>
    </row>
    <row r="14956" spans="1:1" x14ac:dyDescent="0.25">
      <c r="A14956">
        <v>14955</v>
      </c>
    </row>
    <row r="14957" spans="1:1" x14ac:dyDescent="0.25">
      <c r="A14957">
        <v>14956</v>
      </c>
    </row>
    <row r="14958" spans="1:1" x14ac:dyDescent="0.25">
      <c r="A14958">
        <v>14957</v>
      </c>
    </row>
    <row r="14959" spans="1:1" x14ac:dyDescent="0.25">
      <c r="A14959">
        <v>14958</v>
      </c>
    </row>
    <row r="14960" spans="1:1" x14ac:dyDescent="0.25">
      <c r="A14960">
        <v>14959</v>
      </c>
    </row>
    <row r="14961" spans="1:1" x14ac:dyDescent="0.25">
      <c r="A14961">
        <v>14960</v>
      </c>
    </row>
    <row r="14962" spans="1:1" x14ac:dyDescent="0.25">
      <c r="A14962">
        <v>14961</v>
      </c>
    </row>
    <row r="14963" spans="1:1" x14ac:dyDescent="0.25">
      <c r="A14963">
        <v>14962</v>
      </c>
    </row>
    <row r="14964" spans="1:1" x14ac:dyDescent="0.25">
      <c r="A14964">
        <v>14963</v>
      </c>
    </row>
    <row r="14965" spans="1:1" x14ac:dyDescent="0.25">
      <c r="A14965">
        <v>14964</v>
      </c>
    </row>
    <row r="14966" spans="1:1" x14ac:dyDescent="0.25">
      <c r="A14966">
        <v>14965</v>
      </c>
    </row>
    <row r="14967" spans="1:1" x14ac:dyDescent="0.25">
      <c r="A14967">
        <v>14966</v>
      </c>
    </row>
    <row r="14968" spans="1:1" x14ac:dyDescent="0.25">
      <c r="A14968">
        <v>14967</v>
      </c>
    </row>
    <row r="14969" spans="1:1" x14ac:dyDescent="0.25">
      <c r="A14969">
        <v>14968</v>
      </c>
    </row>
    <row r="14970" spans="1:1" x14ac:dyDescent="0.25">
      <c r="A14970">
        <v>14969</v>
      </c>
    </row>
    <row r="14971" spans="1:1" x14ac:dyDescent="0.25">
      <c r="A14971">
        <v>14970</v>
      </c>
    </row>
    <row r="14972" spans="1:1" x14ac:dyDescent="0.25">
      <c r="A14972">
        <v>14971</v>
      </c>
    </row>
    <row r="14973" spans="1:1" x14ac:dyDescent="0.25">
      <c r="A14973">
        <v>14972</v>
      </c>
    </row>
    <row r="14974" spans="1:1" x14ac:dyDescent="0.25">
      <c r="A14974">
        <v>14973</v>
      </c>
    </row>
    <row r="14975" spans="1:1" x14ac:dyDescent="0.25">
      <c r="A14975">
        <v>14974</v>
      </c>
    </row>
    <row r="14976" spans="1:1" x14ac:dyDescent="0.25">
      <c r="A14976">
        <v>14975</v>
      </c>
    </row>
    <row r="14977" spans="1:1" x14ac:dyDescent="0.25">
      <c r="A14977">
        <v>14976</v>
      </c>
    </row>
    <row r="14978" spans="1:1" x14ac:dyDescent="0.25">
      <c r="A14978">
        <v>14977</v>
      </c>
    </row>
    <row r="14979" spans="1:1" x14ac:dyDescent="0.25">
      <c r="A14979">
        <v>14978</v>
      </c>
    </row>
    <row r="14980" spans="1:1" x14ac:dyDescent="0.25">
      <c r="A14980">
        <v>14979</v>
      </c>
    </row>
    <row r="14981" spans="1:1" x14ac:dyDescent="0.25">
      <c r="A14981">
        <v>14980</v>
      </c>
    </row>
    <row r="14982" spans="1:1" x14ac:dyDescent="0.25">
      <c r="A14982">
        <v>14981</v>
      </c>
    </row>
    <row r="14983" spans="1:1" x14ac:dyDescent="0.25">
      <c r="A14983">
        <v>14982</v>
      </c>
    </row>
    <row r="14984" spans="1:1" x14ac:dyDescent="0.25">
      <c r="A14984">
        <v>14983</v>
      </c>
    </row>
    <row r="14985" spans="1:1" x14ac:dyDescent="0.25">
      <c r="A14985">
        <v>14984</v>
      </c>
    </row>
    <row r="14986" spans="1:1" x14ac:dyDescent="0.25">
      <c r="A14986">
        <v>14985</v>
      </c>
    </row>
    <row r="14987" spans="1:1" x14ac:dyDescent="0.25">
      <c r="A14987">
        <v>14986</v>
      </c>
    </row>
    <row r="14988" spans="1:1" x14ac:dyDescent="0.25">
      <c r="A14988">
        <v>14987</v>
      </c>
    </row>
    <row r="14989" spans="1:1" x14ac:dyDescent="0.25">
      <c r="A14989">
        <v>14988</v>
      </c>
    </row>
    <row r="14990" spans="1:1" x14ac:dyDescent="0.25">
      <c r="A14990">
        <v>14989</v>
      </c>
    </row>
    <row r="14991" spans="1:1" x14ac:dyDescent="0.25">
      <c r="A14991">
        <v>14990</v>
      </c>
    </row>
    <row r="14992" spans="1:1" x14ac:dyDescent="0.25">
      <c r="A14992">
        <v>14991</v>
      </c>
    </row>
    <row r="14993" spans="1:1" x14ac:dyDescent="0.25">
      <c r="A14993">
        <v>14992</v>
      </c>
    </row>
    <row r="14994" spans="1:1" x14ac:dyDescent="0.25">
      <c r="A14994">
        <v>14993</v>
      </c>
    </row>
    <row r="14995" spans="1:1" x14ac:dyDescent="0.25">
      <c r="A14995">
        <v>14994</v>
      </c>
    </row>
    <row r="14996" spans="1:1" x14ac:dyDescent="0.25">
      <c r="A14996">
        <v>14995</v>
      </c>
    </row>
    <row r="14997" spans="1:1" x14ac:dyDescent="0.25">
      <c r="A14997">
        <v>14996</v>
      </c>
    </row>
    <row r="14998" spans="1:1" x14ac:dyDescent="0.25">
      <c r="A14998">
        <v>14997</v>
      </c>
    </row>
    <row r="14999" spans="1:1" x14ac:dyDescent="0.25">
      <c r="A14999">
        <v>14998</v>
      </c>
    </row>
    <row r="15000" spans="1:1" x14ac:dyDescent="0.25">
      <c r="A15000">
        <v>14999</v>
      </c>
    </row>
    <row r="15001" spans="1:1" x14ac:dyDescent="0.25">
      <c r="A15001">
        <v>15000</v>
      </c>
    </row>
    <row r="15002" spans="1:1" x14ac:dyDescent="0.25">
      <c r="A15002">
        <v>15001</v>
      </c>
    </row>
    <row r="15003" spans="1:1" x14ac:dyDescent="0.25">
      <c r="A15003">
        <v>15002</v>
      </c>
    </row>
    <row r="15004" spans="1:1" x14ac:dyDescent="0.25">
      <c r="A15004">
        <v>15003</v>
      </c>
    </row>
    <row r="15005" spans="1:1" x14ac:dyDescent="0.25">
      <c r="A15005">
        <v>15004</v>
      </c>
    </row>
    <row r="15006" spans="1:1" x14ac:dyDescent="0.25">
      <c r="A15006">
        <v>15005</v>
      </c>
    </row>
    <row r="15007" spans="1:1" x14ac:dyDescent="0.25">
      <c r="A15007">
        <v>15006</v>
      </c>
    </row>
    <row r="15008" spans="1:1" x14ac:dyDescent="0.25">
      <c r="A15008">
        <v>15007</v>
      </c>
    </row>
    <row r="15009" spans="1:1" x14ac:dyDescent="0.25">
      <c r="A15009">
        <v>15008</v>
      </c>
    </row>
    <row r="15010" spans="1:1" x14ac:dyDescent="0.25">
      <c r="A15010">
        <v>15009</v>
      </c>
    </row>
    <row r="15011" spans="1:1" x14ac:dyDescent="0.25">
      <c r="A15011">
        <v>15010</v>
      </c>
    </row>
    <row r="15012" spans="1:1" x14ac:dyDescent="0.25">
      <c r="A15012">
        <v>15011</v>
      </c>
    </row>
    <row r="15013" spans="1:1" x14ac:dyDescent="0.25">
      <c r="A15013">
        <v>15012</v>
      </c>
    </row>
    <row r="15014" spans="1:1" x14ac:dyDescent="0.25">
      <c r="A15014">
        <v>15013</v>
      </c>
    </row>
    <row r="15015" spans="1:1" x14ac:dyDescent="0.25">
      <c r="A15015">
        <v>15014</v>
      </c>
    </row>
    <row r="15016" spans="1:1" x14ac:dyDescent="0.25">
      <c r="A15016">
        <v>15015</v>
      </c>
    </row>
    <row r="15017" spans="1:1" x14ac:dyDescent="0.25">
      <c r="A15017">
        <v>15016</v>
      </c>
    </row>
    <row r="15018" spans="1:1" x14ac:dyDescent="0.25">
      <c r="A15018">
        <v>15017</v>
      </c>
    </row>
    <row r="15019" spans="1:1" x14ac:dyDescent="0.25">
      <c r="A15019">
        <v>15018</v>
      </c>
    </row>
    <row r="15020" spans="1:1" x14ac:dyDescent="0.25">
      <c r="A15020">
        <v>15019</v>
      </c>
    </row>
    <row r="15021" spans="1:1" x14ac:dyDescent="0.25">
      <c r="A15021">
        <v>15020</v>
      </c>
    </row>
    <row r="15022" spans="1:1" x14ac:dyDescent="0.25">
      <c r="A15022">
        <v>15021</v>
      </c>
    </row>
    <row r="15023" spans="1:1" x14ac:dyDescent="0.25">
      <c r="A15023">
        <v>15022</v>
      </c>
    </row>
    <row r="15024" spans="1:1" x14ac:dyDescent="0.25">
      <c r="A15024">
        <v>15023</v>
      </c>
    </row>
    <row r="15025" spans="1:1" x14ac:dyDescent="0.25">
      <c r="A15025">
        <v>15024</v>
      </c>
    </row>
    <row r="15026" spans="1:1" x14ac:dyDescent="0.25">
      <c r="A15026">
        <v>15025</v>
      </c>
    </row>
    <row r="15027" spans="1:1" x14ac:dyDescent="0.25">
      <c r="A15027">
        <v>15026</v>
      </c>
    </row>
    <row r="15028" spans="1:1" x14ac:dyDescent="0.25">
      <c r="A15028">
        <v>15027</v>
      </c>
    </row>
    <row r="15029" spans="1:1" x14ac:dyDescent="0.25">
      <c r="A15029">
        <v>15028</v>
      </c>
    </row>
    <row r="15030" spans="1:1" x14ac:dyDescent="0.25">
      <c r="A15030">
        <v>15029</v>
      </c>
    </row>
    <row r="15031" spans="1:1" x14ac:dyDescent="0.25">
      <c r="A15031">
        <v>15030</v>
      </c>
    </row>
    <row r="15032" spans="1:1" x14ac:dyDescent="0.25">
      <c r="A15032">
        <v>15031</v>
      </c>
    </row>
    <row r="15033" spans="1:1" x14ac:dyDescent="0.25">
      <c r="A15033">
        <v>15032</v>
      </c>
    </row>
    <row r="15034" spans="1:1" x14ac:dyDescent="0.25">
      <c r="A15034">
        <v>15033</v>
      </c>
    </row>
    <row r="15035" spans="1:1" x14ac:dyDescent="0.25">
      <c r="A15035">
        <v>15034</v>
      </c>
    </row>
    <row r="15036" spans="1:1" x14ac:dyDescent="0.25">
      <c r="A15036">
        <v>15035</v>
      </c>
    </row>
    <row r="15037" spans="1:1" x14ac:dyDescent="0.25">
      <c r="A15037">
        <v>15036</v>
      </c>
    </row>
    <row r="15038" spans="1:1" x14ac:dyDescent="0.25">
      <c r="A15038">
        <v>15037</v>
      </c>
    </row>
    <row r="15039" spans="1:1" x14ac:dyDescent="0.25">
      <c r="A15039">
        <v>15038</v>
      </c>
    </row>
    <row r="15040" spans="1:1" x14ac:dyDescent="0.25">
      <c r="A15040">
        <v>15039</v>
      </c>
    </row>
    <row r="15041" spans="1:1" x14ac:dyDescent="0.25">
      <c r="A15041">
        <v>15040</v>
      </c>
    </row>
    <row r="15042" spans="1:1" x14ac:dyDescent="0.25">
      <c r="A15042">
        <v>15041</v>
      </c>
    </row>
    <row r="15043" spans="1:1" x14ac:dyDescent="0.25">
      <c r="A15043">
        <v>15042</v>
      </c>
    </row>
    <row r="15044" spans="1:1" x14ac:dyDescent="0.25">
      <c r="A15044">
        <v>15043</v>
      </c>
    </row>
    <row r="15045" spans="1:1" x14ac:dyDescent="0.25">
      <c r="A15045">
        <v>15044</v>
      </c>
    </row>
    <row r="15046" spans="1:1" x14ac:dyDescent="0.25">
      <c r="A15046">
        <v>15045</v>
      </c>
    </row>
    <row r="15047" spans="1:1" x14ac:dyDescent="0.25">
      <c r="A15047">
        <v>15046</v>
      </c>
    </row>
    <row r="15048" spans="1:1" x14ac:dyDescent="0.25">
      <c r="A15048">
        <v>15047</v>
      </c>
    </row>
    <row r="15049" spans="1:1" x14ac:dyDescent="0.25">
      <c r="A15049">
        <v>15048</v>
      </c>
    </row>
    <row r="15050" spans="1:1" x14ac:dyDescent="0.25">
      <c r="A15050">
        <v>15049</v>
      </c>
    </row>
    <row r="15051" spans="1:1" x14ac:dyDescent="0.25">
      <c r="A15051">
        <v>15050</v>
      </c>
    </row>
    <row r="15052" spans="1:1" x14ac:dyDescent="0.25">
      <c r="A15052">
        <v>15051</v>
      </c>
    </row>
    <row r="15053" spans="1:1" x14ac:dyDescent="0.25">
      <c r="A15053">
        <v>15052</v>
      </c>
    </row>
    <row r="15054" spans="1:1" x14ac:dyDescent="0.25">
      <c r="A15054">
        <v>15053</v>
      </c>
    </row>
    <row r="15055" spans="1:1" x14ac:dyDescent="0.25">
      <c r="A15055">
        <v>15054</v>
      </c>
    </row>
    <row r="15056" spans="1:1" x14ac:dyDescent="0.25">
      <c r="A15056">
        <v>15055</v>
      </c>
    </row>
    <row r="15057" spans="1:1" x14ac:dyDescent="0.25">
      <c r="A15057">
        <v>15056</v>
      </c>
    </row>
    <row r="15058" spans="1:1" x14ac:dyDescent="0.25">
      <c r="A15058">
        <v>15057</v>
      </c>
    </row>
    <row r="15059" spans="1:1" x14ac:dyDescent="0.25">
      <c r="A15059">
        <v>15058</v>
      </c>
    </row>
    <row r="15060" spans="1:1" x14ac:dyDescent="0.25">
      <c r="A15060">
        <v>15059</v>
      </c>
    </row>
    <row r="15061" spans="1:1" x14ac:dyDescent="0.25">
      <c r="A15061">
        <v>15060</v>
      </c>
    </row>
    <row r="15062" spans="1:1" x14ac:dyDescent="0.25">
      <c r="A15062">
        <v>15061</v>
      </c>
    </row>
    <row r="15063" spans="1:1" x14ac:dyDescent="0.25">
      <c r="A15063">
        <v>15062</v>
      </c>
    </row>
    <row r="15064" spans="1:1" x14ac:dyDescent="0.25">
      <c r="A15064">
        <v>15063</v>
      </c>
    </row>
    <row r="15065" spans="1:1" x14ac:dyDescent="0.25">
      <c r="A15065">
        <v>15064</v>
      </c>
    </row>
    <row r="15066" spans="1:1" x14ac:dyDescent="0.25">
      <c r="A15066">
        <v>15065</v>
      </c>
    </row>
    <row r="15067" spans="1:1" x14ac:dyDescent="0.25">
      <c r="A15067">
        <v>15066</v>
      </c>
    </row>
    <row r="15068" spans="1:1" x14ac:dyDescent="0.25">
      <c r="A15068">
        <v>15067</v>
      </c>
    </row>
    <row r="15069" spans="1:1" x14ac:dyDescent="0.25">
      <c r="A15069">
        <v>15068</v>
      </c>
    </row>
    <row r="15070" spans="1:1" x14ac:dyDescent="0.25">
      <c r="A15070">
        <v>15069</v>
      </c>
    </row>
    <row r="15071" spans="1:1" x14ac:dyDescent="0.25">
      <c r="A15071">
        <v>15070</v>
      </c>
    </row>
    <row r="15072" spans="1:1" x14ac:dyDescent="0.25">
      <c r="A15072">
        <v>15071</v>
      </c>
    </row>
    <row r="15073" spans="1:1" x14ac:dyDescent="0.25">
      <c r="A15073">
        <v>15072</v>
      </c>
    </row>
    <row r="15074" spans="1:1" x14ac:dyDescent="0.25">
      <c r="A15074">
        <v>15073</v>
      </c>
    </row>
    <row r="15075" spans="1:1" x14ac:dyDescent="0.25">
      <c r="A15075">
        <v>15074</v>
      </c>
    </row>
    <row r="15076" spans="1:1" x14ac:dyDescent="0.25">
      <c r="A15076">
        <v>15075</v>
      </c>
    </row>
    <row r="15077" spans="1:1" x14ac:dyDescent="0.25">
      <c r="A15077">
        <v>15076</v>
      </c>
    </row>
    <row r="15078" spans="1:1" x14ac:dyDescent="0.25">
      <c r="A15078">
        <v>15077</v>
      </c>
    </row>
    <row r="15079" spans="1:1" x14ac:dyDescent="0.25">
      <c r="A15079">
        <v>15078</v>
      </c>
    </row>
    <row r="15080" spans="1:1" x14ac:dyDescent="0.25">
      <c r="A15080">
        <v>15079</v>
      </c>
    </row>
    <row r="15081" spans="1:1" x14ac:dyDescent="0.25">
      <c r="A15081">
        <v>15080</v>
      </c>
    </row>
    <row r="15082" spans="1:1" x14ac:dyDescent="0.25">
      <c r="A15082">
        <v>15081</v>
      </c>
    </row>
    <row r="15083" spans="1:1" x14ac:dyDescent="0.25">
      <c r="A15083">
        <v>15082</v>
      </c>
    </row>
    <row r="15084" spans="1:1" x14ac:dyDescent="0.25">
      <c r="A15084">
        <v>15083</v>
      </c>
    </row>
    <row r="15085" spans="1:1" x14ac:dyDescent="0.25">
      <c r="A15085">
        <v>15084</v>
      </c>
    </row>
    <row r="15086" spans="1:1" x14ac:dyDescent="0.25">
      <c r="A15086">
        <v>15085</v>
      </c>
    </row>
    <row r="15087" spans="1:1" x14ac:dyDescent="0.25">
      <c r="A15087">
        <v>15086</v>
      </c>
    </row>
    <row r="15088" spans="1:1" x14ac:dyDescent="0.25">
      <c r="A15088">
        <v>15087</v>
      </c>
    </row>
    <row r="15089" spans="1:1" x14ac:dyDescent="0.25">
      <c r="A15089">
        <v>15088</v>
      </c>
    </row>
    <row r="15090" spans="1:1" x14ac:dyDescent="0.25">
      <c r="A15090">
        <v>15089</v>
      </c>
    </row>
    <row r="15091" spans="1:1" x14ac:dyDescent="0.25">
      <c r="A15091">
        <v>15090</v>
      </c>
    </row>
    <row r="15092" spans="1:1" x14ac:dyDescent="0.25">
      <c r="A15092">
        <v>15091</v>
      </c>
    </row>
    <row r="15093" spans="1:1" x14ac:dyDescent="0.25">
      <c r="A15093">
        <v>15092</v>
      </c>
    </row>
    <row r="15094" spans="1:1" x14ac:dyDescent="0.25">
      <c r="A15094">
        <v>15093</v>
      </c>
    </row>
    <row r="15095" spans="1:1" x14ac:dyDescent="0.25">
      <c r="A15095">
        <v>15094</v>
      </c>
    </row>
    <row r="15096" spans="1:1" x14ac:dyDescent="0.25">
      <c r="A15096">
        <v>15095</v>
      </c>
    </row>
    <row r="15097" spans="1:1" x14ac:dyDescent="0.25">
      <c r="A15097">
        <v>15096</v>
      </c>
    </row>
    <row r="15098" spans="1:1" x14ac:dyDescent="0.25">
      <c r="A15098">
        <v>15097</v>
      </c>
    </row>
    <row r="15099" spans="1:1" x14ac:dyDescent="0.25">
      <c r="A15099">
        <v>15098</v>
      </c>
    </row>
    <row r="15100" spans="1:1" x14ac:dyDescent="0.25">
      <c r="A15100">
        <v>15099</v>
      </c>
    </row>
    <row r="15101" spans="1:1" x14ac:dyDescent="0.25">
      <c r="A15101">
        <v>15100</v>
      </c>
    </row>
    <row r="15102" spans="1:1" x14ac:dyDescent="0.25">
      <c r="A15102">
        <v>15101</v>
      </c>
    </row>
    <row r="15103" spans="1:1" x14ac:dyDescent="0.25">
      <c r="A15103">
        <v>15102</v>
      </c>
    </row>
    <row r="15104" spans="1:1" x14ac:dyDescent="0.25">
      <c r="A15104">
        <v>15103</v>
      </c>
    </row>
    <row r="15105" spans="1:1" x14ac:dyDescent="0.25">
      <c r="A15105">
        <v>15104</v>
      </c>
    </row>
    <row r="15106" spans="1:1" x14ac:dyDescent="0.25">
      <c r="A15106">
        <v>15105</v>
      </c>
    </row>
    <row r="15107" spans="1:1" x14ac:dyDescent="0.25">
      <c r="A15107">
        <v>15106</v>
      </c>
    </row>
    <row r="15108" spans="1:1" x14ac:dyDescent="0.25">
      <c r="A15108">
        <v>15107</v>
      </c>
    </row>
    <row r="15109" spans="1:1" x14ac:dyDescent="0.25">
      <c r="A15109">
        <v>15108</v>
      </c>
    </row>
    <row r="15110" spans="1:1" x14ac:dyDescent="0.25">
      <c r="A15110">
        <v>15109</v>
      </c>
    </row>
    <row r="15111" spans="1:1" x14ac:dyDescent="0.25">
      <c r="A15111">
        <v>15110</v>
      </c>
    </row>
    <row r="15112" spans="1:1" x14ac:dyDescent="0.25">
      <c r="A15112">
        <v>15111</v>
      </c>
    </row>
    <row r="15113" spans="1:1" x14ac:dyDescent="0.25">
      <c r="A15113">
        <v>15112</v>
      </c>
    </row>
    <row r="15114" spans="1:1" x14ac:dyDescent="0.25">
      <c r="A15114">
        <v>15113</v>
      </c>
    </row>
    <row r="15115" spans="1:1" x14ac:dyDescent="0.25">
      <c r="A15115">
        <v>15114</v>
      </c>
    </row>
    <row r="15116" spans="1:1" x14ac:dyDescent="0.25">
      <c r="A15116">
        <v>15115</v>
      </c>
    </row>
    <row r="15117" spans="1:1" x14ac:dyDescent="0.25">
      <c r="A15117">
        <v>15116</v>
      </c>
    </row>
    <row r="15118" spans="1:1" x14ac:dyDescent="0.25">
      <c r="A15118">
        <v>15117</v>
      </c>
    </row>
    <row r="15119" spans="1:1" x14ac:dyDescent="0.25">
      <c r="A15119">
        <v>15118</v>
      </c>
    </row>
    <row r="15120" spans="1:1" x14ac:dyDescent="0.25">
      <c r="A15120">
        <v>15119</v>
      </c>
    </row>
    <row r="15121" spans="1:1" x14ac:dyDescent="0.25">
      <c r="A15121">
        <v>15120</v>
      </c>
    </row>
    <row r="15122" spans="1:1" x14ac:dyDescent="0.25">
      <c r="A15122">
        <v>15121</v>
      </c>
    </row>
    <row r="15123" spans="1:1" x14ac:dyDescent="0.25">
      <c r="A15123">
        <v>15122</v>
      </c>
    </row>
    <row r="15124" spans="1:1" x14ac:dyDescent="0.25">
      <c r="A15124">
        <v>15123</v>
      </c>
    </row>
    <row r="15125" spans="1:1" x14ac:dyDescent="0.25">
      <c r="A15125">
        <v>15124</v>
      </c>
    </row>
    <row r="15126" spans="1:1" x14ac:dyDescent="0.25">
      <c r="A15126">
        <v>15125</v>
      </c>
    </row>
    <row r="15127" spans="1:1" x14ac:dyDescent="0.25">
      <c r="A15127">
        <v>15126</v>
      </c>
    </row>
    <row r="15128" spans="1:1" x14ac:dyDescent="0.25">
      <c r="A15128">
        <v>15127</v>
      </c>
    </row>
    <row r="15129" spans="1:1" x14ac:dyDescent="0.25">
      <c r="A15129">
        <v>15128</v>
      </c>
    </row>
    <row r="15130" spans="1:1" x14ac:dyDescent="0.25">
      <c r="A15130">
        <v>15129</v>
      </c>
    </row>
    <row r="15131" spans="1:1" x14ac:dyDescent="0.25">
      <c r="A15131">
        <v>15130</v>
      </c>
    </row>
    <row r="15132" spans="1:1" x14ac:dyDescent="0.25">
      <c r="A15132">
        <v>15131</v>
      </c>
    </row>
    <row r="15133" spans="1:1" x14ac:dyDescent="0.25">
      <c r="A15133">
        <v>15132</v>
      </c>
    </row>
    <row r="15134" spans="1:1" x14ac:dyDescent="0.25">
      <c r="A15134">
        <v>15133</v>
      </c>
    </row>
    <row r="15135" spans="1:1" x14ac:dyDescent="0.25">
      <c r="A15135">
        <v>15134</v>
      </c>
    </row>
    <row r="15136" spans="1:1" x14ac:dyDescent="0.25">
      <c r="A15136">
        <v>15135</v>
      </c>
    </row>
    <row r="15137" spans="1:1" x14ac:dyDescent="0.25">
      <c r="A15137">
        <v>15136</v>
      </c>
    </row>
    <row r="15138" spans="1:1" x14ac:dyDescent="0.25">
      <c r="A15138">
        <v>15137</v>
      </c>
    </row>
    <row r="15139" spans="1:1" x14ac:dyDescent="0.25">
      <c r="A15139">
        <v>15138</v>
      </c>
    </row>
    <row r="15140" spans="1:1" x14ac:dyDescent="0.25">
      <c r="A15140">
        <v>15139</v>
      </c>
    </row>
    <row r="15141" spans="1:1" x14ac:dyDescent="0.25">
      <c r="A15141">
        <v>15140</v>
      </c>
    </row>
    <row r="15142" spans="1:1" x14ac:dyDescent="0.25">
      <c r="A15142">
        <v>15141</v>
      </c>
    </row>
    <row r="15143" spans="1:1" x14ac:dyDescent="0.25">
      <c r="A15143">
        <v>15142</v>
      </c>
    </row>
    <row r="15144" spans="1:1" x14ac:dyDescent="0.25">
      <c r="A15144">
        <v>15143</v>
      </c>
    </row>
    <row r="15145" spans="1:1" x14ac:dyDescent="0.25">
      <c r="A15145">
        <v>15144</v>
      </c>
    </row>
    <row r="15146" spans="1:1" x14ac:dyDescent="0.25">
      <c r="A15146">
        <v>15145</v>
      </c>
    </row>
    <row r="15147" spans="1:1" x14ac:dyDescent="0.25">
      <c r="A15147">
        <v>15146</v>
      </c>
    </row>
    <row r="15148" spans="1:1" x14ac:dyDescent="0.25">
      <c r="A15148">
        <v>15147</v>
      </c>
    </row>
    <row r="15149" spans="1:1" x14ac:dyDescent="0.25">
      <c r="A15149">
        <v>15148</v>
      </c>
    </row>
    <row r="15150" spans="1:1" x14ac:dyDescent="0.25">
      <c r="A15150">
        <v>15149</v>
      </c>
    </row>
    <row r="15151" spans="1:1" x14ac:dyDescent="0.25">
      <c r="A15151">
        <v>15150</v>
      </c>
    </row>
    <row r="15152" spans="1:1" x14ac:dyDescent="0.25">
      <c r="A15152">
        <v>15151</v>
      </c>
    </row>
    <row r="15153" spans="1:1" x14ac:dyDescent="0.25">
      <c r="A15153">
        <v>15152</v>
      </c>
    </row>
    <row r="15154" spans="1:1" x14ac:dyDescent="0.25">
      <c r="A15154">
        <v>15153</v>
      </c>
    </row>
    <row r="15155" spans="1:1" x14ac:dyDescent="0.25">
      <c r="A15155">
        <v>15154</v>
      </c>
    </row>
    <row r="15156" spans="1:1" x14ac:dyDescent="0.25">
      <c r="A15156">
        <v>15155</v>
      </c>
    </row>
    <row r="15157" spans="1:1" x14ac:dyDescent="0.25">
      <c r="A15157">
        <v>15156</v>
      </c>
    </row>
    <row r="15158" spans="1:1" x14ac:dyDescent="0.25">
      <c r="A15158">
        <v>15157</v>
      </c>
    </row>
    <row r="15159" spans="1:1" x14ac:dyDescent="0.25">
      <c r="A15159">
        <v>15158</v>
      </c>
    </row>
    <row r="15160" spans="1:1" x14ac:dyDescent="0.25">
      <c r="A15160">
        <v>15159</v>
      </c>
    </row>
    <row r="15161" spans="1:1" x14ac:dyDescent="0.25">
      <c r="A15161">
        <v>15160</v>
      </c>
    </row>
    <row r="15162" spans="1:1" x14ac:dyDescent="0.25">
      <c r="A15162">
        <v>15161</v>
      </c>
    </row>
    <row r="15163" spans="1:1" x14ac:dyDescent="0.25">
      <c r="A15163">
        <v>15162</v>
      </c>
    </row>
    <row r="15164" spans="1:1" x14ac:dyDescent="0.25">
      <c r="A15164">
        <v>15163</v>
      </c>
    </row>
    <row r="15165" spans="1:1" x14ac:dyDescent="0.25">
      <c r="A15165">
        <v>15164</v>
      </c>
    </row>
    <row r="15166" spans="1:1" x14ac:dyDescent="0.25">
      <c r="A15166">
        <v>15165</v>
      </c>
    </row>
    <row r="15167" spans="1:1" x14ac:dyDescent="0.25">
      <c r="A15167">
        <v>15166</v>
      </c>
    </row>
    <row r="15168" spans="1:1" x14ac:dyDescent="0.25">
      <c r="A15168">
        <v>15167</v>
      </c>
    </row>
    <row r="15169" spans="1:1" x14ac:dyDescent="0.25">
      <c r="A15169">
        <v>15168</v>
      </c>
    </row>
    <row r="15170" spans="1:1" x14ac:dyDescent="0.25">
      <c r="A15170">
        <v>15169</v>
      </c>
    </row>
    <row r="15171" spans="1:1" x14ac:dyDescent="0.25">
      <c r="A15171">
        <v>15170</v>
      </c>
    </row>
    <row r="15172" spans="1:1" x14ac:dyDescent="0.25">
      <c r="A15172">
        <v>15171</v>
      </c>
    </row>
    <row r="15173" spans="1:1" x14ac:dyDescent="0.25">
      <c r="A15173">
        <v>15172</v>
      </c>
    </row>
    <row r="15174" spans="1:1" x14ac:dyDescent="0.25">
      <c r="A15174">
        <v>15173</v>
      </c>
    </row>
    <row r="15175" spans="1:1" x14ac:dyDescent="0.25">
      <c r="A15175">
        <v>15174</v>
      </c>
    </row>
    <row r="15176" spans="1:1" x14ac:dyDescent="0.25">
      <c r="A15176">
        <v>15175</v>
      </c>
    </row>
    <row r="15177" spans="1:1" x14ac:dyDescent="0.25">
      <c r="A15177">
        <v>15176</v>
      </c>
    </row>
    <row r="15178" spans="1:1" x14ac:dyDescent="0.25">
      <c r="A15178">
        <v>15177</v>
      </c>
    </row>
    <row r="15179" spans="1:1" x14ac:dyDescent="0.25">
      <c r="A15179">
        <v>15178</v>
      </c>
    </row>
    <row r="15180" spans="1:1" x14ac:dyDescent="0.25">
      <c r="A15180">
        <v>15179</v>
      </c>
    </row>
    <row r="15181" spans="1:1" x14ac:dyDescent="0.25">
      <c r="A15181">
        <v>15180</v>
      </c>
    </row>
    <row r="15182" spans="1:1" x14ac:dyDescent="0.25">
      <c r="A15182">
        <v>15181</v>
      </c>
    </row>
    <row r="15183" spans="1:1" x14ac:dyDescent="0.25">
      <c r="A15183">
        <v>15182</v>
      </c>
    </row>
    <row r="15184" spans="1:1" x14ac:dyDescent="0.25">
      <c r="A15184">
        <v>15183</v>
      </c>
    </row>
    <row r="15185" spans="1:1" x14ac:dyDescent="0.25">
      <c r="A15185">
        <v>15184</v>
      </c>
    </row>
    <row r="15186" spans="1:1" x14ac:dyDescent="0.25">
      <c r="A15186">
        <v>15185</v>
      </c>
    </row>
    <row r="15187" spans="1:1" x14ac:dyDescent="0.25">
      <c r="A15187">
        <v>15186</v>
      </c>
    </row>
    <row r="15188" spans="1:1" x14ac:dyDescent="0.25">
      <c r="A15188">
        <v>15187</v>
      </c>
    </row>
    <row r="15189" spans="1:1" x14ac:dyDescent="0.25">
      <c r="A15189">
        <v>15188</v>
      </c>
    </row>
    <row r="15190" spans="1:1" x14ac:dyDescent="0.25">
      <c r="A15190">
        <v>15189</v>
      </c>
    </row>
    <row r="15191" spans="1:1" x14ac:dyDescent="0.25">
      <c r="A15191">
        <v>15190</v>
      </c>
    </row>
    <row r="15192" spans="1:1" x14ac:dyDescent="0.25">
      <c r="A15192">
        <v>15191</v>
      </c>
    </row>
    <row r="15193" spans="1:1" x14ac:dyDescent="0.25">
      <c r="A15193">
        <v>15192</v>
      </c>
    </row>
    <row r="15194" spans="1:1" x14ac:dyDescent="0.25">
      <c r="A15194">
        <v>15193</v>
      </c>
    </row>
    <row r="15195" spans="1:1" x14ac:dyDescent="0.25">
      <c r="A15195">
        <v>15194</v>
      </c>
    </row>
    <row r="15196" spans="1:1" x14ac:dyDescent="0.25">
      <c r="A15196">
        <v>15195</v>
      </c>
    </row>
    <row r="15197" spans="1:1" x14ac:dyDescent="0.25">
      <c r="A15197">
        <v>15196</v>
      </c>
    </row>
    <row r="15198" spans="1:1" x14ac:dyDescent="0.25">
      <c r="A15198">
        <v>15197</v>
      </c>
    </row>
    <row r="15199" spans="1:1" x14ac:dyDescent="0.25">
      <c r="A15199">
        <v>15198</v>
      </c>
    </row>
    <row r="15200" spans="1:1" x14ac:dyDescent="0.25">
      <c r="A15200">
        <v>15199</v>
      </c>
    </row>
    <row r="15201" spans="1:1" x14ac:dyDescent="0.25">
      <c r="A15201">
        <v>15200</v>
      </c>
    </row>
    <row r="15202" spans="1:1" x14ac:dyDescent="0.25">
      <c r="A15202">
        <v>15201</v>
      </c>
    </row>
    <row r="15203" spans="1:1" x14ac:dyDescent="0.25">
      <c r="A15203">
        <v>15202</v>
      </c>
    </row>
    <row r="15204" spans="1:1" x14ac:dyDescent="0.25">
      <c r="A15204">
        <v>15203</v>
      </c>
    </row>
    <row r="15205" spans="1:1" x14ac:dyDescent="0.25">
      <c r="A15205">
        <v>15204</v>
      </c>
    </row>
    <row r="15206" spans="1:1" x14ac:dyDescent="0.25">
      <c r="A15206">
        <v>15205</v>
      </c>
    </row>
    <row r="15207" spans="1:1" x14ac:dyDescent="0.25">
      <c r="A15207">
        <v>15206</v>
      </c>
    </row>
    <row r="15208" spans="1:1" x14ac:dyDescent="0.25">
      <c r="A15208">
        <v>15207</v>
      </c>
    </row>
    <row r="15209" spans="1:1" x14ac:dyDescent="0.25">
      <c r="A15209">
        <v>15208</v>
      </c>
    </row>
    <row r="15210" spans="1:1" x14ac:dyDescent="0.25">
      <c r="A15210">
        <v>15209</v>
      </c>
    </row>
    <row r="15211" spans="1:1" x14ac:dyDescent="0.25">
      <c r="A15211">
        <v>15210</v>
      </c>
    </row>
    <row r="15212" spans="1:1" x14ac:dyDescent="0.25">
      <c r="A15212">
        <v>15211</v>
      </c>
    </row>
    <row r="15213" spans="1:1" x14ac:dyDescent="0.25">
      <c r="A15213">
        <v>15212</v>
      </c>
    </row>
    <row r="15214" spans="1:1" x14ac:dyDescent="0.25">
      <c r="A15214">
        <v>15213</v>
      </c>
    </row>
    <row r="15215" spans="1:1" x14ac:dyDescent="0.25">
      <c r="A15215">
        <v>15214</v>
      </c>
    </row>
    <row r="15216" spans="1:1" x14ac:dyDescent="0.25">
      <c r="A15216">
        <v>15215</v>
      </c>
    </row>
    <row r="15217" spans="1:1" x14ac:dyDescent="0.25">
      <c r="A15217">
        <v>15216</v>
      </c>
    </row>
    <row r="15218" spans="1:1" x14ac:dyDescent="0.25">
      <c r="A15218">
        <v>15217</v>
      </c>
    </row>
    <row r="15219" spans="1:1" x14ac:dyDescent="0.25">
      <c r="A15219">
        <v>15218</v>
      </c>
    </row>
    <row r="15220" spans="1:1" x14ac:dyDescent="0.25">
      <c r="A15220">
        <v>15219</v>
      </c>
    </row>
    <row r="15221" spans="1:1" x14ac:dyDescent="0.25">
      <c r="A15221">
        <v>15220</v>
      </c>
    </row>
    <row r="15222" spans="1:1" x14ac:dyDescent="0.25">
      <c r="A15222">
        <v>15221</v>
      </c>
    </row>
    <row r="15223" spans="1:1" x14ac:dyDescent="0.25">
      <c r="A15223">
        <v>15222</v>
      </c>
    </row>
    <row r="15224" spans="1:1" x14ac:dyDescent="0.25">
      <c r="A15224">
        <v>15223</v>
      </c>
    </row>
    <row r="15225" spans="1:1" x14ac:dyDescent="0.25">
      <c r="A15225">
        <v>15224</v>
      </c>
    </row>
    <row r="15226" spans="1:1" x14ac:dyDescent="0.25">
      <c r="A15226">
        <v>15225</v>
      </c>
    </row>
    <row r="15227" spans="1:1" x14ac:dyDescent="0.25">
      <c r="A15227">
        <v>15226</v>
      </c>
    </row>
    <row r="15228" spans="1:1" x14ac:dyDescent="0.25">
      <c r="A15228">
        <v>15227</v>
      </c>
    </row>
    <row r="15229" spans="1:1" x14ac:dyDescent="0.25">
      <c r="A15229">
        <v>15228</v>
      </c>
    </row>
    <row r="15230" spans="1:1" x14ac:dyDescent="0.25">
      <c r="A15230">
        <v>15229</v>
      </c>
    </row>
    <row r="15231" spans="1:1" x14ac:dyDescent="0.25">
      <c r="A15231">
        <v>15230</v>
      </c>
    </row>
    <row r="15232" spans="1:1" x14ac:dyDescent="0.25">
      <c r="A15232">
        <v>15231</v>
      </c>
    </row>
    <row r="15233" spans="1:1" x14ac:dyDescent="0.25">
      <c r="A15233">
        <v>15232</v>
      </c>
    </row>
    <row r="15234" spans="1:1" x14ac:dyDescent="0.25">
      <c r="A15234">
        <v>15233</v>
      </c>
    </row>
    <row r="15235" spans="1:1" x14ac:dyDescent="0.25">
      <c r="A15235">
        <v>15234</v>
      </c>
    </row>
    <row r="15236" spans="1:1" x14ac:dyDescent="0.25">
      <c r="A15236">
        <v>15235</v>
      </c>
    </row>
    <row r="15237" spans="1:1" x14ac:dyDescent="0.25">
      <c r="A15237">
        <v>15236</v>
      </c>
    </row>
    <row r="15238" spans="1:1" x14ac:dyDescent="0.25">
      <c r="A15238">
        <v>15237</v>
      </c>
    </row>
    <row r="15239" spans="1:1" x14ac:dyDescent="0.25">
      <c r="A15239">
        <v>15238</v>
      </c>
    </row>
    <row r="15240" spans="1:1" x14ac:dyDescent="0.25">
      <c r="A15240">
        <v>15239</v>
      </c>
    </row>
    <row r="15241" spans="1:1" x14ac:dyDescent="0.25">
      <c r="A15241">
        <v>15240</v>
      </c>
    </row>
    <row r="15242" spans="1:1" x14ac:dyDescent="0.25">
      <c r="A15242">
        <v>15241</v>
      </c>
    </row>
    <row r="15243" spans="1:1" x14ac:dyDescent="0.25">
      <c r="A15243">
        <v>15242</v>
      </c>
    </row>
    <row r="15244" spans="1:1" x14ac:dyDescent="0.25">
      <c r="A15244">
        <v>15243</v>
      </c>
    </row>
    <row r="15245" spans="1:1" x14ac:dyDescent="0.25">
      <c r="A15245">
        <v>15244</v>
      </c>
    </row>
    <row r="15246" spans="1:1" x14ac:dyDescent="0.25">
      <c r="A15246">
        <v>15245</v>
      </c>
    </row>
    <row r="15247" spans="1:1" x14ac:dyDescent="0.25">
      <c r="A15247">
        <v>15246</v>
      </c>
    </row>
    <row r="15248" spans="1:1" x14ac:dyDescent="0.25">
      <c r="A15248">
        <v>15247</v>
      </c>
    </row>
    <row r="15249" spans="1:1" x14ac:dyDescent="0.25">
      <c r="A15249">
        <v>15248</v>
      </c>
    </row>
    <row r="15250" spans="1:1" x14ac:dyDescent="0.25">
      <c r="A15250">
        <v>15249</v>
      </c>
    </row>
    <row r="15251" spans="1:1" x14ac:dyDescent="0.25">
      <c r="A15251">
        <v>15250</v>
      </c>
    </row>
    <row r="15252" spans="1:1" x14ac:dyDescent="0.25">
      <c r="A15252">
        <v>15251</v>
      </c>
    </row>
    <row r="15253" spans="1:1" x14ac:dyDescent="0.25">
      <c r="A15253">
        <v>15252</v>
      </c>
    </row>
    <row r="15254" spans="1:1" x14ac:dyDescent="0.25">
      <c r="A15254">
        <v>15253</v>
      </c>
    </row>
    <row r="15255" spans="1:1" x14ac:dyDescent="0.25">
      <c r="A15255">
        <v>15254</v>
      </c>
    </row>
    <row r="15256" spans="1:1" x14ac:dyDescent="0.25">
      <c r="A15256">
        <v>15255</v>
      </c>
    </row>
    <row r="15257" spans="1:1" x14ac:dyDescent="0.25">
      <c r="A15257">
        <v>15256</v>
      </c>
    </row>
    <row r="15258" spans="1:1" x14ac:dyDescent="0.25">
      <c r="A15258">
        <v>15257</v>
      </c>
    </row>
    <row r="15259" spans="1:1" x14ac:dyDescent="0.25">
      <c r="A15259">
        <v>15258</v>
      </c>
    </row>
    <row r="15260" spans="1:1" x14ac:dyDescent="0.25">
      <c r="A15260">
        <v>15259</v>
      </c>
    </row>
    <row r="15261" spans="1:1" x14ac:dyDescent="0.25">
      <c r="A15261">
        <v>15260</v>
      </c>
    </row>
    <row r="15262" spans="1:1" x14ac:dyDescent="0.25">
      <c r="A15262">
        <v>15261</v>
      </c>
    </row>
    <row r="15263" spans="1:1" x14ac:dyDescent="0.25">
      <c r="A15263">
        <v>15262</v>
      </c>
    </row>
    <row r="15264" spans="1:1" x14ac:dyDescent="0.25">
      <c r="A15264">
        <v>15263</v>
      </c>
    </row>
    <row r="15265" spans="1:1" x14ac:dyDescent="0.25">
      <c r="A15265">
        <v>15264</v>
      </c>
    </row>
    <row r="15266" spans="1:1" x14ac:dyDescent="0.25">
      <c r="A15266">
        <v>15265</v>
      </c>
    </row>
    <row r="15267" spans="1:1" x14ac:dyDescent="0.25">
      <c r="A15267">
        <v>15266</v>
      </c>
    </row>
    <row r="15268" spans="1:1" x14ac:dyDescent="0.25">
      <c r="A15268">
        <v>15267</v>
      </c>
    </row>
    <row r="15269" spans="1:1" x14ac:dyDescent="0.25">
      <c r="A15269">
        <v>15268</v>
      </c>
    </row>
    <row r="15270" spans="1:1" x14ac:dyDescent="0.25">
      <c r="A15270">
        <v>15269</v>
      </c>
    </row>
    <row r="15271" spans="1:1" x14ac:dyDescent="0.25">
      <c r="A15271">
        <v>15270</v>
      </c>
    </row>
    <row r="15272" spans="1:1" x14ac:dyDescent="0.25">
      <c r="A15272">
        <v>15271</v>
      </c>
    </row>
    <row r="15273" spans="1:1" x14ac:dyDescent="0.25">
      <c r="A15273">
        <v>15272</v>
      </c>
    </row>
    <row r="15274" spans="1:1" x14ac:dyDescent="0.25">
      <c r="A15274">
        <v>15273</v>
      </c>
    </row>
    <row r="15275" spans="1:1" x14ac:dyDescent="0.25">
      <c r="A15275">
        <v>15274</v>
      </c>
    </row>
    <row r="15276" spans="1:1" x14ac:dyDescent="0.25">
      <c r="A15276">
        <v>15275</v>
      </c>
    </row>
    <row r="15277" spans="1:1" x14ac:dyDescent="0.25">
      <c r="A15277">
        <v>15276</v>
      </c>
    </row>
    <row r="15278" spans="1:1" x14ac:dyDescent="0.25">
      <c r="A15278">
        <v>15277</v>
      </c>
    </row>
    <row r="15279" spans="1:1" x14ac:dyDescent="0.25">
      <c r="A15279">
        <v>15278</v>
      </c>
    </row>
    <row r="15280" spans="1:1" x14ac:dyDescent="0.25">
      <c r="A15280">
        <v>15279</v>
      </c>
    </row>
    <row r="15281" spans="1:1" x14ac:dyDescent="0.25">
      <c r="A15281">
        <v>15280</v>
      </c>
    </row>
    <row r="15282" spans="1:1" x14ac:dyDescent="0.25">
      <c r="A15282">
        <v>15281</v>
      </c>
    </row>
    <row r="15283" spans="1:1" x14ac:dyDescent="0.25">
      <c r="A15283">
        <v>15282</v>
      </c>
    </row>
    <row r="15284" spans="1:1" x14ac:dyDescent="0.25">
      <c r="A15284">
        <v>15283</v>
      </c>
    </row>
    <row r="15285" spans="1:1" x14ac:dyDescent="0.25">
      <c r="A15285">
        <v>15284</v>
      </c>
    </row>
    <row r="15286" spans="1:1" x14ac:dyDescent="0.25">
      <c r="A15286">
        <v>15285</v>
      </c>
    </row>
    <row r="15287" spans="1:1" x14ac:dyDescent="0.25">
      <c r="A15287">
        <v>15286</v>
      </c>
    </row>
    <row r="15288" spans="1:1" x14ac:dyDescent="0.25">
      <c r="A15288">
        <v>15287</v>
      </c>
    </row>
    <row r="15289" spans="1:1" x14ac:dyDescent="0.25">
      <c r="A15289">
        <v>15288</v>
      </c>
    </row>
    <row r="15290" spans="1:1" x14ac:dyDescent="0.25">
      <c r="A15290">
        <v>15289</v>
      </c>
    </row>
    <row r="15291" spans="1:1" x14ac:dyDescent="0.25">
      <c r="A15291">
        <v>15290</v>
      </c>
    </row>
    <row r="15292" spans="1:1" x14ac:dyDescent="0.25">
      <c r="A15292">
        <v>15291</v>
      </c>
    </row>
    <row r="15293" spans="1:1" x14ac:dyDescent="0.25">
      <c r="A15293">
        <v>15292</v>
      </c>
    </row>
    <row r="15294" spans="1:1" x14ac:dyDescent="0.25">
      <c r="A15294">
        <v>15293</v>
      </c>
    </row>
    <row r="15295" spans="1:1" x14ac:dyDescent="0.25">
      <c r="A15295">
        <v>15294</v>
      </c>
    </row>
    <row r="15296" spans="1:1" x14ac:dyDescent="0.25">
      <c r="A15296">
        <v>15295</v>
      </c>
    </row>
    <row r="15297" spans="1:1" x14ac:dyDescent="0.25">
      <c r="A15297">
        <v>15296</v>
      </c>
    </row>
    <row r="15298" spans="1:1" x14ac:dyDescent="0.25">
      <c r="A15298">
        <v>15297</v>
      </c>
    </row>
    <row r="15299" spans="1:1" x14ac:dyDescent="0.25">
      <c r="A15299">
        <v>15298</v>
      </c>
    </row>
    <row r="15300" spans="1:1" x14ac:dyDescent="0.25">
      <c r="A15300">
        <v>15299</v>
      </c>
    </row>
    <row r="15301" spans="1:1" x14ac:dyDescent="0.25">
      <c r="A15301">
        <v>15300</v>
      </c>
    </row>
    <row r="15302" spans="1:1" x14ac:dyDescent="0.25">
      <c r="A15302">
        <v>15301</v>
      </c>
    </row>
    <row r="15303" spans="1:1" x14ac:dyDescent="0.25">
      <c r="A15303">
        <v>15302</v>
      </c>
    </row>
    <row r="15304" spans="1:1" x14ac:dyDescent="0.25">
      <c r="A15304">
        <v>15303</v>
      </c>
    </row>
    <row r="15305" spans="1:1" x14ac:dyDescent="0.25">
      <c r="A15305">
        <v>15304</v>
      </c>
    </row>
    <row r="15306" spans="1:1" x14ac:dyDescent="0.25">
      <c r="A15306">
        <v>15305</v>
      </c>
    </row>
    <row r="15307" spans="1:1" x14ac:dyDescent="0.25">
      <c r="A15307">
        <v>15306</v>
      </c>
    </row>
    <row r="15308" spans="1:1" x14ac:dyDescent="0.25">
      <c r="A15308">
        <v>15307</v>
      </c>
    </row>
    <row r="15309" spans="1:1" x14ac:dyDescent="0.25">
      <c r="A15309">
        <v>15308</v>
      </c>
    </row>
    <row r="15310" spans="1:1" x14ac:dyDescent="0.25">
      <c r="A15310">
        <v>15309</v>
      </c>
    </row>
    <row r="15311" spans="1:1" x14ac:dyDescent="0.25">
      <c r="A15311">
        <v>15310</v>
      </c>
    </row>
    <row r="15312" spans="1:1" x14ac:dyDescent="0.25">
      <c r="A15312">
        <v>15311</v>
      </c>
    </row>
    <row r="15313" spans="1:1" x14ac:dyDescent="0.25">
      <c r="A15313">
        <v>15312</v>
      </c>
    </row>
    <row r="15314" spans="1:1" x14ac:dyDescent="0.25">
      <c r="A15314">
        <v>15313</v>
      </c>
    </row>
    <row r="15315" spans="1:1" x14ac:dyDescent="0.25">
      <c r="A15315">
        <v>15314</v>
      </c>
    </row>
    <row r="15316" spans="1:1" x14ac:dyDescent="0.25">
      <c r="A15316">
        <v>15315</v>
      </c>
    </row>
    <row r="15317" spans="1:1" x14ac:dyDescent="0.25">
      <c r="A15317">
        <v>15316</v>
      </c>
    </row>
    <row r="15318" spans="1:1" x14ac:dyDescent="0.25">
      <c r="A15318">
        <v>15317</v>
      </c>
    </row>
    <row r="15319" spans="1:1" x14ac:dyDescent="0.25">
      <c r="A15319">
        <v>15318</v>
      </c>
    </row>
    <row r="15320" spans="1:1" x14ac:dyDescent="0.25">
      <c r="A15320">
        <v>15319</v>
      </c>
    </row>
    <row r="15321" spans="1:1" x14ac:dyDescent="0.25">
      <c r="A15321">
        <v>15320</v>
      </c>
    </row>
    <row r="15322" spans="1:1" x14ac:dyDescent="0.25">
      <c r="A15322">
        <v>15321</v>
      </c>
    </row>
    <row r="15323" spans="1:1" x14ac:dyDescent="0.25">
      <c r="A15323">
        <v>15322</v>
      </c>
    </row>
    <row r="15324" spans="1:1" x14ac:dyDescent="0.25">
      <c r="A15324">
        <v>15323</v>
      </c>
    </row>
    <row r="15325" spans="1:1" x14ac:dyDescent="0.25">
      <c r="A15325">
        <v>15324</v>
      </c>
    </row>
    <row r="15326" spans="1:1" x14ac:dyDescent="0.25">
      <c r="A15326">
        <v>15325</v>
      </c>
    </row>
    <row r="15327" spans="1:1" x14ac:dyDescent="0.25">
      <c r="A15327">
        <v>15326</v>
      </c>
    </row>
    <row r="15328" spans="1:1" x14ac:dyDescent="0.25">
      <c r="A15328">
        <v>15327</v>
      </c>
    </row>
    <row r="15329" spans="1:1" x14ac:dyDescent="0.25">
      <c r="A15329">
        <v>15328</v>
      </c>
    </row>
    <row r="15330" spans="1:1" x14ac:dyDescent="0.25">
      <c r="A15330">
        <v>15329</v>
      </c>
    </row>
    <row r="15331" spans="1:1" x14ac:dyDescent="0.25">
      <c r="A15331">
        <v>15330</v>
      </c>
    </row>
    <row r="15332" spans="1:1" x14ac:dyDescent="0.25">
      <c r="A15332">
        <v>15331</v>
      </c>
    </row>
    <row r="15333" spans="1:1" x14ac:dyDescent="0.25">
      <c r="A15333">
        <v>15332</v>
      </c>
    </row>
    <row r="15334" spans="1:1" x14ac:dyDescent="0.25">
      <c r="A15334">
        <v>15333</v>
      </c>
    </row>
    <row r="15335" spans="1:1" x14ac:dyDescent="0.25">
      <c r="A15335">
        <v>15334</v>
      </c>
    </row>
    <row r="15336" spans="1:1" x14ac:dyDescent="0.25">
      <c r="A15336">
        <v>15335</v>
      </c>
    </row>
    <row r="15337" spans="1:1" x14ac:dyDescent="0.25">
      <c r="A15337">
        <v>15336</v>
      </c>
    </row>
    <row r="15338" spans="1:1" x14ac:dyDescent="0.25">
      <c r="A15338">
        <v>15337</v>
      </c>
    </row>
    <row r="15339" spans="1:1" x14ac:dyDescent="0.25">
      <c r="A15339">
        <v>15338</v>
      </c>
    </row>
    <row r="15340" spans="1:1" x14ac:dyDescent="0.25">
      <c r="A15340">
        <v>15339</v>
      </c>
    </row>
    <row r="15341" spans="1:1" x14ac:dyDescent="0.25">
      <c r="A15341">
        <v>15340</v>
      </c>
    </row>
    <row r="15342" spans="1:1" x14ac:dyDescent="0.25">
      <c r="A15342">
        <v>15341</v>
      </c>
    </row>
    <row r="15343" spans="1:1" x14ac:dyDescent="0.25">
      <c r="A15343">
        <v>15342</v>
      </c>
    </row>
    <row r="15344" spans="1:1" x14ac:dyDescent="0.25">
      <c r="A15344">
        <v>15343</v>
      </c>
    </row>
    <row r="15345" spans="1:1" x14ac:dyDescent="0.25">
      <c r="A15345">
        <v>15344</v>
      </c>
    </row>
    <row r="15346" spans="1:1" x14ac:dyDescent="0.25">
      <c r="A15346">
        <v>15345</v>
      </c>
    </row>
    <row r="15347" spans="1:1" x14ac:dyDescent="0.25">
      <c r="A15347">
        <v>15346</v>
      </c>
    </row>
    <row r="15348" spans="1:1" x14ac:dyDescent="0.25">
      <c r="A15348">
        <v>15347</v>
      </c>
    </row>
    <row r="15349" spans="1:1" x14ac:dyDescent="0.25">
      <c r="A15349">
        <v>15348</v>
      </c>
    </row>
    <row r="15350" spans="1:1" x14ac:dyDescent="0.25">
      <c r="A15350">
        <v>15349</v>
      </c>
    </row>
    <row r="15351" spans="1:1" x14ac:dyDescent="0.25">
      <c r="A15351">
        <v>15350</v>
      </c>
    </row>
    <row r="15352" spans="1:1" x14ac:dyDescent="0.25">
      <c r="A15352">
        <v>15351</v>
      </c>
    </row>
    <row r="15353" spans="1:1" x14ac:dyDescent="0.25">
      <c r="A15353">
        <v>15352</v>
      </c>
    </row>
    <row r="15354" spans="1:1" x14ac:dyDescent="0.25">
      <c r="A15354">
        <v>15353</v>
      </c>
    </row>
    <row r="15355" spans="1:1" x14ac:dyDescent="0.25">
      <c r="A15355">
        <v>15354</v>
      </c>
    </row>
    <row r="15356" spans="1:1" x14ac:dyDescent="0.25">
      <c r="A15356">
        <v>15355</v>
      </c>
    </row>
    <row r="15357" spans="1:1" x14ac:dyDescent="0.25">
      <c r="A15357">
        <v>15356</v>
      </c>
    </row>
    <row r="15358" spans="1:1" x14ac:dyDescent="0.25">
      <c r="A15358">
        <v>15357</v>
      </c>
    </row>
    <row r="15359" spans="1:1" x14ac:dyDescent="0.25">
      <c r="A15359">
        <v>15358</v>
      </c>
    </row>
    <row r="15360" spans="1:1" x14ac:dyDescent="0.25">
      <c r="A15360">
        <v>15359</v>
      </c>
    </row>
    <row r="15361" spans="1:1" x14ac:dyDescent="0.25">
      <c r="A15361">
        <v>15360</v>
      </c>
    </row>
    <row r="15362" spans="1:1" x14ac:dyDescent="0.25">
      <c r="A15362">
        <v>15361</v>
      </c>
    </row>
    <row r="15363" spans="1:1" x14ac:dyDescent="0.25">
      <c r="A15363">
        <v>15362</v>
      </c>
    </row>
    <row r="15364" spans="1:1" x14ac:dyDescent="0.25">
      <c r="A15364">
        <v>15363</v>
      </c>
    </row>
    <row r="15365" spans="1:1" x14ac:dyDescent="0.25">
      <c r="A15365">
        <v>15364</v>
      </c>
    </row>
    <row r="15366" spans="1:1" x14ac:dyDescent="0.25">
      <c r="A15366">
        <v>15365</v>
      </c>
    </row>
    <row r="15367" spans="1:1" x14ac:dyDescent="0.25">
      <c r="A15367">
        <v>15366</v>
      </c>
    </row>
    <row r="15368" spans="1:1" x14ac:dyDescent="0.25">
      <c r="A15368">
        <v>15367</v>
      </c>
    </row>
    <row r="15369" spans="1:1" x14ac:dyDescent="0.25">
      <c r="A15369">
        <v>15368</v>
      </c>
    </row>
    <row r="15370" spans="1:1" x14ac:dyDescent="0.25">
      <c r="A15370">
        <v>15369</v>
      </c>
    </row>
    <row r="15371" spans="1:1" x14ac:dyDescent="0.25">
      <c r="A15371">
        <v>15370</v>
      </c>
    </row>
    <row r="15372" spans="1:1" x14ac:dyDescent="0.25">
      <c r="A15372">
        <v>15371</v>
      </c>
    </row>
    <row r="15373" spans="1:1" x14ac:dyDescent="0.25">
      <c r="A15373">
        <v>15372</v>
      </c>
    </row>
    <row r="15374" spans="1:1" x14ac:dyDescent="0.25">
      <c r="A15374">
        <v>15373</v>
      </c>
    </row>
    <row r="15375" spans="1:1" x14ac:dyDescent="0.25">
      <c r="A15375">
        <v>15374</v>
      </c>
    </row>
    <row r="15376" spans="1:1" x14ac:dyDescent="0.25">
      <c r="A15376">
        <v>15375</v>
      </c>
    </row>
    <row r="15377" spans="1:1" x14ac:dyDescent="0.25">
      <c r="A15377">
        <v>15376</v>
      </c>
    </row>
    <row r="15378" spans="1:1" x14ac:dyDescent="0.25">
      <c r="A15378">
        <v>15377</v>
      </c>
    </row>
    <row r="15379" spans="1:1" x14ac:dyDescent="0.25">
      <c r="A15379">
        <v>15378</v>
      </c>
    </row>
    <row r="15380" spans="1:1" x14ac:dyDescent="0.25">
      <c r="A15380">
        <v>15379</v>
      </c>
    </row>
    <row r="15381" spans="1:1" x14ac:dyDescent="0.25">
      <c r="A15381">
        <v>15380</v>
      </c>
    </row>
    <row r="15382" spans="1:1" x14ac:dyDescent="0.25">
      <c r="A15382">
        <v>15381</v>
      </c>
    </row>
    <row r="15383" spans="1:1" x14ac:dyDescent="0.25">
      <c r="A15383">
        <v>15382</v>
      </c>
    </row>
    <row r="15384" spans="1:1" x14ac:dyDescent="0.25">
      <c r="A15384">
        <v>15383</v>
      </c>
    </row>
    <row r="15385" spans="1:1" x14ac:dyDescent="0.25">
      <c r="A15385">
        <v>15384</v>
      </c>
    </row>
    <row r="15386" spans="1:1" x14ac:dyDescent="0.25">
      <c r="A15386">
        <v>15385</v>
      </c>
    </row>
    <row r="15387" spans="1:1" x14ac:dyDescent="0.25">
      <c r="A15387">
        <v>15386</v>
      </c>
    </row>
    <row r="15388" spans="1:1" x14ac:dyDescent="0.25">
      <c r="A15388">
        <v>15387</v>
      </c>
    </row>
    <row r="15389" spans="1:1" x14ac:dyDescent="0.25">
      <c r="A15389">
        <v>15388</v>
      </c>
    </row>
    <row r="15390" spans="1:1" x14ac:dyDescent="0.25">
      <c r="A15390">
        <v>15389</v>
      </c>
    </row>
    <row r="15391" spans="1:1" x14ac:dyDescent="0.25">
      <c r="A15391">
        <v>15390</v>
      </c>
    </row>
    <row r="15392" spans="1:1" x14ac:dyDescent="0.25">
      <c r="A15392">
        <v>15391</v>
      </c>
    </row>
    <row r="15393" spans="1:1" x14ac:dyDescent="0.25">
      <c r="A15393">
        <v>15392</v>
      </c>
    </row>
    <row r="15394" spans="1:1" x14ac:dyDescent="0.25">
      <c r="A15394">
        <v>15393</v>
      </c>
    </row>
    <row r="15395" spans="1:1" x14ac:dyDescent="0.25">
      <c r="A15395">
        <v>15394</v>
      </c>
    </row>
    <row r="15396" spans="1:1" x14ac:dyDescent="0.25">
      <c r="A15396">
        <v>15395</v>
      </c>
    </row>
    <row r="15397" spans="1:1" x14ac:dyDescent="0.25">
      <c r="A15397">
        <v>15396</v>
      </c>
    </row>
    <row r="15398" spans="1:1" x14ac:dyDescent="0.25">
      <c r="A15398">
        <v>15397</v>
      </c>
    </row>
    <row r="15399" spans="1:1" x14ac:dyDescent="0.25">
      <c r="A15399">
        <v>15398</v>
      </c>
    </row>
    <row r="15400" spans="1:1" x14ac:dyDescent="0.25">
      <c r="A15400">
        <v>15399</v>
      </c>
    </row>
    <row r="15401" spans="1:1" x14ac:dyDescent="0.25">
      <c r="A15401">
        <v>15400</v>
      </c>
    </row>
    <row r="15402" spans="1:1" x14ac:dyDescent="0.25">
      <c r="A15402">
        <v>15401</v>
      </c>
    </row>
    <row r="15403" spans="1:1" x14ac:dyDescent="0.25">
      <c r="A15403">
        <v>15402</v>
      </c>
    </row>
    <row r="15404" spans="1:1" x14ac:dyDescent="0.25">
      <c r="A15404">
        <v>15403</v>
      </c>
    </row>
    <row r="15405" spans="1:1" x14ac:dyDescent="0.25">
      <c r="A15405">
        <v>15404</v>
      </c>
    </row>
    <row r="15406" spans="1:1" x14ac:dyDescent="0.25">
      <c r="A15406">
        <v>15405</v>
      </c>
    </row>
    <row r="15407" spans="1:1" x14ac:dyDescent="0.25">
      <c r="A15407">
        <v>15406</v>
      </c>
    </row>
    <row r="15408" spans="1:1" x14ac:dyDescent="0.25">
      <c r="A15408">
        <v>15407</v>
      </c>
    </row>
    <row r="15409" spans="1:1" x14ac:dyDescent="0.25">
      <c r="A15409">
        <v>15408</v>
      </c>
    </row>
    <row r="15410" spans="1:1" x14ac:dyDescent="0.25">
      <c r="A15410">
        <v>15409</v>
      </c>
    </row>
    <row r="15411" spans="1:1" x14ac:dyDescent="0.25">
      <c r="A15411">
        <v>15410</v>
      </c>
    </row>
    <row r="15412" spans="1:1" x14ac:dyDescent="0.25">
      <c r="A15412">
        <v>15411</v>
      </c>
    </row>
    <row r="15413" spans="1:1" x14ac:dyDescent="0.25">
      <c r="A15413">
        <v>15412</v>
      </c>
    </row>
    <row r="15414" spans="1:1" x14ac:dyDescent="0.25">
      <c r="A15414">
        <v>15413</v>
      </c>
    </row>
    <row r="15415" spans="1:1" x14ac:dyDescent="0.25">
      <c r="A15415">
        <v>15414</v>
      </c>
    </row>
    <row r="15416" spans="1:1" x14ac:dyDescent="0.25">
      <c r="A15416">
        <v>15415</v>
      </c>
    </row>
    <row r="15417" spans="1:1" x14ac:dyDescent="0.25">
      <c r="A15417">
        <v>15416</v>
      </c>
    </row>
    <row r="15418" spans="1:1" x14ac:dyDescent="0.25">
      <c r="A15418">
        <v>15417</v>
      </c>
    </row>
    <row r="15419" spans="1:1" x14ac:dyDescent="0.25">
      <c r="A15419">
        <v>15418</v>
      </c>
    </row>
    <row r="15420" spans="1:1" x14ac:dyDescent="0.25">
      <c r="A15420">
        <v>15419</v>
      </c>
    </row>
    <row r="15421" spans="1:1" x14ac:dyDescent="0.25">
      <c r="A15421">
        <v>15420</v>
      </c>
    </row>
    <row r="15422" spans="1:1" x14ac:dyDescent="0.25">
      <c r="A15422">
        <v>15421</v>
      </c>
    </row>
    <row r="15423" spans="1:1" x14ac:dyDescent="0.25">
      <c r="A15423">
        <v>15422</v>
      </c>
    </row>
    <row r="15424" spans="1:1" x14ac:dyDescent="0.25">
      <c r="A15424">
        <v>15423</v>
      </c>
    </row>
    <row r="15425" spans="1:1" x14ac:dyDescent="0.25">
      <c r="A15425">
        <v>15424</v>
      </c>
    </row>
    <row r="15426" spans="1:1" x14ac:dyDescent="0.25">
      <c r="A15426">
        <v>15425</v>
      </c>
    </row>
    <row r="15427" spans="1:1" x14ac:dyDescent="0.25">
      <c r="A15427">
        <v>15426</v>
      </c>
    </row>
    <row r="15428" spans="1:1" x14ac:dyDescent="0.25">
      <c r="A15428">
        <v>15427</v>
      </c>
    </row>
    <row r="15429" spans="1:1" x14ac:dyDescent="0.25">
      <c r="A15429">
        <v>15428</v>
      </c>
    </row>
    <row r="15430" spans="1:1" x14ac:dyDescent="0.25">
      <c r="A15430">
        <v>15429</v>
      </c>
    </row>
    <row r="15431" spans="1:1" x14ac:dyDescent="0.25">
      <c r="A15431">
        <v>15430</v>
      </c>
    </row>
    <row r="15432" spans="1:1" x14ac:dyDescent="0.25">
      <c r="A15432">
        <v>15431</v>
      </c>
    </row>
    <row r="15433" spans="1:1" x14ac:dyDescent="0.25">
      <c r="A15433">
        <v>15432</v>
      </c>
    </row>
    <row r="15434" spans="1:1" x14ac:dyDescent="0.25">
      <c r="A15434">
        <v>15433</v>
      </c>
    </row>
    <row r="15435" spans="1:1" x14ac:dyDescent="0.25">
      <c r="A15435">
        <v>15434</v>
      </c>
    </row>
    <row r="15436" spans="1:1" x14ac:dyDescent="0.25">
      <c r="A15436">
        <v>15435</v>
      </c>
    </row>
    <row r="15437" spans="1:1" x14ac:dyDescent="0.25">
      <c r="A15437">
        <v>15436</v>
      </c>
    </row>
    <row r="15438" spans="1:1" x14ac:dyDescent="0.25">
      <c r="A15438">
        <v>15437</v>
      </c>
    </row>
    <row r="15439" spans="1:1" x14ac:dyDescent="0.25">
      <c r="A15439">
        <v>15438</v>
      </c>
    </row>
    <row r="15440" spans="1:1" x14ac:dyDescent="0.25">
      <c r="A15440">
        <v>15439</v>
      </c>
    </row>
    <row r="15441" spans="1:1" x14ac:dyDescent="0.25">
      <c r="A15441">
        <v>15440</v>
      </c>
    </row>
    <row r="15442" spans="1:1" x14ac:dyDescent="0.25">
      <c r="A15442">
        <v>15441</v>
      </c>
    </row>
    <row r="15443" spans="1:1" x14ac:dyDescent="0.25">
      <c r="A15443">
        <v>15442</v>
      </c>
    </row>
    <row r="15444" spans="1:1" x14ac:dyDescent="0.25">
      <c r="A15444">
        <v>15443</v>
      </c>
    </row>
    <row r="15445" spans="1:1" x14ac:dyDescent="0.25">
      <c r="A15445">
        <v>15444</v>
      </c>
    </row>
    <row r="15446" spans="1:1" x14ac:dyDescent="0.25">
      <c r="A15446">
        <v>15445</v>
      </c>
    </row>
    <row r="15447" spans="1:1" x14ac:dyDescent="0.25">
      <c r="A15447">
        <v>15446</v>
      </c>
    </row>
    <row r="15448" spans="1:1" x14ac:dyDescent="0.25">
      <c r="A15448">
        <v>15447</v>
      </c>
    </row>
    <row r="15449" spans="1:1" x14ac:dyDescent="0.25">
      <c r="A15449">
        <v>15448</v>
      </c>
    </row>
    <row r="15450" spans="1:1" x14ac:dyDescent="0.25">
      <c r="A15450">
        <v>15449</v>
      </c>
    </row>
    <row r="15451" spans="1:1" x14ac:dyDescent="0.25">
      <c r="A15451">
        <v>15450</v>
      </c>
    </row>
    <row r="15452" spans="1:1" x14ac:dyDescent="0.25">
      <c r="A15452">
        <v>15451</v>
      </c>
    </row>
    <row r="15453" spans="1:1" x14ac:dyDescent="0.25">
      <c r="A15453">
        <v>15452</v>
      </c>
    </row>
    <row r="15454" spans="1:1" x14ac:dyDescent="0.25">
      <c r="A15454">
        <v>15453</v>
      </c>
    </row>
    <row r="15455" spans="1:1" x14ac:dyDescent="0.25">
      <c r="A15455">
        <v>15454</v>
      </c>
    </row>
    <row r="15456" spans="1:1" x14ac:dyDescent="0.25">
      <c r="A15456">
        <v>15455</v>
      </c>
    </row>
    <row r="15457" spans="1:1" x14ac:dyDescent="0.25">
      <c r="A15457">
        <v>15456</v>
      </c>
    </row>
    <row r="15458" spans="1:1" x14ac:dyDescent="0.25">
      <c r="A15458">
        <v>15457</v>
      </c>
    </row>
    <row r="15459" spans="1:1" x14ac:dyDescent="0.25">
      <c r="A15459">
        <v>15458</v>
      </c>
    </row>
    <row r="15460" spans="1:1" x14ac:dyDescent="0.25">
      <c r="A15460">
        <v>15459</v>
      </c>
    </row>
    <row r="15461" spans="1:1" x14ac:dyDescent="0.25">
      <c r="A15461">
        <v>15460</v>
      </c>
    </row>
    <row r="15462" spans="1:1" x14ac:dyDescent="0.25">
      <c r="A15462">
        <v>15461</v>
      </c>
    </row>
    <row r="15463" spans="1:1" x14ac:dyDescent="0.25">
      <c r="A15463">
        <v>15462</v>
      </c>
    </row>
    <row r="15464" spans="1:1" x14ac:dyDescent="0.25">
      <c r="A15464">
        <v>15463</v>
      </c>
    </row>
    <row r="15465" spans="1:1" x14ac:dyDescent="0.25">
      <c r="A15465">
        <v>15464</v>
      </c>
    </row>
    <row r="15466" spans="1:1" x14ac:dyDescent="0.25">
      <c r="A15466">
        <v>15465</v>
      </c>
    </row>
    <row r="15467" spans="1:1" x14ac:dyDescent="0.25">
      <c r="A15467">
        <v>15466</v>
      </c>
    </row>
    <row r="15468" spans="1:1" x14ac:dyDescent="0.25">
      <c r="A15468">
        <v>15467</v>
      </c>
    </row>
    <row r="15469" spans="1:1" x14ac:dyDescent="0.25">
      <c r="A15469">
        <v>15468</v>
      </c>
    </row>
    <row r="15470" spans="1:1" x14ac:dyDescent="0.25">
      <c r="A15470">
        <v>15469</v>
      </c>
    </row>
    <row r="15471" spans="1:1" x14ac:dyDescent="0.25">
      <c r="A15471">
        <v>15470</v>
      </c>
    </row>
    <row r="15472" spans="1:1" x14ac:dyDescent="0.25">
      <c r="A15472">
        <v>15471</v>
      </c>
    </row>
    <row r="15473" spans="1:1" x14ac:dyDescent="0.25">
      <c r="A15473">
        <v>15472</v>
      </c>
    </row>
    <row r="15474" spans="1:1" x14ac:dyDescent="0.25">
      <c r="A15474">
        <v>15473</v>
      </c>
    </row>
    <row r="15475" spans="1:1" x14ac:dyDescent="0.25">
      <c r="A15475">
        <v>15474</v>
      </c>
    </row>
    <row r="15476" spans="1:1" x14ac:dyDescent="0.25">
      <c r="A15476">
        <v>15475</v>
      </c>
    </row>
    <row r="15477" spans="1:1" x14ac:dyDescent="0.25">
      <c r="A15477">
        <v>15476</v>
      </c>
    </row>
    <row r="15478" spans="1:1" x14ac:dyDescent="0.25">
      <c r="A15478">
        <v>15477</v>
      </c>
    </row>
    <row r="15479" spans="1:1" x14ac:dyDescent="0.25">
      <c r="A15479">
        <v>15478</v>
      </c>
    </row>
    <row r="15480" spans="1:1" x14ac:dyDescent="0.25">
      <c r="A15480">
        <v>15479</v>
      </c>
    </row>
    <row r="15481" spans="1:1" x14ac:dyDescent="0.25">
      <c r="A15481">
        <v>15480</v>
      </c>
    </row>
    <row r="15482" spans="1:1" x14ac:dyDescent="0.25">
      <c r="A15482">
        <v>15481</v>
      </c>
    </row>
    <row r="15483" spans="1:1" x14ac:dyDescent="0.25">
      <c r="A15483">
        <v>15482</v>
      </c>
    </row>
    <row r="15484" spans="1:1" x14ac:dyDescent="0.25">
      <c r="A15484">
        <v>15483</v>
      </c>
    </row>
    <row r="15485" spans="1:1" x14ac:dyDescent="0.25">
      <c r="A15485">
        <v>15484</v>
      </c>
    </row>
    <row r="15486" spans="1:1" x14ac:dyDescent="0.25">
      <c r="A15486">
        <v>15485</v>
      </c>
    </row>
    <row r="15487" spans="1:1" x14ac:dyDescent="0.25">
      <c r="A15487">
        <v>15486</v>
      </c>
    </row>
    <row r="15488" spans="1:1" x14ac:dyDescent="0.25">
      <c r="A15488">
        <v>15487</v>
      </c>
    </row>
    <row r="15489" spans="1:1" x14ac:dyDescent="0.25">
      <c r="A15489">
        <v>15488</v>
      </c>
    </row>
    <row r="15490" spans="1:1" x14ac:dyDescent="0.25">
      <c r="A15490">
        <v>15489</v>
      </c>
    </row>
    <row r="15491" spans="1:1" x14ac:dyDescent="0.25">
      <c r="A15491">
        <v>15490</v>
      </c>
    </row>
    <row r="15492" spans="1:1" x14ac:dyDescent="0.25">
      <c r="A15492">
        <v>15491</v>
      </c>
    </row>
    <row r="15493" spans="1:1" x14ac:dyDescent="0.25">
      <c r="A15493">
        <v>15492</v>
      </c>
    </row>
    <row r="15494" spans="1:1" x14ac:dyDescent="0.25">
      <c r="A15494">
        <v>15493</v>
      </c>
    </row>
    <row r="15495" spans="1:1" x14ac:dyDescent="0.25">
      <c r="A15495">
        <v>15494</v>
      </c>
    </row>
    <row r="15496" spans="1:1" x14ac:dyDescent="0.25">
      <c r="A15496">
        <v>15495</v>
      </c>
    </row>
    <row r="15497" spans="1:1" x14ac:dyDescent="0.25">
      <c r="A15497">
        <v>15496</v>
      </c>
    </row>
    <row r="15498" spans="1:1" x14ac:dyDescent="0.25">
      <c r="A15498">
        <v>15497</v>
      </c>
    </row>
    <row r="15499" spans="1:1" x14ac:dyDescent="0.25">
      <c r="A15499">
        <v>15498</v>
      </c>
    </row>
    <row r="15500" spans="1:1" x14ac:dyDescent="0.25">
      <c r="A15500">
        <v>15499</v>
      </c>
    </row>
    <row r="15501" spans="1:1" x14ac:dyDescent="0.25">
      <c r="A15501">
        <v>15500</v>
      </c>
    </row>
    <row r="15502" spans="1:1" x14ac:dyDescent="0.25">
      <c r="A15502">
        <v>15501</v>
      </c>
    </row>
    <row r="15503" spans="1:1" x14ac:dyDescent="0.25">
      <c r="A15503">
        <v>15502</v>
      </c>
    </row>
    <row r="15504" spans="1:1" x14ac:dyDescent="0.25">
      <c r="A15504">
        <v>15503</v>
      </c>
    </row>
    <row r="15505" spans="1:1" x14ac:dyDescent="0.25">
      <c r="A15505">
        <v>15504</v>
      </c>
    </row>
    <row r="15506" spans="1:1" x14ac:dyDescent="0.25">
      <c r="A15506">
        <v>15505</v>
      </c>
    </row>
    <row r="15507" spans="1:1" x14ac:dyDescent="0.25">
      <c r="A15507">
        <v>15506</v>
      </c>
    </row>
    <row r="15508" spans="1:1" x14ac:dyDescent="0.25">
      <c r="A15508">
        <v>15507</v>
      </c>
    </row>
    <row r="15509" spans="1:1" x14ac:dyDescent="0.25">
      <c r="A15509">
        <v>15508</v>
      </c>
    </row>
    <row r="15510" spans="1:1" x14ac:dyDescent="0.25">
      <c r="A15510">
        <v>15509</v>
      </c>
    </row>
    <row r="15511" spans="1:1" x14ac:dyDescent="0.25">
      <c r="A15511">
        <v>15510</v>
      </c>
    </row>
    <row r="15512" spans="1:1" x14ac:dyDescent="0.25">
      <c r="A15512">
        <v>15511</v>
      </c>
    </row>
    <row r="15513" spans="1:1" x14ac:dyDescent="0.25">
      <c r="A15513">
        <v>15512</v>
      </c>
    </row>
    <row r="15514" spans="1:1" x14ac:dyDescent="0.25">
      <c r="A15514">
        <v>15513</v>
      </c>
    </row>
    <row r="15515" spans="1:1" x14ac:dyDescent="0.25">
      <c r="A15515">
        <v>15514</v>
      </c>
    </row>
    <row r="15516" spans="1:1" x14ac:dyDescent="0.25">
      <c r="A15516">
        <v>15515</v>
      </c>
    </row>
    <row r="15517" spans="1:1" x14ac:dyDescent="0.25">
      <c r="A15517">
        <v>15516</v>
      </c>
    </row>
    <row r="15518" spans="1:1" x14ac:dyDescent="0.25">
      <c r="A15518">
        <v>15517</v>
      </c>
    </row>
    <row r="15519" spans="1:1" x14ac:dyDescent="0.25">
      <c r="A15519">
        <v>15518</v>
      </c>
    </row>
    <row r="15520" spans="1:1" x14ac:dyDescent="0.25">
      <c r="A15520">
        <v>15519</v>
      </c>
    </row>
    <row r="15521" spans="1:1" x14ac:dyDescent="0.25">
      <c r="A15521">
        <v>15520</v>
      </c>
    </row>
    <row r="15522" spans="1:1" x14ac:dyDescent="0.25">
      <c r="A15522">
        <v>15521</v>
      </c>
    </row>
    <row r="15523" spans="1:1" x14ac:dyDescent="0.25">
      <c r="A15523">
        <v>15522</v>
      </c>
    </row>
    <row r="15524" spans="1:1" x14ac:dyDescent="0.25">
      <c r="A15524">
        <v>15523</v>
      </c>
    </row>
    <row r="15525" spans="1:1" x14ac:dyDescent="0.25">
      <c r="A15525">
        <v>15524</v>
      </c>
    </row>
    <row r="15526" spans="1:1" x14ac:dyDescent="0.25">
      <c r="A15526">
        <v>15525</v>
      </c>
    </row>
    <row r="15527" spans="1:1" x14ac:dyDescent="0.25">
      <c r="A15527">
        <v>15526</v>
      </c>
    </row>
    <row r="15528" spans="1:1" x14ac:dyDescent="0.25">
      <c r="A15528">
        <v>15527</v>
      </c>
    </row>
    <row r="15529" spans="1:1" x14ac:dyDescent="0.25">
      <c r="A15529">
        <v>15528</v>
      </c>
    </row>
    <row r="15530" spans="1:1" x14ac:dyDescent="0.25">
      <c r="A15530">
        <v>15529</v>
      </c>
    </row>
    <row r="15531" spans="1:1" x14ac:dyDescent="0.25">
      <c r="A15531">
        <v>15530</v>
      </c>
    </row>
    <row r="15532" spans="1:1" x14ac:dyDescent="0.25">
      <c r="A15532">
        <v>15531</v>
      </c>
    </row>
    <row r="15533" spans="1:1" x14ac:dyDescent="0.25">
      <c r="A15533">
        <v>15532</v>
      </c>
    </row>
    <row r="15534" spans="1:1" x14ac:dyDescent="0.25">
      <c r="A15534">
        <v>15533</v>
      </c>
    </row>
    <row r="15535" spans="1:1" x14ac:dyDescent="0.25">
      <c r="A15535">
        <v>15534</v>
      </c>
    </row>
    <row r="15536" spans="1:1" x14ac:dyDescent="0.25">
      <c r="A15536">
        <v>15535</v>
      </c>
    </row>
    <row r="15537" spans="1:1" x14ac:dyDescent="0.25">
      <c r="A15537">
        <v>15536</v>
      </c>
    </row>
    <row r="15538" spans="1:1" x14ac:dyDescent="0.25">
      <c r="A15538">
        <v>15537</v>
      </c>
    </row>
    <row r="15539" spans="1:1" x14ac:dyDescent="0.25">
      <c r="A15539">
        <v>15538</v>
      </c>
    </row>
    <row r="15540" spans="1:1" x14ac:dyDescent="0.25">
      <c r="A15540">
        <v>15539</v>
      </c>
    </row>
    <row r="15541" spans="1:1" x14ac:dyDescent="0.25">
      <c r="A15541">
        <v>15540</v>
      </c>
    </row>
    <row r="15542" spans="1:1" x14ac:dyDescent="0.25">
      <c r="A15542">
        <v>15541</v>
      </c>
    </row>
    <row r="15543" spans="1:1" x14ac:dyDescent="0.25">
      <c r="A15543">
        <v>15542</v>
      </c>
    </row>
    <row r="15544" spans="1:1" x14ac:dyDescent="0.25">
      <c r="A15544">
        <v>15543</v>
      </c>
    </row>
    <row r="15545" spans="1:1" x14ac:dyDescent="0.25">
      <c r="A15545">
        <v>15544</v>
      </c>
    </row>
    <row r="15546" spans="1:1" x14ac:dyDescent="0.25">
      <c r="A15546">
        <v>15545</v>
      </c>
    </row>
    <row r="15547" spans="1:1" x14ac:dyDescent="0.25">
      <c r="A15547">
        <v>15546</v>
      </c>
    </row>
    <row r="15548" spans="1:1" x14ac:dyDescent="0.25">
      <c r="A15548">
        <v>15547</v>
      </c>
    </row>
    <row r="15549" spans="1:1" x14ac:dyDescent="0.25">
      <c r="A15549">
        <v>15548</v>
      </c>
    </row>
    <row r="15550" spans="1:1" x14ac:dyDescent="0.25">
      <c r="A15550">
        <v>15549</v>
      </c>
    </row>
    <row r="15551" spans="1:1" x14ac:dyDescent="0.25">
      <c r="A15551">
        <v>15550</v>
      </c>
    </row>
    <row r="15552" spans="1:1" x14ac:dyDescent="0.25">
      <c r="A15552">
        <v>15551</v>
      </c>
    </row>
    <row r="15553" spans="1:1" x14ac:dyDescent="0.25">
      <c r="A15553">
        <v>15552</v>
      </c>
    </row>
    <row r="15554" spans="1:1" x14ac:dyDescent="0.25">
      <c r="A15554">
        <v>15553</v>
      </c>
    </row>
    <row r="15555" spans="1:1" x14ac:dyDescent="0.25">
      <c r="A15555">
        <v>15554</v>
      </c>
    </row>
    <row r="15556" spans="1:1" x14ac:dyDescent="0.25">
      <c r="A15556">
        <v>15555</v>
      </c>
    </row>
    <row r="15557" spans="1:1" x14ac:dyDescent="0.25">
      <c r="A15557">
        <v>15556</v>
      </c>
    </row>
    <row r="15558" spans="1:1" x14ac:dyDescent="0.25">
      <c r="A15558">
        <v>15557</v>
      </c>
    </row>
    <row r="15559" spans="1:1" x14ac:dyDescent="0.25">
      <c r="A15559">
        <v>15558</v>
      </c>
    </row>
    <row r="15560" spans="1:1" x14ac:dyDescent="0.25">
      <c r="A15560">
        <v>15559</v>
      </c>
    </row>
    <row r="15561" spans="1:1" x14ac:dyDescent="0.25">
      <c r="A15561">
        <v>15560</v>
      </c>
    </row>
    <row r="15562" spans="1:1" x14ac:dyDescent="0.25">
      <c r="A15562">
        <v>15561</v>
      </c>
    </row>
    <row r="15563" spans="1:1" x14ac:dyDescent="0.25">
      <c r="A15563">
        <v>15562</v>
      </c>
    </row>
    <row r="15564" spans="1:1" x14ac:dyDescent="0.25">
      <c r="A15564">
        <v>15563</v>
      </c>
    </row>
    <row r="15565" spans="1:1" x14ac:dyDescent="0.25">
      <c r="A15565">
        <v>15564</v>
      </c>
    </row>
    <row r="15566" spans="1:1" x14ac:dyDescent="0.25">
      <c r="A15566">
        <v>15565</v>
      </c>
    </row>
    <row r="15567" spans="1:1" x14ac:dyDescent="0.25">
      <c r="A15567">
        <v>15566</v>
      </c>
    </row>
    <row r="15568" spans="1:1" x14ac:dyDescent="0.25">
      <c r="A15568">
        <v>15567</v>
      </c>
    </row>
    <row r="15569" spans="1:1" x14ac:dyDescent="0.25">
      <c r="A15569">
        <v>15568</v>
      </c>
    </row>
    <row r="15570" spans="1:1" x14ac:dyDescent="0.25">
      <c r="A15570">
        <v>15569</v>
      </c>
    </row>
    <row r="15571" spans="1:1" x14ac:dyDescent="0.25">
      <c r="A15571">
        <v>15570</v>
      </c>
    </row>
    <row r="15572" spans="1:1" x14ac:dyDescent="0.25">
      <c r="A15572">
        <v>15571</v>
      </c>
    </row>
    <row r="15573" spans="1:1" x14ac:dyDescent="0.25">
      <c r="A15573">
        <v>15572</v>
      </c>
    </row>
    <row r="15574" spans="1:1" x14ac:dyDescent="0.25">
      <c r="A15574">
        <v>15573</v>
      </c>
    </row>
    <row r="15575" spans="1:1" x14ac:dyDescent="0.25">
      <c r="A15575">
        <v>15574</v>
      </c>
    </row>
    <row r="15576" spans="1:1" x14ac:dyDescent="0.25">
      <c r="A15576">
        <v>15575</v>
      </c>
    </row>
    <row r="15577" spans="1:1" x14ac:dyDescent="0.25">
      <c r="A15577">
        <v>15576</v>
      </c>
    </row>
    <row r="15578" spans="1:1" x14ac:dyDescent="0.25">
      <c r="A15578">
        <v>15577</v>
      </c>
    </row>
    <row r="15579" spans="1:1" x14ac:dyDescent="0.25">
      <c r="A15579">
        <v>15578</v>
      </c>
    </row>
    <row r="15580" spans="1:1" x14ac:dyDescent="0.25">
      <c r="A15580">
        <v>15579</v>
      </c>
    </row>
    <row r="15581" spans="1:1" x14ac:dyDescent="0.25">
      <c r="A15581">
        <v>15580</v>
      </c>
    </row>
    <row r="15582" spans="1:1" x14ac:dyDescent="0.25">
      <c r="A15582">
        <v>15581</v>
      </c>
    </row>
    <row r="15583" spans="1:1" x14ac:dyDescent="0.25">
      <c r="A15583">
        <v>15582</v>
      </c>
    </row>
    <row r="15584" spans="1:1" x14ac:dyDescent="0.25">
      <c r="A15584">
        <v>15583</v>
      </c>
    </row>
    <row r="15585" spans="1:1" x14ac:dyDescent="0.25">
      <c r="A15585">
        <v>15584</v>
      </c>
    </row>
    <row r="15586" spans="1:1" x14ac:dyDescent="0.25">
      <c r="A15586">
        <v>15585</v>
      </c>
    </row>
    <row r="15587" spans="1:1" x14ac:dyDescent="0.25">
      <c r="A15587">
        <v>15586</v>
      </c>
    </row>
    <row r="15588" spans="1:1" x14ac:dyDescent="0.25">
      <c r="A15588">
        <v>15587</v>
      </c>
    </row>
    <row r="15589" spans="1:1" x14ac:dyDescent="0.25">
      <c r="A15589">
        <v>15588</v>
      </c>
    </row>
    <row r="15590" spans="1:1" x14ac:dyDescent="0.25">
      <c r="A15590">
        <v>15589</v>
      </c>
    </row>
    <row r="15591" spans="1:1" x14ac:dyDescent="0.25">
      <c r="A15591">
        <v>15590</v>
      </c>
    </row>
    <row r="15592" spans="1:1" x14ac:dyDescent="0.25">
      <c r="A15592">
        <v>15591</v>
      </c>
    </row>
    <row r="15593" spans="1:1" x14ac:dyDescent="0.25">
      <c r="A15593">
        <v>15592</v>
      </c>
    </row>
    <row r="15594" spans="1:1" x14ac:dyDescent="0.25">
      <c r="A15594">
        <v>15593</v>
      </c>
    </row>
    <row r="15595" spans="1:1" x14ac:dyDescent="0.25">
      <c r="A15595">
        <v>15594</v>
      </c>
    </row>
    <row r="15596" spans="1:1" x14ac:dyDescent="0.25">
      <c r="A15596">
        <v>15595</v>
      </c>
    </row>
    <row r="15597" spans="1:1" x14ac:dyDescent="0.25">
      <c r="A15597">
        <v>15596</v>
      </c>
    </row>
    <row r="15598" spans="1:1" x14ac:dyDescent="0.25">
      <c r="A15598">
        <v>15597</v>
      </c>
    </row>
    <row r="15599" spans="1:1" x14ac:dyDescent="0.25">
      <c r="A15599">
        <v>15598</v>
      </c>
    </row>
    <row r="15600" spans="1:1" x14ac:dyDescent="0.25">
      <c r="A15600">
        <v>15599</v>
      </c>
    </row>
    <row r="15601" spans="1:1" x14ac:dyDescent="0.25">
      <c r="A15601">
        <v>15600</v>
      </c>
    </row>
    <row r="15602" spans="1:1" x14ac:dyDescent="0.25">
      <c r="A15602">
        <v>15601</v>
      </c>
    </row>
    <row r="15603" spans="1:1" x14ac:dyDescent="0.25">
      <c r="A15603">
        <v>15602</v>
      </c>
    </row>
    <row r="15604" spans="1:1" x14ac:dyDescent="0.25">
      <c r="A15604">
        <v>15603</v>
      </c>
    </row>
    <row r="15605" spans="1:1" x14ac:dyDescent="0.25">
      <c r="A15605">
        <v>15604</v>
      </c>
    </row>
    <row r="15606" spans="1:1" x14ac:dyDescent="0.25">
      <c r="A15606">
        <v>15605</v>
      </c>
    </row>
    <row r="15607" spans="1:1" x14ac:dyDescent="0.25">
      <c r="A15607">
        <v>15606</v>
      </c>
    </row>
    <row r="15608" spans="1:1" x14ac:dyDescent="0.25">
      <c r="A15608">
        <v>15607</v>
      </c>
    </row>
    <row r="15609" spans="1:1" x14ac:dyDescent="0.25">
      <c r="A15609">
        <v>15608</v>
      </c>
    </row>
    <row r="15610" spans="1:1" x14ac:dyDescent="0.25">
      <c r="A15610">
        <v>15609</v>
      </c>
    </row>
    <row r="15611" spans="1:1" x14ac:dyDescent="0.25">
      <c r="A15611">
        <v>15610</v>
      </c>
    </row>
    <row r="15612" spans="1:1" x14ac:dyDescent="0.25">
      <c r="A15612">
        <v>15611</v>
      </c>
    </row>
    <row r="15613" spans="1:1" x14ac:dyDescent="0.25">
      <c r="A15613">
        <v>15612</v>
      </c>
    </row>
    <row r="15614" spans="1:1" x14ac:dyDescent="0.25">
      <c r="A15614">
        <v>15613</v>
      </c>
    </row>
    <row r="15615" spans="1:1" x14ac:dyDescent="0.25">
      <c r="A15615">
        <v>15614</v>
      </c>
    </row>
    <row r="15616" spans="1:1" x14ac:dyDescent="0.25">
      <c r="A15616">
        <v>15615</v>
      </c>
    </row>
    <row r="15617" spans="1:1" x14ac:dyDescent="0.25">
      <c r="A15617">
        <v>15616</v>
      </c>
    </row>
    <row r="15618" spans="1:1" x14ac:dyDescent="0.25">
      <c r="A15618">
        <v>15617</v>
      </c>
    </row>
    <row r="15619" spans="1:1" x14ac:dyDescent="0.25">
      <c r="A15619">
        <v>15618</v>
      </c>
    </row>
    <row r="15620" spans="1:1" x14ac:dyDescent="0.25">
      <c r="A15620">
        <v>15619</v>
      </c>
    </row>
    <row r="15621" spans="1:1" x14ac:dyDescent="0.25">
      <c r="A15621">
        <v>15620</v>
      </c>
    </row>
    <row r="15622" spans="1:1" x14ac:dyDescent="0.25">
      <c r="A15622">
        <v>15621</v>
      </c>
    </row>
    <row r="15623" spans="1:1" x14ac:dyDescent="0.25">
      <c r="A15623">
        <v>15622</v>
      </c>
    </row>
    <row r="15624" spans="1:1" x14ac:dyDescent="0.25">
      <c r="A15624">
        <v>15623</v>
      </c>
    </row>
    <row r="15625" spans="1:1" x14ac:dyDescent="0.25">
      <c r="A15625">
        <v>15624</v>
      </c>
    </row>
    <row r="15626" spans="1:1" x14ac:dyDescent="0.25">
      <c r="A15626">
        <v>15625</v>
      </c>
    </row>
    <row r="15627" spans="1:1" x14ac:dyDescent="0.25">
      <c r="A15627">
        <v>15626</v>
      </c>
    </row>
    <row r="15628" spans="1:1" x14ac:dyDescent="0.25">
      <c r="A15628">
        <v>15627</v>
      </c>
    </row>
    <row r="15629" spans="1:1" x14ac:dyDescent="0.25">
      <c r="A15629">
        <v>15628</v>
      </c>
    </row>
    <row r="15630" spans="1:1" x14ac:dyDescent="0.25">
      <c r="A15630">
        <v>15629</v>
      </c>
    </row>
    <row r="15631" spans="1:1" x14ac:dyDescent="0.25">
      <c r="A15631">
        <v>15630</v>
      </c>
    </row>
    <row r="15632" spans="1:1" x14ac:dyDescent="0.25">
      <c r="A15632">
        <v>15631</v>
      </c>
    </row>
    <row r="15633" spans="1:1" x14ac:dyDescent="0.25">
      <c r="A15633">
        <v>15632</v>
      </c>
    </row>
    <row r="15634" spans="1:1" x14ac:dyDescent="0.25">
      <c r="A15634">
        <v>15633</v>
      </c>
    </row>
    <row r="15635" spans="1:1" x14ac:dyDescent="0.25">
      <c r="A15635">
        <v>15634</v>
      </c>
    </row>
    <row r="15636" spans="1:1" x14ac:dyDescent="0.25">
      <c r="A15636">
        <v>15635</v>
      </c>
    </row>
    <row r="15637" spans="1:1" x14ac:dyDescent="0.25">
      <c r="A15637">
        <v>15636</v>
      </c>
    </row>
    <row r="15638" spans="1:1" x14ac:dyDescent="0.25">
      <c r="A15638">
        <v>15637</v>
      </c>
    </row>
    <row r="15639" spans="1:1" x14ac:dyDescent="0.25">
      <c r="A15639">
        <v>15638</v>
      </c>
    </row>
    <row r="15640" spans="1:1" x14ac:dyDescent="0.25">
      <c r="A15640">
        <v>15639</v>
      </c>
    </row>
    <row r="15641" spans="1:1" x14ac:dyDescent="0.25">
      <c r="A15641">
        <v>15640</v>
      </c>
    </row>
    <row r="15642" spans="1:1" x14ac:dyDescent="0.25">
      <c r="A15642">
        <v>15641</v>
      </c>
    </row>
    <row r="15643" spans="1:1" x14ac:dyDescent="0.25">
      <c r="A15643">
        <v>15642</v>
      </c>
    </row>
    <row r="15644" spans="1:1" x14ac:dyDescent="0.25">
      <c r="A15644">
        <v>15643</v>
      </c>
    </row>
    <row r="15645" spans="1:1" x14ac:dyDescent="0.25">
      <c r="A15645">
        <v>15644</v>
      </c>
    </row>
    <row r="15646" spans="1:1" x14ac:dyDescent="0.25">
      <c r="A15646">
        <v>15645</v>
      </c>
    </row>
    <row r="15647" spans="1:1" x14ac:dyDescent="0.25">
      <c r="A15647">
        <v>15646</v>
      </c>
    </row>
    <row r="15648" spans="1:1" x14ac:dyDescent="0.25">
      <c r="A15648">
        <v>15647</v>
      </c>
    </row>
    <row r="15649" spans="1:1" x14ac:dyDescent="0.25">
      <c r="A15649">
        <v>15648</v>
      </c>
    </row>
    <row r="15650" spans="1:1" x14ac:dyDescent="0.25">
      <c r="A15650">
        <v>15649</v>
      </c>
    </row>
    <row r="15651" spans="1:1" x14ac:dyDescent="0.25">
      <c r="A15651">
        <v>15650</v>
      </c>
    </row>
    <row r="15652" spans="1:1" x14ac:dyDescent="0.25">
      <c r="A15652">
        <v>15651</v>
      </c>
    </row>
    <row r="15653" spans="1:1" x14ac:dyDescent="0.25">
      <c r="A15653">
        <v>15652</v>
      </c>
    </row>
    <row r="15654" spans="1:1" x14ac:dyDescent="0.25">
      <c r="A15654">
        <v>15653</v>
      </c>
    </row>
    <row r="15655" spans="1:1" x14ac:dyDescent="0.25">
      <c r="A15655">
        <v>15654</v>
      </c>
    </row>
    <row r="15656" spans="1:1" x14ac:dyDescent="0.25">
      <c r="A15656">
        <v>15655</v>
      </c>
    </row>
    <row r="15657" spans="1:1" x14ac:dyDescent="0.25">
      <c r="A15657">
        <v>15656</v>
      </c>
    </row>
    <row r="15658" spans="1:1" x14ac:dyDescent="0.25">
      <c r="A15658">
        <v>15657</v>
      </c>
    </row>
    <row r="15659" spans="1:1" x14ac:dyDescent="0.25">
      <c r="A15659">
        <v>15658</v>
      </c>
    </row>
    <row r="15660" spans="1:1" x14ac:dyDescent="0.25">
      <c r="A15660">
        <v>15659</v>
      </c>
    </row>
    <row r="15661" spans="1:1" x14ac:dyDescent="0.25">
      <c r="A15661">
        <v>15660</v>
      </c>
    </row>
    <row r="15662" spans="1:1" x14ac:dyDescent="0.25">
      <c r="A15662">
        <v>15661</v>
      </c>
    </row>
    <row r="15663" spans="1:1" x14ac:dyDescent="0.25">
      <c r="A15663">
        <v>15662</v>
      </c>
    </row>
    <row r="15664" spans="1:1" x14ac:dyDescent="0.25">
      <c r="A15664">
        <v>15663</v>
      </c>
    </row>
    <row r="15665" spans="1:1" x14ac:dyDescent="0.25">
      <c r="A15665">
        <v>15664</v>
      </c>
    </row>
    <row r="15666" spans="1:1" x14ac:dyDescent="0.25">
      <c r="A15666">
        <v>15665</v>
      </c>
    </row>
    <row r="15667" spans="1:1" x14ac:dyDescent="0.25">
      <c r="A15667">
        <v>15666</v>
      </c>
    </row>
    <row r="15668" spans="1:1" x14ac:dyDescent="0.25">
      <c r="A15668">
        <v>15667</v>
      </c>
    </row>
    <row r="15669" spans="1:1" x14ac:dyDescent="0.25">
      <c r="A15669">
        <v>15668</v>
      </c>
    </row>
    <row r="15670" spans="1:1" x14ac:dyDescent="0.25">
      <c r="A15670">
        <v>15669</v>
      </c>
    </row>
    <row r="15671" spans="1:1" x14ac:dyDescent="0.25">
      <c r="A15671">
        <v>15670</v>
      </c>
    </row>
    <row r="15672" spans="1:1" x14ac:dyDescent="0.25">
      <c r="A15672">
        <v>15671</v>
      </c>
    </row>
    <row r="15673" spans="1:1" x14ac:dyDescent="0.25">
      <c r="A15673">
        <v>15672</v>
      </c>
    </row>
    <row r="15674" spans="1:1" x14ac:dyDescent="0.25">
      <c r="A15674">
        <v>15673</v>
      </c>
    </row>
    <row r="15675" spans="1:1" x14ac:dyDescent="0.25">
      <c r="A15675">
        <v>15674</v>
      </c>
    </row>
    <row r="15676" spans="1:1" x14ac:dyDescent="0.25">
      <c r="A15676">
        <v>15675</v>
      </c>
    </row>
    <row r="15677" spans="1:1" x14ac:dyDescent="0.25">
      <c r="A15677">
        <v>15676</v>
      </c>
    </row>
    <row r="15678" spans="1:1" x14ac:dyDescent="0.25">
      <c r="A15678">
        <v>15677</v>
      </c>
    </row>
    <row r="15679" spans="1:1" x14ac:dyDescent="0.25">
      <c r="A15679">
        <v>15678</v>
      </c>
    </row>
    <row r="15680" spans="1:1" x14ac:dyDescent="0.25">
      <c r="A15680">
        <v>15679</v>
      </c>
    </row>
    <row r="15681" spans="1:1" x14ac:dyDescent="0.25">
      <c r="A15681">
        <v>15680</v>
      </c>
    </row>
    <row r="15682" spans="1:1" x14ac:dyDescent="0.25">
      <c r="A15682">
        <v>15681</v>
      </c>
    </row>
    <row r="15683" spans="1:1" x14ac:dyDescent="0.25">
      <c r="A15683">
        <v>15682</v>
      </c>
    </row>
    <row r="15684" spans="1:1" x14ac:dyDescent="0.25">
      <c r="A15684">
        <v>15683</v>
      </c>
    </row>
    <row r="15685" spans="1:1" x14ac:dyDescent="0.25">
      <c r="A15685">
        <v>15684</v>
      </c>
    </row>
    <row r="15686" spans="1:1" x14ac:dyDescent="0.25">
      <c r="A15686">
        <v>15685</v>
      </c>
    </row>
    <row r="15687" spans="1:1" x14ac:dyDescent="0.25">
      <c r="A15687">
        <v>15686</v>
      </c>
    </row>
    <row r="15688" spans="1:1" x14ac:dyDescent="0.25">
      <c r="A15688">
        <v>15687</v>
      </c>
    </row>
    <row r="15689" spans="1:1" x14ac:dyDescent="0.25">
      <c r="A15689">
        <v>15688</v>
      </c>
    </row>
    <row r="15690" spans="1:1" x14ac:dyDescent="0.25">
      <c r="A15690">
        <v>15689</v>
      </c>
    </row>
    <row r="15691" spans="1:1" x14ac:dyDescent="0.25">
      <c r="A15691">
        <v>15690</v>
      </c>
    </row>
    <row r="15692" spans="1:1" x14ac:dyDescent="0.25">
      <c r="A15692">
        <v>15691</v>
      </c>
    </row>
    <row r="15693" spans="1:1" x14ac:dyDescent="0.25">
      <c r="A15693">
        <v>15692</v>
      </c>
    </row>
    <row r="15694" spans="1:1" x14ac:dyDescent="0.25">
      <c r="A15694">
        <v>15693</v>
      </c>
    </row>
    <row r="15695" spans="1:1" x14ac:dyDescent="0.25">
      <c r="A15695">
        <v>15694</v>
      </c>
    </row>
    <row r="15696" spans="1:1" x14ac:dyDescent="0.25">
      <c r="A15696">
        <v>15695</v>
      </c>
    </row>
    <row r="15697" spans="1:1" x14ac:dyDescent="0.25">
      <c r="A15697">
        <v>15696</v>
      </c>
    </row>
    <row r="15698" spans="1:1" x14ac:dyDescent="0.25">
      <c r="A15698">
        <v>15697</v>
      </c>
    </row>
    <row r="15699" spans="1:1" x14ac:dyDescent="0.25">
      <c r="A15699">
        <v>15698</v>
      </c>
    </row>
    <row r="15700" spans="1:1" x14ac:dyDescent="0.25">
      <c r="A15700">
        <v>15699</v>
      </c>
    </row>
    <row r="15701" spans="1:1" x14ac:dyDescent="0.25">
      <c r="A15701">
        <v>15700</v>
      </c>
    </row>
    <row r="15702" spans="1:1" x14ac:dyDescent="0.25">
      <c r="A15702">
        <v>15701</v>
      </c>
    </row>
    <row r="15703" spans="1:1" x14ac:dyDescent="0.25">
      <c r="A15703">
        <v>15702</v>
      </c>
    </row>
    <row r="15704" spans="1:1" x14ac:dyDescent="0.25">
      <c r="A15704">
        <v>15703</v>
      </c>
    </row>
    <row r="15705" spans="1:1" x14ac:dyDescent="0.25">
      <c r="A15705">
        <v>15704</v>
      </c>
    </row>
    <row r="15706" spans="1:1" x14ac:dyDescent="0.25">
      <c r="A15706">
        <v>15705</v>
      </c>
    </row>
    <row r="15707" spans="1:1" x14ac:dyDescent="0.25">
      <c r="A15707">
        <v>15706</v>
      </c>
    </row>
    <row r="15708" spans="1:1" x14ac:dyDescent="0.25">
      <c r="A15708">
        <v>15707</v>
      </c>
    </row>
    <row r="15709" spans="1:1" x14ac:dyDescent="0.25">
      <c r="A15709">
        <v>15708</v>
      </c>
    </row>
    <row r="15710" spans="1:1" x14ac:dyDescent="0.25">
      <c r="A15710">
        <v>15709</v>
      </c>
    </row>
    <row r="15711" spans="1:1" x14ac:dyDescent="0.25">
      <c r="A15711">
        <v>15710</v>
      </c>
    </row>
    <row r="15712" spans="1:1" x14ac:dyDescent="0.25">
      <c r="A15712">
        <v>15711</v>
      </c>
    </row>
    <row r="15713" spans="1:1" x14ac:dyDescent="0.25">
      <c r="A15713">
        <v>15712</v>
      </c>
    </row>
    <row r="15714" spans="1:1" x14ac:dyDescent="0.25">
      <c r="A15714">
        <v>15713</v>
      </c>
    </row>
    <row r="15715" spans="1:1" x14ac:dyDescent="0.25">
      <c r="A15715">
        <v>15714</v>
      </c>
    </row>
    <row r="15716" spans="1:1" x14ac:dyDescent="0.25">
      <c r="A15716">
        <v>15715</v>
      </c>
    </row>
    <row r="15717" spans="1:1" x14ac:dyDescent="0.25">
      <c r="A15717">
        <v>15716</v>
      </c>
    </row>
    <row r="15718" spans="1:1" x14ac:dyDescent="0.25">
      <c r="A15718">
        <v>15717</v>
      </c>
    </row>
    <row r="15719" spans="1:1" x14ac:dyDescent="0.25">
      <c r="A15719">
        <v>15718</v>
      </c>
    </row>
    <row r="15720" spans="1:1" x14ac:dyDescent="0.25">
      <c r="A15720">
        <v>15719</v>
      </c>
    </row>
    <row r="15721" spans="1:1" x14ac:dyDescent="0.25">
      <c r="A15721">
        <v>15720</v>
      </c>
    </row>
    <row r="15722" spans="1:1" x14ac:dyDescent="0.25">
      <c r="A15722">
        <v>15721</v>
      </c>
    </row>
    <row r="15723" spans="1:1" x14ac:dyDescent="0.25">
      <c r="A15723">
        <v>15722</v>
      </c>
    </row>
    <row r="15724" spans="1:1" x14ac:dyDescent="0.25">
      <c r="A15724">
        <v>15723</v>
      </c>
    </row>
    <row r="15725" spans="1:1" x14ac:dyDescent="0.25">
      <c r="A15725">
        <v>15724</v>
      </c>
    </row>
    <row r="15726" spans="1:1" x14ac:dyDescent="0.25">
      <c r="A15726">
        <v>15725</v>
      </c>
    </row>
    <row r="15727" spans="1:1" x14ac:dyDescent="0.25">
      <c r="A15727">
        <v>15726</v>
      </c>
    </row>
    <row r="15728" spans="1:1" x14ac:dyDescent="0.25">
      <c r="A15728">
        <v>15727</v>
      </c>
    </row>
    <row r="15729" spans="1:1" x14ac:dyDescent="0.25">
      <c r="A15729">
        <v>15728</v>
      </c>
    </row>
    <row r="15730" spans="1:1" x14ac:dyDescent="0.25">
      <c r="A15730">
        <v>15729</v>
      </c>
    </row>
    <row r="15731" spans="1:1" x14ac:dyDescent="0.25">
      <c r="A15731">
        <v>15730</v>
      </c>
    </row>
    <row r="15732" spans="1:1" x14ac:dyDescent="0.25">
      <c r="A15732">
        <v>15731</v>
      </c>
    </row>
    <row r="15733" spans="1:1" x14ac:dyDescent="0.25">
      <c r="A15733">
        <v>15732</v>
      </c>
    </row>
    <row r="15734" spans="1:1" x14ac:dyDescent="0.25">
      <c r="A15734">
        <v>15733</v>
      </c>
    </row>
    <row r="15735" spans="1:1" x14ac:dyDescent="0.25">
      <c r="A15735">
        <v>15734</v>
      </c>
    </row>
    <row r="15736" spans="1:1" x14ac:dyDescent="0.25">
      <c r="A15736">
        <v>15735</v>
      </c>
    </row>
    <row r="15737" spans="1:1" x14ac:dyDescent="0.25">
      <c r="A15737">
        <v>15736</v>
      </c>
    </row>
    <row r="15738" spans="1:1" x14ac:dyDescent="0.25">
      <c r="A15738">
        <v>15737</v>
      </c>
    </row>
    <row r="15739" spans="1:1" x14ac:dyDescent="0.25">
      <c r="A15739">
        <v>15738</v>
      </c>
    </row>
    <row r="15740" spans="1:1" x14ac:dyDescent="0.25">
      <c r="A15740">
        <v>15739</v>
      </c>
    </row>
    <row r="15741" spans="1:1" x14ac:dyDescent="0.25">
      <c r="A15741">
        <v>15740</v>
      </c>
    </row>
    <row r="15742" spans="1:1" x14ac:dyDescent="0.25">
      <c r="A15742">
        <v>15741</v>
      </c>
    </row>
    <row r="15743" spans="1:1" x14ac:dyDescent="0.25">
      <c r="A15743">
        <v>15742</v>
      </c>
    </row>
    <row r="15744" spans="1:1" x14ac:dyDescent="0.25">
      <c r="A15744">
        <v>15743</v>
      </c>
    </row>
    <row r="15745" spans="1:1" x14ac:dyDescent="0.25">
      <c r="A15745">
        <v>15744</v>
      </c>
    </row>
    <row r="15746" spans="1:1" x14ac:dyDescent="0.25">
      <c r="A15746">
        <v>15745</v>
      </c>
    </row>
    <row r="15747" spans="1:1" x14ac:dyDescent="0.25">
      <c r="A15747">
        <v>15746</v>
      </c>
    </row>
    <row r="15748" spans="1:1" x14ac:dyDescent="0.25">
      <c r="A15748">
        <v>15747</v>
      </c>
    </row>
    <row r="15749" spans="1:1" x14ac:dyDescent="0.25">
      <c r="A15749">
        <v>15748</v>
      </c>
    </row>
    <row r="15750" spans="1:1" x14ac:dyDescent="0.25">
      <c r="A15750">
        <v>15749</v>
      </c>
    </row>
    <row r="15751" spans="1:1" x14ac:dyDescent="0.25">
      <c r="A15751">
        <v>15750</v>
      </c>
    </row>
    <row r="15752" spans="1:1" x14ac:dyDescent="0.25">
      <c r="A15752">
        <v>15751</v>
      </c>
    </row>
    <row r="15753" spans="1:1" x14ac:dyDescent="0.25">
      <c r="A15753">
        <v>15752</v>
      </c>
    </row>
    <row r="15754" spans="1:1" x14ac:dyDescent="0.25">
      <c r="A15754">
        <v>15753</v>
      </c>
    </row>
    <row r="15755" spans="1:1" x14ac:dyDescent="0.25">
      <c r="A15755">
        <v>15754</v>
      </c>
    </row>
    <row r="15756" spans="1:1" x14ac:dyDescent="0.25">
      <c r="A15756">
        <v>15755</v>
      </c>
    </row>
    <row r="15757" spans="1:1" x14ac:dyDescent="0.25">
      <c r="A15757">
        <v>15756</v>
      </c>
    </row>
    <row r="15758" spans="1:1" x14ac:dyDescent="0.25">
      <c r="A15758">
        <v>15757</v>
      </c>
    </row>
    <row r="15759" spans="1:1" x14ac:dyDescent="0.25">
      <c r="A15759">
        <v>15758</v>
      </c>
    </row>
    <row r="15760" spans="1:1" x14ac:dyDescent="0.25">
      <c r="A15760">
        <v>15759</v>
      </c>
    </row>
    <row r="15761" spans="1:1" x14ac:dyDescent="0.25">
      <c r="A15761">
        <v>15760</v>
      </c>
    </row>
    <row r="15762" spans="1:1" x14ac:dyDescent="0.25">
      <c r="A15762">
        <v>15761</v>
      </c>
    </row>
    <row r="15763" spans="1:1" x14ac:dyDescent="0.25">
      <c r="A15763">
        <v>15762</v>
      </c>
    </row>
    <row r="15764" spans="1:1" x14ac:dyDescent="0.25">
      <c r="A15764">
        <v>15763</v>
      </c>
    </row>
    <row r="15765" spans="1:1" x14ac:dyDescent="0.25">
      <c r="A15765">
        <v>15764</v>
      </c>
    </row>
    <row r="15766" spans="1:1" x14ac:dyDescent="0.25">
      <c r="A15766">
        <v>15765</v>
      </c>
    </row>
    <row r="15767" spans="1:1" x14ac:dyDescent="0.25">
      <c r="A15767">
        <v>15766</v>
      </c>
    </row>
    <row r="15768" spans="1:1" x14ac:dyDescent="0.25">
      <c r="A15768">
        <v>15767</v>
      </c>
    </row>
    <row r="15769" spans="1:1" x14ac:dyDescent="0.25">
      <c r="A15769">
        <v>15768</v>
      </c>
    </row>
    <row r="15770" spans="1:1" x14ac:dyDescent="0.25">
      <c r="A15770">
        <v>15769</v>
      </c>
    </row>
    <row r="15771" spans="1:1" x14ac:dyDescent="0.25">
      <c r="A15771">
        <v>15770</v>
      </c>
    </row>
    <row r="15772" spans="1:1" x14ac:dyDescent="0.25">
      <c r="A15772">
        <v>15771</v>
      </c>
    </row>
    <row r="15773" spans="1:1" x14ac:dyDescent="0.25">
      <c r="A15773">
        <v>15772</v>
      </c>
    </row>
    <row r="15774" spans="1:1" x14ac:dyDescent="0.25">
      <c r="A15774">
        <v>15773</v>
      </c>
    </row>
    <row r="15775" spans="1:1" x14ac:dyDescent="0.25">
      <c r="A15775">
        <v>15774</v>
      </c>
    </row>
    <row r="15776" spans="1:1" x14ac:dyDescent="0.25">
      <c r="A15776">
        <v>15775</v>
      </c>
    </row>
    <row r="15777" spans="1:1" x14ac:dyDescent="0.25">
      <c r="A15777">
        <v>15776</v>
      </c>
    </row>
    <row r="15778" spans="1:1" x14ac:dyDescent="0.25">
      <c r="A15778">
        <v>15777</v>
      </c>
    </row>
    <row r="15779" spans="1:1" x14ac:dyDescent="0.25">
      <c r="A15779">
        <v>15778</v>
      </c>
    </row>
    <row r="15780" spans="1:1" x14ac:dyDescent="0.25">
      <c r="A15780">
        <v>15779</v>
      </c>
    </row>
    <row r="15781" spans="1:1" x14ac:dyDescent="0.25">
      <c r="A15781">
        <v>15780</v>
      </c>
    </row>
    <row r="15782" spans="1:1" x14ac:dyDescent="0.25">
      <c r="A15782">
        <v>15781</v>
      </c>
    </row>
    <row r="15783" spans="1:1" x14ac:dyDescent="0.25">
      <c r="A15783">
        <v>15782</v>
      </c>
    </row>
    <row r="15784" spans="1:1" x14ac:dyDescent="0.25">
      <c r="A15784">
        <v>15783</v>
      </c>
    </row>
    <row r="15785" spans="1:1" x14ac:dyDescent="0.25">
      <c r="A15785">
        <v>15784</v>
      </c>
    </row>
    <row r="15786" spans="1:1" x14ac:dyDescent="0.25">
      <c r="A15786">
        <v>15785</v>
      </c>
    </row>
    <row r="15787" spans="1:1" x14ac:dyDescent="0.25">
      <c r="A15787">
        <v>15786</v>
      </c>
    </row>
    <row r="15788" spans="1:1" x14ac:dyDescent="0.25">
      <c r="A15788">
        <v>15787</v>
      </c>
    </row>
    <row r="15789" spans="1:1" x14ac:dyDescent="0.25">
      <c r="A15789">
        <v>15788</v>
      </c>
    </row>
    <row r="15790" spans="1:1" x14ac:dyDescent="0.25">
      <c r="A15790">
        <v>15789</v>
      </c>
    </row>
    <row r="15791" spans="1:1" x14ac:dyDescent="0.25">
      <c r="A15791">
        <v>15790</v>
      </c>
    </row>
    <row r="15792" spans="1:1" x14ac:dyDescent="0.25">
      <c r="A15792">
        <v>15791</v>
      </c>
    </row>
    <row r="15793" spans="1:1" x14ac:dyDescent="0.25">
      <c r="A15793">
        <v>15792</v>
      </c>
    </row>
    <row r="15794" spans="1:1" x14ac:dyDescent="0.25">
      <c r="A15794">
        <v>15793</v>
      </c>
    </row>
    <row r="15795" spans="1:1" x14ac:dyDescent="0.25">
      <c r="A15795">
        <v>15794</v>
      </c>
    </row>
    <row r="15796" spans="1:1" x14ac:dyDescent="0.25">
      <c r="A15796">
        <v>15795</v>
      </c>
    </row>
    <row r="15797" spans="1:1" x14ac:dyDescent="0.25">
      <c r="A15797">
        <v>15796</v>
      </c>
    </row>
    <row r="15798" spans="1:1" x14ac:dyDescent="0.25">
      <c r="A15798">
        <v>15797</v>
      </c>
    </row>
    <row r="15799" spans="1:1" x14ac:dyDescent="0.25">
      <c r="A15799">
        <v>15798</v>
      </c>
    </row>
    <row r="15800" spans="1:1" x14ac:dyDescent="0.25">
      <c r="A15800">
        <v>15799</v>
      </c>
    </row>
    <row r="15801" spans="1:1" x14ac:dyDescent="0.25">
      <c r="A15801">
        <v>15800</v>
      </c>
    </row>
    <row r="15802" spans="1:1" x14ac:dyDescent="0.25">
      <c r="A15802">
        <v>15801</v>
      </c>
    </row>
    <row r="15803" spans="1:1" x14ac:dyDescent="0.25">
      <c r="A15803">
        <v>15802</v>
      </c>
    </row>
    <row r="15804" spans="1:1" x14ac:dyDescent="0.25">
      <c r="A15804">
        <v>15803</v>
      </c>
    </row>
    <row r="15805" spans="1:1" x14ac:dyDescent="0.25">
      <c r="A15805">
        <v>15804</v>
      </c>
    </row>
    <row r="15806" spans="1:1" x14ac:dyDescent="0.25">
      <c r="A15806">
        <v>15805</v>
      </c>
    </row>
    <row r="15807" spans="1:1" x14ac:dyDescent="0.25">
      <c r="A15807">
        <v>15806</v>
      </c>
    </row>
    <row r="15808" spans="1:1" x14ac:dyDescent="0.25">
      <c r="A15808">
        <v>15807</v>
      </c>
    </row>
    <row r="15809" spans="1:1" x14ac:dyDescent="0.25">
      <c r="A15809">
        <v>15808</v>
      </c>
    </row>
    <row r="15810" spans="1:1" x14ac:dyDescent="0.25">
      <c r="A15810">
        <v>15809</v>
      </c>
    </row>
    <row r="15811" spans="1:1" x14ac:dyDescent="0.25">
      <c r="A15811">
        <v>15810</v>
      </c>
    </row>
    <row r="15812" spans="1:1" x14ac:dyDescent="0.25">
      <c r="A15812">
        <v>15811</v>
      </c>
    </row>
    <row r="15813" spans="1:1" x14ac:dyDescent="0.25">
      <c r="A15813">
        <v>15812</v>
      </c>
    </row>
    <row r="15814" spans="1:1" x14ac:dyDescent="0.25">
      <c r="A15814">
        <v>15813</v>
      </c>
    </row>
    <row r="15815" spans="1:1" x14ac:dyDescent="0.25">
      <c r="A15815">
        <v>15814</v>
      </c>
    </row>
    <row r="15816" spans="1:1" x14ac:dyDescent="0.25">
      <c r="A15816">
        <v>15815</v>
      </c>
    </row>
    <row r="15817" spans="1:1" x14ac:dyDescent="0.25">
      <c r="A15817">
        <v>15816</v>
      </c>
    </row>
    <row r="15818" spans="1:1" x14ac:dyDescent="0.25">
      <c r="A15818">
        <v>15817</v>
      </c>
    </row>
    <row r="15819" spans="1:1" x14ac:dyDescent="0.25">
      <c r="A15819">
        <v>15818</v>
      </c>
    </row>
    <row r="15820" spans="1:1" x14ac:dyDescent="0.25">
      <c r="A15820">
        <v>15819</v>
      </c>
    </row>
    <row r="15821" spans="1:1" x14ac:dyDescent="0.25">
      <c r="A15821">
        <v>15820</v>
      </c>
    </row>
    <row r="15822" spans="1:1" x14ac:dyDescent="0.25">
      <c r="A15822">
        <v>15821</v>
      </c>
    </row>
    <row r="15823" spans="1:1" x14ac:dyDescent="0.25">
      <c r="A15823">
        <v>15822</v>
      </c>
    </row>
    <row r="15824" spans="1:1" x14ac:dyDescent="0.25">
      <c r="A15824">
        <v>15823</v>
      </c>
    </row>
    <row r="15825" spans="1:1" x14ac:dyDescent="0.25">
      <c r="A15825">
        <v>15824</v>
      </c>
    </row>
    <row r="15826" spans="1:1" x14ac:dyDescent="0.25">
      <c r="A15826">
        <v>15825</v>
      </c>
    </row>
    <row r="15827" spans="1:1" x14ac:dyDescent="0.25">
      <c r="A15827">
        <v>15826</v>
      </c>
    </row>
    <row r="15828" spans="1:1" x14ac:dyDescent="0.25">
      <c r="A15828">
        <v>15827</v>
      </c>
    </row>
    <row r="15829" spans="1:1" x14ac:dyDescent="0.25">
      <c r="A15829">
        <v>15828</v>
      </c>
    </row>
    <row r="15830" spans="1:1" x14ac:dyDescent="0.25">
      <c r="A15830">
        <v>15829</v>
      </c>
    </row>
    <row r="15831" spans="1:1" x14ac:dyDescent="0.25">
      <c r="A15831">
        <v>15830</v>
      </c>
    </row>
    <row r="15832" spans="1:1" x14ac:dyDescent="0.25">
      <c r="A15832">
        <v>15831</v>
      </c>
    </row>
    <row r="15833" spans="1:1" x14ac:dyDescent="0.25">
      <c r="A15833">
        <v>15832</v>
      </c>
    </row>
    <row r="15834" spans="1:1" x14ac:dyDescent="0.25">
      <c r="A15834">
        <v>15833</v>
      </c>
    </row>
    <row r="15835" spans="1:1" x14ac:dyDescent="0.25">
      <c r="A15835">
        <v>15834</v>
      </c>
    </row>
    <row r="15836" spans="1:1" x14ac:dyDescent="0.25">
      <c r="A15836">
        <v>15835</v>
      </c>
    </row>
    <row r="15837" spans="1:1" x14ac:dyDescent="0.25">
      <c r="A15837">
        <v>15836</v>
      </c>
    </row>
    <row r="15838" spans="1:1" x14ac:dyDescent="0.25">
      <c r="A15838">
        <v>15837</v>
      </c>
    </row>
    <row r="15839" spans="1:1" x14ac:dyDescent="0.25">
      <c r="A15839">
        <v>15838</v>
      </c>
    </row>
    <row r="15840" spans="1:1" x14ac:dyDescent="0.25">
      <c r="A15840">
        <v>15839</v>
      </c>
    </row>
    <row r="15841" spans="1:1" x14ac:dyDescent="0.25">
      <c r="A15841">
        <v>15840</v>
      </c>
    </row>
    <row r="15842" spans="1:1" x14ac:dyDescent="0.25">
      <c r="A15842">
        <v>15841</v>
      </c>
    </row>
    <row r="15843" spans="1:1" x14ac:dyDescent="0.25">
      <c r="A15843">
        <v>15842</v>
      </c>
    </row>
    <row r="15844" spans="1:1" x14ac:dyDescent="0.25">
      <c r="A15844">
        <v>15843</v>
      </c>
    </row>
    <row r="15845" spans="1:1" x14ac:dyDescent="0.25">
      <c r="A15845">
        <v>15844</v>
      </c>
    </row>
    <row r="15846" spans="1:1" x14ac:dyDescent="0.25">
      <c r="A15846">
        <v>15845</v>
      </c>
    </row>
    <row r="15847" spans="1:1" x14ac:dyDescent="0.25">
      <c r="A15847">
        <v>15846</v>
      </c>
    </row>
    <row r="15848" spans="1:1" x14ac:dyDescent="0.25">
      <c r="A15848">
        <v>15847</v>
      </c>
    </row>
    <row r="15849" spans="1:1" x14ac:dyDescent="0.25">
      <c r="A15849">
        <v>15848</v>
      </c>
    </row>
    <row r="15850" spans="1:1" x14ac:dyDescent="0.25">
      <c r="A15850">
        <v>15849</v>
      </c>
    </row>
    <row r="15851" spans="1:1" x14ac:dyDescent="0.25">
      <c r="A15851">
        <v>15850</v>
      </c>
    </row>
    <row r="15852" spans="1:1" x14ac:dyDescent="0.25">
      <c r="A15852">
        <v>15851</v>
      </c>
    </row>
    <row r="15853" spans="1:1" x14ac:dyDescent="0.25">
      <c r="A15853">
        <v>15852</v>
      </c>
    </row>
    <row r="15854" spans="1:1" x14ac:dyDescent="0.25">
      <c r="A15854">
        <v>15853</v>
      </c>
    </row>
    <row r="15855" spans="1:1" x14ac:dyDescent="0.25">
      <c r="A15855">
        <v>15854</v>
      </c>
    </row>
    <row r="15856" spans="1:1" x14ac:dyDescent="0.25">
      <c r="A15856">
        <v>15855</v>
      </c>
    </row>
    <row r="15857" spans="1:1" x14ac:dyDescent="0.25">
      <c r="A15857">
        <v>15856</v>
      </c>
    </row>
    <row r="15858" spans="1:1" x14ac:dyDescent="0.25">
      <c r="A15858">
        <v>15857</v>
      </c>
    </row>
    <row r="15859" spans="1:1" x14ac:dyDescent="0.25">
      <c r="A15859">
        <v>15858</v>
      </c>
    </row>
    <row r="15860" spans="1:1" x14ac:dyDescent="0.25">
      <c r="A15860">
        <v>15859</v>
      </c>
    </row>
    <row r="15861" spans="1:1" x14ac:dyDescent="0.25">
      <c r="A15861">
        <v>15860</v>
      </c>
    </row>
    <row r="15862" spans="1:1" x14ac:dyDescent="0.25">
      <c r="A15862">
        <v>15861</v>
      </c>
    </row>
    <row r="15863" spans="1:1" x14ac:dyDescent="0.25">
      <c r="A15863">
        <v>15862</v>
      </c>
    </row>
    <row r="15864" spans="1:1" x14ac:dyDescent="0.25">
      <c r="A15864">
        <v>15863</v>
      </c>
    </row>
    <row r="15865" spans="1:1" x14ac:dyDescent="0.25">
      <c r="A15865">
        <v>15864</v>
      </c>
    </row>
    <row r="15866" spans="1:1" x14ac:dyDescent="0.25">
      <c r="A15866">
        <v>15865</v>
      </c>
    </row>
    <row r="15867" spans="1:1" x14ac:dyDescent="0.25">
      <c r="A15867">
        <v>15866</v>
      </c>
    </row>
    <row r="15868" spans="1:1" x14ac:dyDescent="0.25">
      <c r="A15868">
        <v>15867</v>
      </c>
    </row>
    <row r="15869" spans="1:1" x14ac:dyDescent="0.25">
      <c r="A15869">
        <v>15868</v>
      </c>
    </row>
    <row r="15870" spans="1:1" x14ac:dyDescent="0.25">
      <c r="A15870">
        <v>15869</v>
      </c>
    </row>
    <row r="15871" spans="1:1" x14ac:dyDescent="0.25">
      <c r="A15871">
        <v>15870</v>
      </c>
    </row>
    <row r="15872" spans="1:1" x14ac:dyDescent="0.25">
      <c r="A15872">
        <v>15871</v>
      </c>
    </row>
    <row r="15873" spans="1:1" x14ac:dyDescent="0.25">
      <c r="A15873">
        <v>15872</v>
      </c>
    </row>
    <row r="15874" spans="1:1" x14ac:dyDescent="0.25">
      <c r="A15874">
        <v>15873</v>
      </c>
    </row>
    <row r="15875" spans="1:1" x14ac:dyDescent="0.25">
      <c r="A15875">
        <v>15874</v>
      </c>
    </row>
    <row r="15876" spans="1:1" x14ac:dyDescent="0.25">
      <c r="A15876">
        <v>15875</v>
      </c>
    </row>
    <row r="15877" spans="1:1" x14ac:dyDescent="0.25">
      <c r="A15877">
        <v>15876</v>
      </c>
    </row>
    <row r="15878" spans="1:1" x14ac:dyDescent="0.25">
      <c r="A15878">
        <v>15877</v>
      </c>
    </row>
    <row r="15879" spans="1:1" x14ac:dyDescent="0.25">
      <c r="A15879">
        <v>15878</v>
      </c>
    </row>
    <row r="15880" spans="1:1" x14ac:dyDescent="0.25">
      <c r="A15880">
        <v>15879</v>
      </c>
    </row>
    <row r="15881" spans="1:1" x14ac:dyDescent="0.25">
      <c r="A15881">
        <v>15880</v>
      </c>
    </row>
    <row r="15882" spans="1:1" x14ac:dyDescent="0.25">
      <c r="A15882">
        <v>15881</v>
      </c>
    </row>
    <row r="15883" spans="1:1" x14ac:dyDescent="0.25">
      <c r="A15883">
        <v>15882</v>
      </c>
    </row>
    <row r="15884" spans="1:1" x14ac:dyDescent="0.25">
      <c r="A15884">
        <v>15883</v>
      </c>
    </row>
    <row r="15885" spans="1:1" x14ac:dyDescent="0.25">
      <c r="A15885">
        <v>15884</v>
      </c>
    </row>
    <row r="15886" spans="1:1" x14ac:dyDescent="0.25">
      <c r="A15886">
        <v>15885</v>
      </c>
    </row>
    <row r="15887" spans="1:1" x14ac:dyDescent="0.25">
      <c r="A15887">
        <v>15886</v>
      </c>
    </row>
    <row r="15888" spans="1:1" x14ac:dyDescent="0.25">
      <c r="A15888">
        <v>15887</v>
      </c>
    </row>
    <row r="15889" spans="1:1" x14ac:dyDescent="0.25">
      <c r="A15889">
        <v>15888</v>
      </c>
    </row>
    <row r="15890" spans="1:1" x14ac:dyDescent="0.25">
      <c r="A15890">
        <v>15889</v>
      </c>
    </row>
    <row r="15891" spans="1:1" x14ac:dyDescent="0.25">
      <c r="A15891">
        <v>15890</v>
      </c>
    </row>
    <row r="15892" spans="1:1" x14ac:dyDescent="0.25">
      <c r="A15892">
        <v>15891</v>
      </c>
    </row>
    <row r="15893" spans="1:1" x14ac:dyDescent="0.25">
      <c r="A15893">
        <v>15892</v>
      </c>
    </row>
    <row r="15894" spans="1:1" x14ac:dyDescent="0.25">
      <c r="A15894">
        <v>15893</v>
      </c>
    </row>
    <row r="15895" spans="1:1" x14ac:dyDescent="0.25">
      <c r="A15895">
        <v>15894</v>
      </c>
    </row>
    <row r="15896" spans="1:1" x14ac:dyDescent="0.25">
      <c r="A15896">
        <v>15895</v>
      </c>
    </row>
    <row r="15897" spans="1:1" x14ac:dyDescent="0.25">
      <c r="A15897">
        <v>15896</v>
      </c>
    </row>
    <row r="15898" spans="1:1" x14ac:dyDescent="0.25">
      <c r="A15898">
        <v>15897</v>
      </c>
    </row>
    <row r="15899" spans="1:1" x14ac:dyDescent="0.25">
      <c r="A15899">
        <v>15898</v>
      </c>
    </row>
    <row r="15900" spans="1:1" x14ac:dyDescent="0.25">
      <c r="A15900">
        <v>15899</v>
      </c>
    </row>
    <row r="15901" spans="1:1" x14ac:dyDescent="0.25">
      <c r="A15901">
        <v>15900</v>
      </c>
    </row>
    <row r="15902" spans="1:1" x14ac:dyDescent="0.25">
      <c r="A15902">
        <v>15901</v>
      </c>
    </row>
    <row r="15903" spans="1:1" x14ac:dyDescent="0.25">
      <c r="A15903">
        <v>15902</v>
      </c>
    </row>
    <row r="15904" spans="1:1" x14ac:dyDescent="0.25">
      <c r="A15904">
        <v>15903</v>
      </c>
    </row>
    <row r="15905" spans="1:1" x14ac:dyDescent="0.25">
      <c r="A15905">
        <v>15904</v>
      </c>
    </row>
    <row r="15906" spans="1:1" x14ac:dyDescent="0.25">
      <c r="A15906">
        <v>15905</v>
      </c>
    </row>
    <row r="15907" spans="1:1" x14ac:dyDescent="0.25">
      <c r="A15907">
        <v>15906</v>
      </c>
    </row>
    <row r="15908" spans="1:1" x14ac:dyDescent="0.25">
      <c r="A15908">
        <v>15907</v>
      </c>
    </row>
    <row r="15909" spans="1:1" x14ac:dyDescent="0.25">
      <c r="A15909">
        <v>15908</v>
      </c>
    </row>
    <row r="15910" spans="1:1" x14ac:dyDescent="0.25">
      <c r="A15910">
        <v>15909</v>
      </c>
    </row>
    <row r="15911" spans="1:1" x14ac:dyDescent="0.25">
      <c r="A15911">
        <v>15910</v>
      </c>
    </row>
    <row r="15912" spans="1:1" x14ac:dyDescent="0.25">
      <c r="A15912">
        <v>15911</v>
      </c>
    </row>
    <row r="15913" spans="1:1" x14ac:dyDescent="0.25">
      <c r="A15913">
        <v>15912</v>
      </c>
    </row>
    <row r="15914" spans="1:1" x14ac:dyDescent="0.25">
      <c r="A15914">
        <v>15913</v>
      </c>
    </row>
    <row r="15915" spans="1:1" x14ac:dyDescent="0.25">
      <c r="A15915">
        <v>15914</v>
      </c>
    </row>
    <row r="15916" spans="1:1" x14ac:dyDescent="0.25">
      <c r="A15916">
        <v>15915</v>
      </c>
    </row>
    <row r="15917" spans="1:1" x14ac:dyDescent="0.25">
      <c r="A15917">
        <v>15916</v>
      </c>
    </row>
    <row r="15918" spans="1:1" x14ac:dyDescent="0.25">
      <c r="A15918">
        <v>15917</v>
      </c>
    </row>
    <row r="15919" spans="1:1" x14ac:dyDescent="0.25">
      <c r="A15919">
        <v>15918</v>
      </c>
    </row>
    <row r="15920" spans="1:1" x14ac:dyDescent="0.25">
      <c r="A15920">
        <v>15919</v>
      </c>
    </row>
    <row r="15921" spans="1:1" x14ac:dyDescent="0.25">
      <c r="A15921">
        <v>15920</v>
      </c>
    </row>
    <row r="15922" spans="1:1" x14ac:dyDescent="0.25">
      <c r="A15922">
        <v>15921</v>
      </c>
    </row>
    <row r="15923" spans="1:1" x14ac:dyDescent="0.25">
      <c r="A15923">
        <v>15922</v>
      </c>
    </row>
    <row r="15924" spans="1:1" x14ac:dyDescent="0.25">
      <c r="A15924">
        <v>15923</v>
      </c>
    </row>
    <row r="15925" spans="1:1" x14ac:dyDescent="0.25">
      <c r="A15925">
        <v>15924</v>
      </c>
    </row>
    <row r="15926" spans="1:1" x14ac:dyDescent="0.25">
      <c r="A15926">
        <v>15925</v>
      </c>
    </row>
    <row r="15927" spans="1:1" x14ac:dyDescent="0.25">
      <c r="A15927">
        <v>15926</v>
      </c>
    </row>
    <row r="15928" spans="1:1" x14ac:dyDescent="0.25">
      <c r="A15928">
        <v>15927</v>
      </c>
    </row>
    <row r="15929" spans="1:1" x14ac:dyDescent="0.25">
      <c r="A15929">
        <v>15928</v>
      </c>
    </row>
    <row r="15930" spans="1:1" x14ac:dyDescent="0.25">
      <c r="A15930">
        <v>15929</v>
      </c>
    </row>
    <row r="15931" spans="1:1" x14ac:dyDescent="0.25">
      <c r="A15931">
        <v>15930</v>
      </c>
    </row>
    <row r="15932" spans="1:1" x14ac:dyDescent="0.25">
      <c r="A15932">
        <v>15931</v>
      </c>
    </row>
    <row r="15933" spans="1:1" x14ac:dyDescent="0.25">
      <c r="A15933">
        <v>15932</v>
      </c>
    </row>
    <row r="15934" spans="1:1" x14ac:dyDescent="0.25">
      <c r="A15934">
        <v>15933</v>
      </c>
    </row>
    <row r="15935" spans="1:1" x14ac:dyDescent="0.25">
      <c r="A15935">
        <v>15934</v>
      </c>
    </row>
    <row r="15936" spans="1:1" x14ac:dyDescent="0.25">
      <c r="A15936">
        <v>15935</v>
      </c>
    </row>
    <row r="15937" spans="1:1" x14ac:dyDescent="0.25">
      <c r="A15937">
        <v>15936</v>
      </c>
    </row>
    <row r="15938" spans="1:1" x14ac:dyDescent="0.25">
      <c r="A15938">
        <v>15937</v>
      </c>
    </row>
    <row r="15939" spans="1:1" x14ac:dyDescent="0.25">
      <c r="A15939">
        <v>15938</v>
      </c>
    </row>
    <row r="15940" spans="1:1" x14ac:dyDescent="0.25">
      <c r="A15940">
        <v>15939</v>
      </c>
    </row>
    <row r="15941" spans="1:1" x14ac:dyDescent="0.25">
      <c r="A15941">
        <v>15940</v>
      </c>
    </row>
    <row r="15942" spans="1:1" x14ac:dyDescent="0.25">
      <c r="A15942">
        <v>15941</v>
      </c>
    </row>
    <row r="15943" spans="1:1" x14ac:dyDescent="0.25">
      <c r="A15943">
        <v>15942</v>
      </c>
    </row>
    <row r="15944" spans="1:1" x14ac:dyDescent="0.25">
      <c r="A15944">
        <v>15943</v>
      </c>
    </row>
    <row r="15945" spans="1:1" x14ac:dyDescent="0.25">
      <c r="A15945">
        <v>15944</v>
      </c>
    </row>
    <row r="15946" spans="1:1" x14ac:dyDescent="0.25">
      <c r="A15946">
        <v>15945</v>
      </c>
    </row>
    <row r="15947" spans="1:1" x14ac:dyDescent="0.25">
      <c r="A15947">
        <v>15946</v>
      </c>
    </row>
    <row r="15948" spans="1:1" x14ac:dyDescent="0.25">
      <c r="A15948">
        <v>15947</v>
      </c>
    </row>
    <row r="15949" spans="1:1" x14ac:dyDescent="0.25">
      <c r="A15949">
        <v>15948</v>
      </c>
    </row>
    <row r="15950" spans="1:1" x14ac:dyDescent="0.25">
      <c r="A15950">
        <v>15949</v>
      </c>
    </row>
    <row r="15951" spans="1:1" x14ac:dyDescent="0.25">
      <c r="A15951">
        <v>15950</v>
      </c>
    </row>
    <row r="15952" spans="1:1" x14ac:dyDescent="0.25">
      <c r="A15952">
        <v>15951</v>
      </c>
    </row>
    <row r="15953" spans="1:1" x14ac:dyDescent="0.25">
      <c r="A15953">
        <v>15952</v>
      </c>
    </row>
    <row r="15954" spans="1:1" x14ac:dyDescent="0.25">
      <c r="A15954">
        <v>15953</v>
      </c>
    </row>
    <row r="15955" spans="1:1" x14ac:dyDescent="0.25">
      <c r="A15955">
        <v>15954</v>
      </c>
    </row>
    <row r="15956" spans="1:1" x14ac:dyDescent="0.25">
      <c r="A15956">
        <v>15955</v>
      </c>
    </row>
    <row r="15957" spans="1:1" x14ac:dyDescent="0.25">
      <c r="A15957">
        <v>15956</v>
      </c>
    </row>
    <row r="15958" spans="1:1" x14ac:dyDescent="0.25">
      <c r="A15958">
        <v>15957</v>
      </c>
    </row>
    <row r="15959" spans="1:1" x14ac:dyDescent="0.25">
      <c r="A15959">
        <v>15958</v>
      </c>
    </row>
    <row r="15960" spans="1:1" x14ac:dyDescent="0.25">
      <c r="A15960">
        <v>15959</v>
      </c>
    </row>
    <row r="15961" spans="1:1" x14ac:dyDescent="0.25">
      <c r="A15961">
        <v>15960</v>
      </c>
    </row>
    <row r="15962" spans="1:1" x14ac:dyDescent="0.25">
      <c r="A15962">
        <v>15961</v>
      </c>
    </row>
    <row r="15963" spans="1:1" x14ac:dyDescent="0.25">
      <c r="A15963">
        <v>15962</v>
      </c>
    </row>
    <row r="15964" spans="1:1" x14ac:dyDescent="0.25">
      <c r="A15964">
        <v>15963</v>
      </c>
    </row>
    <row r="15965" spans="1:1" x14ac:dyDescent="0.25">
      <c r="A15965">
        <v>15964</v>
      </c>
    </row>
    <row r="15966" spans="1:1" x14ac:dyDescent="0.25">
      <c r="A15966">
        <v>15965</v>
      </c>
    </row>
    <row r="15967" spans="1:1" x14ac:dyDescent="0.25">
      <c r="A15967">
        <v>15966</v>
      </c>
    </row>
    <row r="15968" spans="1:1" x14ac:dyDescent="0.25">
      <c r="A15968">
        <v>15967</v>
      </c>
    </row>
    <row r="15969" spans="1:1" x14ac:dyDescent="0.25">
      <c r="A15969">
        <v>15968</v>
      </c>
    </row>
    <row r="15970" spans="1:1" x14ac:dyDescent="0.25">
      <c r="A15970">
        <v>15969</v>
      </c>
    </row>
    <row r="15971" spans="1:1" x14ac:dyDescent="0.25">
      <c r="A15971">
        <v>15970</v>
      </c>
    </row>
    <row r="15972" spans="1:1" x14ac:dyDescent="0.25">
      <c r="A15972">
        <v>15971</v>
      </c>
    </row>
    <row r="15973" spans="1:1" x14ac:dyDescent="0.25">
      <c r="A15973">
        <v>15972</v>
      </c>
    </row>
    <row r="15974" spans="1:1" x14ac:dyDescent="0.25">
      <c r="A15974">
        <v>15973</v>
      </c>
    </row>
    <row r="15975" spans="1:1" x14ac:dyDescent="0.25">
      <c r="A15975">
        <v>15974</v>
      </c>
    </row>
    <row r="15976" spans="1:1" x14ac:dyDescent="0.25">
      <c r="A15976">
        <v>15975</v>
      </c>
    </row>
    <row r="15977" spans="1:1" x14ac:dyDescent="0.25">
      <c r="A15977">
        <v>15976</v>
      </c>
    </row>
    <row r="15978" spans="1:1" x14ac:dyDescent="0.25">
      <c r="A15978">
        <v>15977</v>
      </c>
    </row>
    <row r="15979" spans="1:1" x14ac:dyDescent="0.25">
      <c r="A15979">
        <v>15978</v>
      </c>
    </row>
    <row r="15980" spans="1:1" x14ac:dyDescent="0.25">
      <c r="A15980">
        <v>15979</v>
      </c>
    </row>
    <row r="15981" spans="1:1" x14ac:dyDescent="0.25">
      <c r="A15981">
        <v>15980</v>
      </c>
    </row>
    <row r="15982" spans="1:1" x14ac:dyDescent="0.25">
      <c r="A15982">
        <v>15981</v>
      </c>
    </row>
    <row r="15983" spans="1:1" x14ac:dyDescent="0.25">
      <c r="A15983">
        <v>15982</v>
      </c>
    </row>
    <row r="15984" spans="1:1" x14ac:dyDescent="0.25">
      <c r="A15984">
        <v>15983</v>
      </c>
    </row>
    <row r="15985" spans="1:1" x14ac:dyDescent="0.25">
      <c r="A15985">
        <v>15984</v>
      </c>
    </row>
    <row r="15986" spans="1:1" x14ac:dyDescent="0.25">
      <c r="A15986">
        <v>15985</v>
      </c>
    </row>
    <row r="15987" spans="1:1" x14ac:dyDescent="0.25">
      <c r="A15987">
        <v>15986</v>
      </c>
    </row>
    <row r="15988" spans="1:1" x14ac:dyDescent="0.25">
      <c r="A15988">
        <v>15987</v>
      </c>
    </row>
    <row r="15989" spans="1:1" x14ac:dyDescent="0.25">
      <c r="A15989">
        <v>15988</v>
      </c>
    </row>
    <row r="15990" spans="1:1" x14ac:dyDescent="0.25">
      <c r="A15990">
        <v>15989</v>
      </c>
    </row>
    <row r="15991" spans="1:1" x14ac:dyDescent="0.25">
      <c r="A15991">
        <v>15990</v>
      </c>
    </row>
    <row r="15992" spans="1:1" x14ac:dyDescent="0.25">
      <c r="A15992">
        <v>15991</v>
      </c>
    </row>
    <row r="15993" spans="1:1" x14ac:dyDescent="0.25">
      <c r="A15993">
        <v>15992</v>
      </c>
    </row>
    <row r="15994" spans="1:1" x14ac:dyDescent="0.25">
      <c r="A15994">
        <v>15993</v>
      </c>
    </row>
    <row r="15995" spans="1:1" x14ac:dyDescent="0.25">
      <c r="A15995">
        <v>15994</v>
      </c>
    </row>
    <row r="15996" spans="1:1" x14ac:dyDescent="0.25">
      <c r="A15996">
        <v>15995</v>
      </c>
    </row>
    <row r="15997" spans="1:1" x14ac:dyDescent="0.25">
      <c r="A15997">
        <v>15996</v>
      </c>
    </row>
    <row r="15998" spans="1:1" x14ac:dyDescent="0.25">
      <c r="A15998">
        <v>15997</v>
      </c>
    </row>
    <row r="15999" spans="1:1" x14ac:dyDescent="0.25">
      <c r="A15999">
        <v>15998</v>
      </c>
    </row>
    <row r="16000" spans="1:1" x14ac:dyDescent="0.25">
      <c r="A16000">
        <v>15999</v>
      </c>
    </row>
    <row r="16001" spans="1:1" x14ac:dyDescent="0.25">
      <c r="A16001">
        <v>16000</v>
      </c>
    </row>
    <row r="16002" spans="1:1" x14ac:dyDescent="0.25">
      <c r="A16002">
        <v>16001</v>
      </c>
    </row>
    <row r="16003" spans="1:1" x14ac:dyDescent="0.25">
      <c r="A16003">
        <v>16002</v>
      </c>
    </row>
    <row r="16004" spans="1:1" x14ac:dyDescent="0.25">
      <c r="A16004">
        <v>16003</v>
      </c>
    </row>
    <row r="16005" spans="1:1" x14ac:dyDescent="0.25">
      <c r="A16005">
        <v>16004</v>
      </c>
    </row>
    <row r="16006" spans="1:1" x14ac:dyDescent="0.25">
      <c r="A16006">
        <v>16005</v>
      </c>
    </row>
    <row r="16007" spans="1:1" x14ac:dyDescent="0.25">
      <c r="A16007">
        <v>16006</v>
      </c>
    </row>
    <row r="16008" spans="1:1" x14ac:dyDescent="0.25">
      <c r="A16008">
        <v>16007</v>
      </c>
    </row>
    <row r="16009" spans="1:1" x14ac:dyDescent="0.25">
      <c r="A16009">
        <v>16008</v>
      </c>
    </row>
    <row r="16010" spans="1:1" x14ac:dyDescent="0.25">
      <c r="A16010">
        <v>16009</v>
      </c>
    </row>
    <row r="16011" spans="1:1" x14ac:dyDescent="0.25">
      <c r="A16011">
        <v>16010</v>
      </c>
    </row>
    <row r="16012" spans="1:1" x14ac:dyDescent="0.25">
      <c r="A16012">
        <v>16011</v>
      </c>
    </row>
    <row r="16013" spans="1:1" x14ac:dyDescent="0.25">
      <c r="A16013">
        <v>16012</v>
      </c>
    </row>
    <row r="16014" spans="1:1" x14ac:dyDescent="0.25">
      <c r="A16014">
        <v>16013</v>
      </c>
    </row>
    <row r="16015" spans="1:1" x14ac:dyDescent="0.25">
      <c r="A16015">
        <v>16014</v>
      </c>
    </row>
    <row r="16016" spans="1:1" x14ac:dyDescent="0.25">
      <c r="A16016">
        <v>16015</v>
      </c>
    </row>
    <row r="16017" spans="1:1" x14ac:dyDescent="0.25">
      <c r="A16017">
        <v>16016</v>
      </c>
    </row>
    <row r="16018" spans="1:1" x14ac:dyDescent="0.25">
      <c r="A16018">
        <v>16017</v>
      </c>
    </row>
    <row r="16019" spans="1:1" x14ac:dyDescent="0.25">
      <c r="A16019">
        <v>16018</v>
      </c>
    </row>
    <row r="16020" spans="1:1" x14ac:dyDescent="0.25">
      <c r="A16020">
        <v>16019</v>
      </c>
    </row>
    <row r="16021" spans="1:1" x14ac:dyDescent="0.25">
      <c r="A16021">
        <v>16020</v>
      </c>
    </row>
    <row r="16022" spans="1:1" x14ac:dyDescent="0.25">
      <c r="A16022">
        <v>16021</v>
      </c>
    </row>
    <row r="16023" spans="1:1" x14ac:dyDescent="0.25">
      <c r="A16023">
        <v>16022</v>
      </c>
    </row>
    <row r="16024" spans="1:1" x14ac:dyDescent="0.25">
      <c r="A16024">
        <v>16023</v>
      </c>
    </row>
    <row r="16025" spans="1:1" x14ac:dyDescent="0.25">
      <c r="A16025">
        <v>16024</v>
      </c>
    </row>
    <row r="16026" spans="1:1" x14ac:dyDescent="0.25">
      <c r="A16026">
        <v>16025</v>
      </c>
    </row>
    <row r="16027" spans="1:1" x14ac:dyDescent="0.25">
      <c r="A16027">
        <v>16026</v>
      </c>
    </row>
    <row r="16028" spans="1:1" x14ac:dyDescent="0.25">
      <c r="A16028">
        <v>16027</v>
      </c>
    </row>
    <row r="16029" spans="1:1" x14ac:dyDescent="0.25">
      <c r="A16029">
        <v>16028</v>
      </c>
    </row>
    <row r="16030" spans="1:1" x14ac:dyDescent="0.25">
      <c r="A16030">
        <v>16029</v>
      </c>
    </row>
    <row r="16031" spans="1:1" x14ac:dyDescent="0.25">
      <c r="A16031">
        <v>16030</v>
      </c>
    </row>
    <row r="16032" spans="1:1" x14ac:dyDescent="0.25">
      <c r="A16032">
        <v>16031</v>
      </c>
    </row>
    <row r="16033" spans="1:1" x14ac:dyDescent="0.25">
      <c r="A16033">
        <v>16032</v>
      </c>
    </row>
    <row r="16034" spans="1:1" x14ac:dyDescent="0.25">
      <c r="A16034">
        <v>16033</v>
      </c>
    </row>
    <row r="16035" spans="1:1" x14ac:dyDescent="0.25">
      <c r="A16035">
        <v>16034</v>
      </c>
    </row>
    <row r="16036" spans="1:1" x14ac:dyDescent="0.25">
      <c r="A16036">
        <v>16035</v>
      </c>
    </row>
    <row r="16037" spans="1:1" x14ac:dyDescent="0.25">
      <c r="A16037">
        <v>16036</v>
      </c>
    </row>
    <row r="16038" spans="1:1" x14ac:dyDescent="0.25">
      <c r="A16038">
        <v>16037</v>
      </c>
    </row>
    <row r="16039" spans="1:1" x14ac:dyDescent="0.25">
      <c r="A16039">
        <v>16038</v>
      </c>
    </row>
    <row r="16040" spans="1:1" x14ac:dyDescent="0.25">
      <c r="A16040">
        <v>16039</v>
      </c>
    </row>
    <row r="16041" spans="1:1" x14ac:dyDescent="0.25">
      <c r="A16041">
        <v>16040</v>
      </c>
    </row>
    <row r="16042" spans="1:1" x14ac:dyDescent="0.25">
      <c r="A16042">
        <v>16041</v>
      </c>
    </row>
    <row r="16043" spans="1:1" x14ac:dyDescent="0.25">
      <c r="A16043">
        <v>16042</v>
      </c>
    </row>
    <row r="16044" spans="1:1" x14ac:dyDescent="0.25">
      <c r="A16044">
        <v>16043</v>
      </c>
    </row>
    <row r="16045" spans="1:1" x14ac:dyDescent="0.25">
      <c r="A16045">
        <v>16044</v>
      </c>
    </row>
    <row r="16046" spans="1:1" x14ac:dyDescent="0.25">
      <c r="A16046">
        <v>16045</v>
      </c>
    </row>
    <row r="16047" spans="1:1" x14ac:dyDescent="0.25">
      <c r="A16047">
        <v>16046</v>
      </c>
    </row>
    <row r="16048" spans="1:1" x14ac:dyDescent="0.25">
      <c r="A16048">
        <v>16047</v>
      </c>
    </row>
    <row r="16049" spans="1:1" x14ac:dyDescent="0.25">
      <c r="A16049">
        <v>16048</v>
      </c>
    </row>
    <row r="16050" spans="1:1" x14ac:dyDescent="0.25">
      <c r="A16050">
        <v>16049</v>
      </c>
    </row>
    <row r="16051" spans="1:1" x14ac:dyDescent="0.25">
      <c r="A16051">
        <v>16050</v>
      </c>
    </row>
    <row r="16052" spans="1:1" x14ac:dyDescent="0.25">
      <c r="A16052">
        <v>16051</v>
      </c>
    </row>
    <row r="16053" spans="1:1" x14ac:dyDescent="0.25">
      <c r="A16053">
        <v>16052</v>
      </c>
    </row>
    <row r="16054" spans="1:1" x14ac:dyDescent="0.25">
      <c r="A16054">
        <v>16053</v>
      </c>
    </row>
    <row r="16055" spans="1:1" x14ac:dyDescent="0.25">
      <c r="A16055">
        <v>16054</v>
      </c>
    </row>
    <row r="16056" spans="1:1" x14ac:dyDescent="0.25">
      <c r="A16056">
        <v>16055</v>
      </c>
    </row>
    <row r="16057" spans="1:1" x14ac:dyDescent="0.25">
      <c r="A16057">
        <v>16056</v>
      </c>
    </row>
    <row r="16058" spans="1:1" x14ac:dyDescent="0.25">
      <c r="A16058">
        <v>16057</v>
      </c>
    </row>
    <row r="16059" spans="1:1" x14ac:dyDescent="0.25">
      <c r="A16059">
        <v>16058</v>
      </c>
    </row>
    <row r="16060" spans="1:1" x14ac:dyDescent="0.25">
      <c r="A16060">
        <v>16059</v>
      </c>
    </row>
    <row r="16061" spans="1:1" x14ac:dyDescent="0.25">
      <c r="A16061">
        <v>16060</v>
      </c>
    </row>
    <row r="16062" spans="1:1" x14ac:dyDescent="0.25">
      <c r="A16062">
        <v>16061</v>
      </c>
    </row>
    <row r="16063" spans="1:1" x14ac:dyDescent="0.25">
      <c r="A16063">
        <v>16062</v>
      </c>
    </row>
    <row r="16064" spans="1:1" x14ac:dyDescent="0.25">
      <c r="A16064">
        <v>16063</v>
      </c>
    </row>
    <row r="16065" spans="1:1" x14ac:dyDescent="0.25">
      <c r="A16065">
        <v>16064</v>
      </c>
    </row>
    <row r="16066" spans="1:1" x14ac:dyDescent="0.25">
      <c r="A16066">
        <v>16065</v>
      </c>
    </row>
    <row r="16067" spans="1:1" x14ac:dyDescent="0.25">
      <c r="A16067">
        <v>16066</v>
      </c>
    </row>
    <row r="16068" spans="1:1" x14ac:dyDescent="0.25">
      <c r="A16068">
        <v>16067</v>
      </c>
    </row>
    <row r="16069" spans="1:1" x14ac:dyDescent="0.25">
      <c r="A16069">
        <v>16068</v>
      </c>
    </row>
    <row r="16070" spans="1:1" x14ac:dyDescent="0.25">
      <c r="A16070">
        <v>16069</v>
      </c>
    </row>
    <row r="16071" spans="1:1" x14ac:dyDescent="0.25">
      <c r="A16071">
        <v>16070</v>
      </c>
    </row>
    <row r="16072" spans="1:1" x14ac:dyDescent="0.25">
      <c r="A16072">
        <v>16071</v>
      </c>
    </row>
    <row r="16073" spans="1:1" x14ac:dyDescent="0.25">
      <c r="A16073">
        <v>16072</v>
      </c>
    </row>
    <row r="16074" spans="1:1" x14ac:dyDescent="0.25">
      <c r="A16074">
        <v>16073</v>
      </c>
    </row>
    <row r="16075" spans="1:1" x14ac:dyDescent="0.25">
      <c r="A16075">
        <v>16074</v>
      </c>
    </row>
    <row r="16076" spans="1:1" x14ac:dyDescent="0.25">
      <c r="A16076">
        <v>16075</v>
      </c>
    </row>
    <row r="16077" spans="1:1" x14ac:dyDescent="0.25">
      <c r="A16077">
        <v>16076</v>
      </c>
    </row>
    <row r="16078" spans="1:1" x14ac:dyDescent="0.25">
      <c r="A16078">
        <v>16077</v>
      </c>
    </row>
    <row r="16079" spans="1:1" x14ac:dyDescent="0.25">
      <c r="A16079">
        <v>16078</v>
      </c>
    </row>
    <row r="16080" spans="1:1" x14ac:dyDescent="0.25">
      <c r="A16080">
        <v>16079</v>
      </c>
    </row>
    <row r="16081" spans="1:1" x14ac:dyDescent="0.25">
      <c r="A16081">
        <v>16080</v>
      </c>
    </row>
    <row r="16082" spans="1:1" x14ac:dyDescent="0.25">
      <c r="A16082">
        <v>16081</v>
      </c>
    </row>
    <row r="16083" spans="1:1" x14ac:dyDescent="0.25">
      <c r="A16083">
        <v>16082</v>
      </c>
    </row>
    <row r="16084" spans="1:1" x14ac:dyDescent="0.25">
      <c r="A16084">
        <v>16083</v>
      </c>
    </row>
    <row r="16085" spans="1:1" x14ac:dyDescent="0.25">
      <c r="A16085">
        <v>16084</v>
      </c>
    </row>
    <row r="16086" spans="1:1" x14ac:dyDescent="0.25">
      <c r="A16086">
        <v>16085</v>
      </c>
    </row>
    <row r="16087" spans="1:1" x14ac:dyDescent="0.25">
      <c r="A16087">
        <v>16086</v>
      </c>
    </row>
    <row r="16088" spans="1:1" x14ac:dyDescent="0.25">
      <c r="A16088">
        <v>16087</v>
      </c>
    </row>
    <row r="16089" spans="1:1" x14ac:dyDescent="0.25">
      <c r="A16089">
        <v>16088</v>
      </c>
    </row>
    <row r="16090" spans="1:1" x14ac:dyDescent="0.25">
      <c r="A16090">
        <v>16089</v>
      </c>
    </row>
    <row r="16091" spans="1:1" x14ac:dyDescent="0.25">
      <c r="A16091">
        <v>16090</v>
      </c>
    </row>
    <row r="16092" spans="1:1" x14ac:dyDescent="0.25">
      <c r="A16092">
        <v>16091</v>
      </c>
    </row>
    <row r="16093" spans="1:1" x14ac:dyDescent="0.25">
      <c r="A16093">
        <v>16092</v>
      </c>
    </row>
    <row r="16094" spans="1:1" x14ac:dyDescent="0.25">
      <c r="A16094">
        <v>16093</v>
      </c>
    </row>
    <row r="16095" spans="1:1" x14ac:dyDescent="0.25">
      <c r="A16095">
        <v>16094</v>
      </c>
    </row>
    <row r="16096" spans="1:1" x14ac:dyDescent="0.25">
      <c r="A16096">
        <v>16095</v>
      </c>
    </row>
    <row r="16097" spans="1:1" x14ac:dyDescent="0.25">
      <c r="A16097">
        <v>16096</v>
      </c>
    </row>
    <row r="16098" spans="1:1" x14ac:dyDescent="0.25">
      <c r="A16098">
        <v>16097</v>
      </c>
    </row>
    <row r="16099" spans="1:1" x14ac:dyDescent="0.25">
      <c r="A16099">
        <v>16098</v>
      </c>
    </row>
    <row r="16100" spans="1:1" x14ac:dyDescent="0.25">
      <c r="A16100">
        <v>16099</v>
      </c>
    </row>
    <row r="16101" spans="1:1" x14ac:dyDescent="0.25">
      <c r="A16101">
        <v>16100</v>
      </c>
    </row>
    <row r="16102" spans="1:1" x14ac:dyDescent="0.25">
      <c r="A16102">
        <v>16101</v>
      </c>
    </row>
    <row r="16103" spans="1:1" x14ac:dyDescent="0.25">
      <c r="A16103">
        <v>16102</v>
      </c>
    </row>
    <row r="16104" spans="1:1" x14ac:dyDescent="0.25">
      <c r="A16104">
        <v>16103</v>
      </c>
    </row>
    <row r="16105" spans="1:1" x14ac:dyDescent="0.25">
      <c r="A16105">
        <v>16104</v>
      </c>
    </row>
    <row r="16106" spans="1:1" x14ac:dyDescent="0.25">
      <c r="A16106">
        <v>16105</v>
      </c>
    </row>
    <row r="16107" spans="1:1" x14ac:dyDescent="0.25">
      <c r="A16107">
        <v>16106</v>
      </c>
    </row>
    <row r="16108" spans="1:1" x14ac:dyDescent="0.25">
      <c r="A16108">
        <v>16107</v>
      </c>
    </row>
    <row r="16109" spans="1:1" x14ac:dyDescent="0.25">
      <c r="A16109">
        <v>16108</v>
      </c>
    </row>
    <row r="16110" spans="1:1" x14ac:dyDescent="0.25">
      <c r="A16110">
        <v>16109</v>
      </c>
    </row>
    <row r="16111" spans="1:1" x14ac:dyDescent="0.25">
      <c r="A16111">
        <v>16110</v>
      </c>
    </row>
    <row r="16112" spans="1:1" x14ac:dyDescent="0.25">
      <c r="A16112">
        <v>16111</v>
      </c>
    </row>
    <row r="16113" spans="1:1" x14ac:dyDescent="0.25">
      <c r="A16113">
        <v>16112</v>
      </c>
    </row>
    <row r="16114" spans="1:1" x14ac:dyDescent="0.25">
      <c r="A16114">
        <v>16113</v>
      </c>
    </row>
    <row r="16115" spans="1:1" x14ac:dyDescent="0.25">
      <c r="A16115">
        <v>16114</v>
      </c>
    </row>
    <row r="16116" spans="1:1" x14ac:dyDescent="0.25">
      <c r="A16116">
        <v>16115</v>
      </c>
    </row>
    <row r="16117" spans="1:1" x14ac:dyDescent="0.25">
      <c r="A16117">
        <v>16116</v>
      </c>
    </row>
    <row r="16118" spans="1:1" x14ac:dyDescent="0.25">
      <c r="A16118">
        <v>16117</v>
      </c>
    </row>
    <row r="16119" spans="1:1" x14ac:dyDescent="0.25">
      <c r="A16119">
        <v>16118</v>
      </c>
    </row>
    <row r="16120" spans="1:1" x14ac:dyDescent="0.25">
      <c r="A16120">
        <v>16119</v>
      </c>
    </row>
    <row r="16121" spans="1:1" x14ac:dyDescent="0.25">
      <c r="A16121">
        <v>16120</v>
      </c>
    </row>
    <row r="16122" spans="1:1" x14ac:dyDescent="0.25">
      <c r="A16122">
        <v>16121</v>
      </c>
    </row>
    <row r="16123" spans="1:1" x14ac:dyDescent="0.25">
      <c r="A16123">
        <v>16122</v>
      </c>
    </row>
    <row r="16124" spans="1:1" x14ac:dyDescent="0.25">
      <c r="A16124">
        <v>16123</v>
      </c>
    </row>
    <row r="16125" spans="1:1" x14ac:dyDescent="0.25">
      <c r="A16125">
        <v>16124</v>
      </c>
    </row>
    <row r="16126" spans="1:1" x14ac:dyDescent="0.25">
      <c r="A16126">
        <v>16125</v>
      </c>
    </row>
    <row r="16127" spans="1:1" x14ac:dyDescent="0.25">
      <c r="A16127">
        <v>16126</v>
      </c>
    </row>
    <row r="16128" spans="1:1" x14ac:dyDescent="0.25">
      <c r="A16128">
        <v>16127</v>
      </c>
    </row>
    <row r="16129" spans="1:1" x14ac:dyDescent="0.25">
      <c r="A16129">
        <v>16128</v>
      </c>
    </row>
    <row r="16130" spans="1:1" x14ac:dyDescent="0.25">
      <c r="A16130">
        <v>16129</v>
      </c>
    </row>
    <row r="16131" spans="1:1" x14ac:dyDescent="0.25">
      <c r="A16131">
        <v>16130</v>
      </c>
    </row>
    <row r="16132" spans="1:1" x14ac:dyDescent="0.25">
      <c r="A16132">
        <v>16131</v>
      </c>
    </row>
    <row r="16133" spans="1:1" x14ac:dyDescent="0.25">
      <c r="A16133">
        <v>16132</v>
      </c>
    </row>
    <row r="16134" spans="1:1" x14ac:dyDescent="0.25">
      <c r="A16134">
        <v>16133</v>
      </c>
    </row>
    <row r="16135" spans="1:1" x14ac:dyDescent="0.25">
      <c r="A16135">
        <v>16134</v>
      </c>
    </row>
    <row r="16136" spans="1:1" x14ac:dyDescent="0.25">
      <c r="A16136">
        <v>16135</v>
      </c>
    </row>
    <row r="16137" spans="1:1" x14ac:dyDescent="0.25">
      <c r="A16137">
        <v>16136</v>
      </c>
    </row>
    <row r="16138" spans="1:1" x14ac:dyDescent="0.25">
      <c r="A16138">
        <v>16137</v>
      </c>
    </row>
    <row r="16139" spans="1:1" x14ac:dyDescent="0.25">
      <c r="A16139">
        <v>16138</v>
      </c>
    </row>
    <row r="16140" spans="1:1" x14ac:dyDescent="0.25">
      <c r="A16140">
        <v>16139</v>
      </c>
    </row>
    <row r="16141" spans="1:1" x14ac:dyDescent="0.25">
      <c r="A16141">
        <v>16140</v>
      </c>
    </row>
    <row r="16142" spans="1:1" x14ac:dyDescent="0.25">
      <c r="A16142">
        <v>16141</v>
      </c>
    </row>
    <row r="16143" spans="1:1" x14ac:dyDescent="0.25">
      <c r="A16143">
        <v>16142</v>
      </c>
    </row>
    <row r="16144" spans="1:1" x14ac:dyDescent="0.25">
      <c r="A16144">
        <v>16143</v>
      </c>
    </row>
    <row r="16145" spans="1:1" x14ac:dyDescent="0.25">
      <c r="A16145">
        <v>16144</v>
      </c>
    </row>
    <row r="16146" spans="1:1" x14ac:dyDescent="0.25">
      <c r="A16146">
        <v>16145</v>
      </c>
    </row>
    <row r="16147" spans="1:1" x14ac:dyDescent="0.25">
      <c r="A16147">
        <v>16146</v>
      </c>
    </row>
    <row r="16148" spans="1:1" x14ac:dyDescent="0.25">
      <c r="A16148">
        <v>16147</v>
      </c>
    </row>
    <row r="16149" spans="1:1" x14ac:dyDescent="0.25">
      <c r="A16149">
        <v>16148</v>
      </c>
    </row>
    <row r="16150" spans="1:1" x14ac:dyDescent="0.25">
      <c r="A16150">
        <v>16149</v>
      </c>
    </row>
    <row r="16151" spans="1:1" x14ac:dyDescent="0.25">
      <c r="A16151">
        <v>16150</v>
      </c>
    </row>
    <row r="16152" spans="1:1" x14ac:dyDescent="0.25">
      <c r="A16152">
        <v>16151</v>
      </c>
    </row>
    <row r="16153" spans="1:1" x14ac:dyDescent="0.25">
      <c r="A16153">
        <v>16152</v>
      </c>
    </row>
    <row r="16154" spans="1:1" x14ac:dyDescent="0.25">
      <c r="A16154">
        <v>16153</v>
      </c>
    </row>
    <row r="16155" spans="1:1" x14ac:dyDescent="0.25">
      <c r="A16155">
        <v>16154</v>
      </c>
    </row>
    <row r="16156" spans="1:1" x14ac:dyDescent="0.25">
      <c r="A16156">
        <v>16155</v>
      </c>
    </row>
    <row r="16157" spans="1:1" x14ac:dyDescent="0.25">
      <c r="A16157">
        <v>16156</v>
      </c>
    </row>
    <row r="16158" spans="1:1" x14ac:dyDescent="0.25">
      <c r="A16158">
        <v>16157</v>
      </c>
    </row>
    <row r="16159" spans="1:1" x14ac:dyDescent="0.25">
      <c r="A16159">
        <v>16158</v>
      </c>
    </row>
    <row r="16160" spans="1:1" x14ac:dyDescent="0.25">
      <c r="A16160">
        <v>16159</v>
      </c>
    </row>
    <row r="16161" spans="1:1" x14ac:dyDescent="0.25">
      <c r="A16161">
        <v>16160</v>
      </c>
    </row>
    <row r="16162" spans="1:1" x14ac:dyDescent="0.25">
      <c r="A16162">
        <v>16161</v>
      </c>
    </row>
    <row r="16163" spans="1:1" x14ac:dyDescent="0.25">
      <c r="A16163">
        <v>16162</v>
      </c>
    </row>
    <row r="16164" spans="1:1" x14ac:dyDescent="0.25">
      <c r="A16164">
        <v>16163</v>
      </c>
    </row>
    <row r="16165" spans="1:1" x14ac:dyDescent="0.25">
      <c r="A16165">
        <v>16164</v>
      </c>
    </row>
    <row r="16166" spans="1:1" x14ac:dyDescent="0.25">
      <c r="A16166">
        <v>16165</v>
      </c>
    </row>
    <row r="16167" spans="1:1" x14ac:dyDescent="0.25">
      <c r="A16167">
        <v>16166</v>
      </c>
    </row>
    <row r="16168" spans="1:1" x14ac:dyDescent="0.25">
      <c r="A16168">
        <v>16167</v>
      </c>
    </row>
    <row r="16169" spans="1:1" x14ac:dyDescent="0.25">
      <c r="A16169">
        <v>16168</v>
      </c>
    </row>
    <row r="16170" spans="1:1" x14ac:dyDescent="0.25">
      <c r="A16170">
        <v>16169</v>
      </c>
    </row>
    <row r="16171" spans="1:1" x14ac:dyDescent="0.25">
      <c r="A16171">
        <v>16170</v>
      </c>
    </row>
    <row r="16172" spans="1:1" x14ac:dyDescent="0.25">
      <c r="A16172">
        <v>16171</v>
      </c>
    </row>
    <row r="16173" spans="1:1" x14ac:dyDescent="0.25">
      <c r="A16173">
        <v>16172</v>
      </c>
    </row>
    <row r="16174" spans="1:1" x14ac:dyDescent="0.25">
      <c r="A16174">
        <v>16173</v>
      </c>
    </row>
    <row r="16175" spans="1:1" x14ac:dyDescent="0.25">
      <c r="A16175">
        <v>16174</v>
      </c>
    </row>
    <row r="16176" spans="1:1" x14ac:dyDescent="0.25">
      <c r="A16176">
        <v>16175</v>
      </c>
    </row>
    <row r="16177" spans="1:1" x14ac:dyDescent="0.25">
      <c r="A16177">
        <v>16176</v>
      </c>
    </row>
    <row r="16178" spans="1:1" x14ac:dyDescent="0.25">
      <c r="A16178">
        <v>16177</v>
      </c>
    </row>
    <row r="16179" spans="1:1" x14ac:dyDescent="0.25">
      <c r="A16179">
        <v>16178</v>
      </c>
    </row>
    <row r="16180" spans="1:1" x14ac:dyDescent="0.25">
      <c r="A16180">
        <v>16179</v>
      </c>
    </row>
    <row r="16181" spans="1:1" x14ac:dyDescent="0.25">
      <c r="A16181">
        <v>16180</v>
      </c>
    </row>
    <row r="16182" spans="1:1" x14ac:dyDescent="0.25">
      <c r="A16182">
        <v>16181</v>
      </c>
    </row>
    <row r="16183" spans="1:1" x14ac:dyDescent="0.25">
      <c r="A16183">
        <v>16182</v>
      </c>
    </row>
    <row r="16184" spans="1:1" x14ac:dyDescent="0.25">
      <c r="A16184">
        <v>16183</v>
      </c>
    </row>
    <row r="16185" spans="1:1" x14ac:dyDescent="0.25">
      <c r="A16185">
        <v>16184</v>
      </c>
    </row>
    <row r="16186" spans="1:1" x14ac:dyDescent="0.25">
      <c r="A16186">
        <v>16185</v>
      </c>
    </row>
    <row r="16187" spans="1:1" x14ac:dyDescent="0.25">
      <c r="A16187">
        <v>16186</v>
      </c>
    </row>
    <row r="16188" spans="1:1" x14ac:dyDescent="0.25">
      <c r="A16188">
        <v>16187</v>
      </c>
    </row>
    <row r="16189" spans="1:1" x14ac:dyDescent="0.25">
      <c r="A16189">
        <v>16188</v>
      </c>
    </row>
    <row r="16190" spans="1:1" x14ac:dyDescent="0.25">
      <c r="A16190">
        <v>16189</v>
      </c>
    </row>
    <row r="16191" spans="1:1" x14ac:dyDescent="0.25">
      <c r="A16191">
        <v>16190</v>
      </c>
    </row>
    <row r="16192" spans="1:1" x14ac:dyDescent="0.25">
      <c r="A16192">
        <v>16191</v>
      </c>
    </row>
    <row r="16193" spans="1:1" x14ac:dyDescent="0.25">
      <c r="A16193">
        <v>16192</v>
      </c>
    </row>
    <row r="16194" spans="1:1" x14ac:dyDescent="0.25">
      <c r="A16194">
        <v>16193</v>
      </c>
    </row>
    <row r="16195" spans="1:1" x14ac:dyDescent="0.25">
      <c r="A16195">
        <v>16194</v>
      </c>
    </row>
    <row r="16196" spans="1:1" x14ac:dyDescent="0.25">
      <c r="A16196">
        <v>16195</v>
      </c>
    </row>
    <row r="16197" spans="1:1" x14ac:dyDescent="0.25">
      <c r="A16197">
        <v>16196</v>
      </c>
    </row>
    <row r="16198" spans="1:1" x14ac:dyDescent="0.25">
      <c r="A16198">
        <v>16197</v>
      </c>
    </row>
    <row r="16199" spans="1:1" x14ac:dyDescent="0.25">
      <c r="A16199">
        <v>16198</v>
      </c>
    </row>
    <row r="16200" spans="1:1" x14ac:dyDescent="0.25">
      <c r="A16200">
        <v>16199</v>
      </c>
    </row>
    <row r="16201" spans="1:1" x14ac:dyDescent="0.25">
      <c r="A16201">
        <v>16200</v>
      </c>
    </row>
    <row r="16202" spans="1:1" x14ac:dyDescent="0.25">
      <c r="A16202">
        <v>16201</v>
      </c>
    </row>
    <row r="16203" spans="1:1" x14ac:dyDescent="0.25">
      <c r="A16203">
        <v>16202</v>
      </c>
    </row>
    <row r="16204" spans="1:1" x14ac:dyDescent="0.25">
      <c r="A16204">
        <v>16203</v>
      </c>
    </row>
    <row r="16205" spans="1:1" x14ac:dyDescent="0.25">
      <c r="A16205">
        <v>16204</v>
      </c>
    </row>
    <row r="16206" spans="1:1" x14ac:dyDescent="0.25">
      <c r="A16206">
        <v>16205</v>
      </c>
    </row>
    <row r="16207" spans="1:1" x14ac:dyDescent="0.25">
      <c r="A16207">
        <v>16206</v>
      </c>
    </row>
    <row r="16208" spans="1:1" x14ac:dyDescent="0.25">
      <c r="A16208">
        <v>16207</v>
      </c>
    </row>
    <row r="16209" spans="1:1" x14ac:dyDescent="0.25">
      <c r="A16209">
        <v>16208</v>
      </c>
    </row>
    <row r="16210" spans="1:1" x14ac:dyDescent="0.25">
      <c r="A16210">
        <v>16209</v>
      </c>
    </row>
    <row r="16211" spans="1:1" x14ac:dyDescent="0.25">
      <c r="A16211">
        <v>16210</v>
      </c>
    </row>
    <row r="16212" spans="1:1" x14ac:dyDescent="0.25">
      <c r="A16212">
        <v>16211</v>
      </c>
    </row>
    <row r="16213" spans="1:1" x14ac:dyDescent="0.25">
      <c r="A16213">
        <v>16212</v>
      </c>
    </row>
    <row r="16214" spans="1:1" x14ac:dyDescent="0.25">
      <c r="A16214">
        <v>16213</v>
      </c>
    </row>
    <row r="16215" spans="1:1" x14ac:dyDescent="0.25">
      <c r="A16215">
        <v>16214</v>
      </c>
    </row>
    <row r="16216" spans="1:1" x14ac:dyDescent="0.25">
      <c r="A16216">
        <v>16215</v>
      </c>
    </row>
    <row r="16217" spans="1:1" x14ac:dyDescent="0.25">
      <c r="A16217">
        <v>16216</v>
      </c>
    </row>
    <row r="16218" spans="1:1" x14ac:dyDescent="0.25">
      <c r="A16218">
        <v>16217</v>
      </c>
    </row>
    <row r="16219" spans="1:1" x14ac:dyDescent="0.25">
      <c r="A16219">
        <v>16218</v>
      </c>
    </row>
    <row r="16220" spans="1:1" x14ac:dyDescent="0.25">
      <c r="A16220">
        <v>16219</v>
      </c>
    </row>
    <row r="16221" spans="1:1" x14ac:dyDescent="0.25">
      <c r="A16221">
        <v>16220</v>
      </c>
    </row>
    <row r="16222" spans="1:1" x14ac:dyDescent="0.25">
      <c r="A16222">
        <v>16221</v>
      </c>
    </row>
    <row r="16223" spans="1:1" x14ac:dyDescent="0.25">
      <c r="A16223">
        <v>16222</v>
      </c>
    </row>
    <row r="16224" spans="1:1" x14ac:dyDescent="0.25">
      <c r="A16224">
        <v>16223</v>
      </c>
    </row>
    <row r="16225" spans="1:1" x14ac:dyDescent="0.25">
      <c r="A16225">
        <v>16224</v>
      </c>
    </row>
    <row r="16226" spans="1:1" x14ac:dyDescent="0.25">
      <c r="A16226">
        <v>16225</v>
      </c>
    </row>
    <row r="16227" spans="1:1" x14ac:dyDescent="0.25">
      <c r="A16227">
        <v>16226</v>
      </c>
    </row>
    <row r="16228" spans="1:1" x14ac:dyDescent="0.25">
      <c r="A16228">
        <v>16227</v>
      </c>
    </row>
    <row r="16229" spans="1:1" x14ac:dyDescent="0.25">
      <c r="A16229">
        <v>16228</v>
      </c>
    </row>
    <row r="16230" spans="1:1" x14ac:dyDescent="0.25">
      <c r="A16230">
        <v>16229</v>
      </c>
    </row>
    <row r="16231" spans="1:1" x14ac:dyDescent="0.25">
      <c r="A16231">
        <v>16230</v>
      </c>
    </row>
    <row r="16232" spans="1:1" x14ac:dyDescent="0.25">
      <c r="A16232">
        <v>16231</v>
      </c>
    </row>
    <row r="16233" spans="1:1" x14ac:dyDescent="0.25">
      <c r="A16233">
        <v>16232</v>
      </c>
    </row>
    <row r="16234" spans="1:1" x14ac:dyDescent="0.25">
      <c r="A16234">
        <v>16233</v>
      </c>
    </row>
    <row r="16235" spans="1:1" x14ac:dyDescent="0.25">
      <c r="A16235">
        <v>16234</v>
      </c>
    </row>
    <row r="16236" spans="1:1" x14ac:dyDescent="0.25">
      <c r="A16236">
        <v>16235</v>
      </c>
    </row>
    <row r="16237" spans="1:1" x14ac:dyDescent="0.25">
      <c r="A16237">
        <v>16236</v>
      </c>
    </row>
    <row r="16238" spans="1:1" x14ac:dyDescent="0.25">
      <c r="A16238">
        <v>16237</v>
      </c>
    </row>
    <row r="16239" spans="1:1" x14ac:dyDescent="0.25">
      <c r="A16239">
        <v>16238</v>
      </c>
    </row>
    <row r="16240" spans="1:1" x14ac:dyDescent="0.25">
      <c r="A16240">
        <v>16239</v>
      </c>
    </row>
    <row r="16241" spans="1:1" x14ac:dyDescent="0.25">
      <c r="A16241">
        <v>16240</v>
      </c>
    </row>
    <row r="16242" spans="1:1" x14ac:dyDescent="0.25">
      <c r="A16242">
        <v>16241</v>
      </c>
    </row>
    <row r="16243" spans="1:1" x14ac:dyDescent="0.25">
      <c r="A16243">
        <v>16242</v>
      </c>
    </row>
    <row r="16244" spans="1:1" x14ac:dyDescent="0.25">
      <c r="A16244">
        <v>16243</v>
      </c>
    </row>
    <row r="16245" spans="1:1" x14ac:dyDescent="0.25">
      <c r="A16245">
        <v>16244</v>
      </c>
    </row>
    <row r="16246" spans="1:1" x14ac:dyDescent="0.25">
      <c r="A16246">
        <v>16245</v>
      </c>
    </row>
    <row r="16247" spans="1:1" x14ac:dyDescent="0.25">
      <c r="A16247">
        <v>16246</v>
      </c>
    </row>
    <row r="16248" spans="1:1" x14ac:dyDescent="0.25">
      <c r="A16248">
        <v>16247</v>
      </c>
    </row>
    <row r="16249" spans="1:1" x14ac:dyDescent="0.25">
      <c r="A16249">
        <v>16248</v>
      </c>
    </row>
    <row r="16250" spans="1:1" x14ac:dyDescent="0.25">
      <c r="A16250">
        <v>16249</v>
      </c>
    </row>
    <row r="16251" spans="1:1" x14ac:dyDescent="0.25">
      <c r="A16251">
        <v>16250</v>
      </c>
    </row>
    <row r="16252" spans="1:1" x14ac:dyDescent="0.25">
      <c r="A16252">
        <v>16251</v>
      </c>
    </row>
    <row r="16253" spans="1:1" x14ac:dyDescent="0.25">
      <c r="A16253">
        <v>16252</v>
      </c>
    </row>
    <row r="16254" spans="1:1" x14ac:dyDescent="0.25">
      <c r="A16254">
        <v>16253</v>
      </c>
    </row>
    <row r="16255" spans="1:1" x14ac:dyDescent="0.25">
      <c r="A16255">
        <v>16254</v>
      </c>
    </row>
    <row r="16256" spans="1:1" x14ac:dyDescent="0.25">
      <c r="A16256">
        <v>16255</v>
      </c>
    </row>
    <row r="16257" spans="1:1" x14ac:dyDescent="0.25">
      <c r="A16257">
        <v>16256</v>
      </c>
    </row>
    <row r="16258" spans="1:1" x14ac:dyDescent="0.25">
      <c r="A16258">
        <v>16257</v>
      </c>
    </row>
    <row r="16259" spans="1:1" x14ac:dyDescent="0.25">
      <c r="A16259">
        <v>16258</v>
      </c>
    </row>
    <row r="16260" spans="1:1" x14ac:dyDescent="0.25">
      <c r="A16260">
        <v>16259</v>
      </c>
    </row>
    <row r="16261" spans="1:1" x14ac:dyDescent="0.25">
      <c r="A16261">
        <v>16260</v>
      </c>
    </row>
    <row r="16262" spans="1:1" x14ac:dyDescent="0.25">
      <c r="A16262">
        <v>16261</v>
      </c>
    </row>
    <row r="16263" spans="1:1" x14ac:dyDescent="0.25">
      <c r="A16263">
        <v>16262</v>
      </c>
    </row>
    <row r="16264" spans="1:1" x14ac:dyDescent="0.25">
      <c r="A16264">
        <v>16263</v>
      </c>
    </row>
    <row r="16265" spans="1:1" x14ac:dyDescent="0.25">
      <c r="A16265">
        <v>16264</v>
      </c>
    </row>
    <row r="16266" spans="1:1" x14ac:dyDescent="0.25">
      <c r="A16266">
        <v>16265</v>
      </c>
    </row>
    <row r="16267" spans="1:1" x14ac:dyDescent="0.25">
      <c r="A16267">
        <v>16266</v>
      </c>
    </row>
    <row r="16268" spans="1:1" x14ac:dyDescent="0.25">
      <c r="A16268">
        <v>16267</v>
      </c>
    </row>
    <row r="16269" spans="1:1" x14ac:dyDescent="0.25">
      <c r="A16269">
        <v>16268</v>
      </c>
    </row>
    <row r="16270" spans="1:1" x14ac:dyDescent="0.25">
      <c r="A16270">
        <v>16269</v>
      </c>
    </row>
    <row r="16271" spans="1:1" x14ac:dyDescent="0.25">
      <c r="A16271">
        <v>16270</v>
      </c>
    </row>
    <row r="16272" spans="1:1" x14ac:dyDescent="0.25">
      <c r="A16272">
        <v>16271</v>
      </c>
    </row>
    <row r="16273" spans="1:1" x14ac:dyDescent="0.25">
      <c r="A16273">
        <v>16272</v>
      </c>
    </row>
    <row r="16274" spans="1:1" x14ac:dyDescent="0.25">
      <c r="A16274">
        <v>16273</v>
      </c>
    </row>
    <row r="16275" spans="1:1" x14ac:dyDescent="0.25">
      <c r="A16275">
        <v>16274</v>
      </c>
    </row>
    <row r="16276" spans="1:1" x14ac:dyDescent="0.25">
      <c r="A16276">
        <v>16275</v>
      </c>
    </row>
    <row r="16277" spans="1:1" x14ac:dyDescent="0.25">
      <c r="A16277">
        <v>16276</v>
      </c>
    </row>
    <row r="16278" spans="1:1" x14ac:dyDescent="0.25">
      <c r="A16278">
        <v>16277</v>
      </c>
    </row>
    <row r="16279" spans="1:1" x14ac:dyDescent="0.25">
      <c r="A16279">
        <v>16278</v>
      </c>
    </row>
    <row r="16280" spans="1:1" x14ac:dyDescent="0.25">
      <c r="A16280">
        <v>16279</v>
      </c>
    </row>
    <row r="16281" spans="1:1" x14ac:dyDescent="0.25">
      <c r="A16281">
        <v>16280</v>
      </c>
    </row>
    <row r="16282" spans="1:1" x14ac:dyDescent="0.25">
      <c r="A16282">
        <v>16281</v>
      </c>
    </row>
    <row r="16283" spans="1:1" x14ac:dyDescent="0.25">
      <c r="A16283">
        <v>16282</v>
      </c>
    </row>
    <row r="16284" spans="1:1" x14ac:dyDescent="0.25">
      <c r="A16284">
        <v>16283</v>
      </c>
    </row>
    <row r="16285" spans="1:1" x14ac:dyDescent="0.25">
      <c r="A16285">
        <v>16284</v>
      </c>
    </row>
    <row r="16286" spans="1:1" x14ac:dyDescent="0.25">
      <c r="A16286">
        <v>16285</v>
      </c>
    </row>
    <row r="16287" spans="1:1" x14ac:dyDescent="0.25">
      <c r="A16287">
        <v>16286</v>
      </c>
    </row>
    <row r="16288" spans="1:1" x14ac:dyDescent="0.25">
      <c r="A16288">
        <v>16287</v>
      </c>
    </row>
    <row r="16289" spans="1:1" x14ac:dyDescent="0.25">
      <c r="A16289">
        <v>16288</v>
      </c>
    </row>
    <row r="16290" spans="1:1" x14ac:dyDescent="0.25">
      <c r="A16290">
        <v>16289</v>
      </c>
    </row>
    <row r="16291" spans="1:1" x14ac:dyDescent="0.25">
      <c r="A16291">
        <v>16290</v>
      </c>
    </row>
    <row r="16292" spans="1:1" x14ac:dyDescent="0.25">
      <c r="A16292">
        <v>16291</v>
      </c>
    </row>
    <row r="16293" spans="1:1" x14ac:dyDescent="0.25">
      <c r="A16293">
        <v>16292</v>
      </c>
    </row>
    <row r="16294" spans="1:1" x14ac:dyDescent="0.25">
      <c r="A16294">
        <v>16293</v>
      </c>
    </row>
    <row r="16295" spans="1:1" x14ac:dyDescent="0.25">
      <c r="A16295">
        <v>16294</v>
      </c>
    </row>
    <row r="16296" spans="1:1" x14ac:dyDescent="0.25">
      <c r="A16296">
        <v>16295</v>
      </c>
    </row>
    <row r="16297" spans="1:1" x14ac:dyDescent="0.25">
      <c r="A16297">
        <v>16296</v>
      </c>
    </row>
    <row r="16298" spans="1:1" x14ac:dyDescent="0.25">
      <c r="A16298">
        <v>16297</v>
      </c>
    </row>
    <row r="16299" spans="1:1" x14ac:dyDescent="0.25">
      <c r="A16299">
        <v>16298</v>
      </c>
    </row>
    <row r="16300" spans="1:1" x14ac:dyDescent="0.25">
      <c r="A16300">
        <v>16299</v>
      </c>
    </row>
    <row r="16301" spans="1:1" x14ac:dyDescent="0.25">
      <c r="A16301">
        <v>16300</v>
      </c>
    </row>
    <row r="16302" spans="1:1" x14ac:dyDescent="0.25">
      <c r="A16302">
        <v>16301</v>
      </c>
    </row>
    <row r="16303" spans="1:1" x14ac:dyDescent="0.25">
      <c r="A16303">
        <v>16302</v>
      </c>
    </row>
    <row r="16304" spans="1:1" x14ac:dyDescent="0.25">
      <c r="A16304">
        <v>16303</v>
      </c>
    </row>
    <row r="16305" spans="1:1" x14ac:dyDescent="0.25">
      <c r="A16305">
        <v>16304</v>
      </c>
    </row>
    <row r="16306" spans="1:1" x14ac:dyDescent="0.25">
      <c r="A16306">
        <v>16305</v>
      </c>
    </row>
    <row r="16307" spans="1:1" x14ac:dyDescent="0.25">
      <c r="A16307">
        <v>16306</v>
      </c>
    </row>
    <row r="16308" spans="1:1" x14ac:dyDescent="0.25">
      <c r="A16308">
        <v>16307</v>
      </c>
    </row>
    <row r="16309" spans="1:1" x14ac:dyDescent="0.25">
      <c r="A16309">
        <v>16308</v>
      </c>
    </row>
    <row r="16310" spans="1:1" x14ac:dyDescent="0.25">
      <c r="A16310">
        <v>16309</v>
      </c>
    </row>
    <row r="16311" spans="1:1" x14ac:dyDescent="0.25">
      <c r="A16311">
        <v>16310</v>
      </c>
    </row>
    <row r="16312" spans="1:1" x14ac:dyDescent="0.25">
      <c r="A16312">
        <v>16311</v>
      </c>
    </row>
    <row r="16313" spans="1:1" x14ac:dyDescent="0.25">
      <c r="A16313">
        <v>16312</v>
      </c>
    </row>
    <row r="16314" spans="1:1" x14ac:dyDescent="0.25">
      <c r="A16314">
        <v>16313</v>
      </c>
    </row>
    <row r="16315" spans="1:1" x14ac:dyDescent="0.25">
      <c r="A16315">
        <v>16314</v>
      </c>
    </row>
    <row r="16316" spans="1:1" x14ac:dyDescent="0.25">
      <c r="A16316">
        <v>16315</v>
      </c>
    </row>
    <row r="16317" spans="1:1" x14ac:dyDescent="0.25">
      <c r="A16317">
        <v>16316</v>
      </c>
    </row>
    <row r="16318" spans="1:1" x14ac:dyDescent="0.25">
      <c r="A16318">
        <v>16317</v>
      </c>
    </row>
    <row r="16319" spans="1:1" x14ac:dyDescent="0.25">
      <c r="A16319">
        <v>16318</v>
      </c>
    </row>
    <row r="16320" spans="1:1" x14ac:dyDescent="0.25">
      <c r="A16320">
        <v>16319</v>
      </c>
    </row>
    <row r="16321" spans="1:1" x14ac:dyDescent="0.25">
      <c r="A16321">
        <v>16320</v>
      </c>
    </row>
    <row r="16322" spans="1:1" x14ac:dyDescent="0.25">
      <c r="A16322">
        <v>16321</v>
      </c>
    </row>
    <row r="16323" spans="1:1" x14ac:dyDescent="0.25">
      <c r="A16323">
        <v>16322</v>
      </c>
    </row>
    <row r="16324" spans="1:1" x14ac:dyDescent="0.25">
      <c r="A16324">
        <v>16323</v>
      </c>
    </row>
    <row r="16325" spans="1:1" x14ac:dyDescent="0.25">
      <c r="A16325">
        <v>16324</v>
      </c>
    </row>
    <row r="16326" spans="1:1" x14ac:dyDescent="0.25">
      <c r="A16326">
        <v>16325</v>
      </c>
    </row>
    <row r="16327" spans="1:1" x14ac:dyDescent="0.25">
      <c r="A16327">
        <v>16326</v>
      </c>
    </row>
    <row r="16328" spans="1:1" x14ac:dyDescent="0.25">
      <c r="A16328">
        <v>16327</v>
      </c>
    </row>
    <row r="16329" spans="1:1" x14ac:dyDescent="0.25">
      <c r="A16329">
        <v>16328</v>
      </c>
    </row>
    <row r="16330" spans="1:1" x14ac:dyDescent="0.25">
      <c r="A16330">
        <v>16329</v>
      </c>
    </row>
    <row r="16331" spans="1:1" x14ac:dyDescent="0.25">
      <c r="A16331">
        <v>16330</v>
      </c>
    </row>
    <row r="16332" spans="1:1" x14ac:dyDescent="0.25">
      <c r="A16332">
        <v>16331</v>
      </c>
    </row>
    <row r="16333" spans="1:1" x14ac:dyDescent="0.25">
      <c r="A16333">
        <v>16332</v>
      </c>
    </row>
    <row r="16334" spans="1:1" x14ac:dyDescent="0.25">
      <c r="A16334">
        <v>16333</v>
      </c>
    </row>
    <row r="16335" spans="1:1" x14ac:dyDescent="0.25">
      <c r="A16335">
        <v>16334</v>
      </c>
    </row>
    <row r="16336" spans="1:1" x14ac:dyDescent="0.25">
      <c r="A16336">
        <v>16335</v>
      </c>
    </row>
    <row r="16337" spans="1:1" x14ac:dyDescent="0.25">
      <c r="A16337">
        <v>16336</v>
      </c>
    </row>
    <row r="16338" spans="1:1" x14ac:dyDescent="0.25">
      <c r="A16338">
        <v>16337</v>
      </c>
    </row>
    <row r="16339" spans="1:1" x14ac:dyDescent="0.25">
      <c r="A16339">
        <v>16338</v>
      </c>
    </row>
    <row r="16340" spans="1:1" x14ac:dyDescent="0.25">
      <c r="A16340">
        <v>16339</v>
      </c>
    </row>
    <row r="16341" spans="1:1" x14ac:dyDescent="0.25">
      <c r="A16341">
        <v>16340</v>
      </c>
    </row>
    <row r="16342" spans="1:1" x14ac:dyDescent="0.25">
      <c r="A16342">
        <v>16341</v>
      </c>
    </row>
    <row r="16343" spans="1:1" x14ac:dyDescent="0.25">
      <c r="A16343">
        <v>16342</v>
      </c>
    </row>
    <row r="16344" spans="1:1" x14ac:dyDescent="0.25">
      <c r="A16344">
        <v>16343</v>
      </c>
    </row>
    <row r="16345" spans="1:1" x14ac:dyDescent="0.25">
      <c r="A16345">
        <v>16344</v>
      </c>
    </row>
    <row r="16346" spans="1:1" x14ac:dyDescent="0.25">
      <c r="A16346">
        <v>16345</v>
      </c>
    </row>
    <row r="16347" spans="1:1" x14ac:dyDescent="0.25">
      <c r="A16347">
        <v>16346</v>
      </c>
    </row>
    <row r="16348" spans="1:1" x14ac:dyDescent="0.25">
      <c r="A16348">
        <v>16347</v>
      </c>
    </row>
    <row r="16349" spans="1:1" x14ac:dyDescent="0.25">
      <c r="A16349">
        <v>16348</v>
      </c>
    </row>
    <row r="16350" spans="1:1" x14ac:dyDescent="0.25">
      <c r="A16350">
        <v>16349</v>
      </c>
    </row>
    <row r="16351" spans="1:1" x14ac:dyDescent="0.25">
      <c r="A16351">
        <v>16350</v>
      </c>
    </row>
    <row r="16352" spans="1:1" x14ac:dyDescent="0.25">
      <c r="A16352">
        <v>16351</v>
      </c>
    </row>
    <row r="16353" spans="1:1" x14ac:dyDescent="0.25">
      <c r="A16353">
        <v>16352</v>
      </c>
    </row>
    <row r="16354" spans="1:1" x14ac:dyDescent="0.25">
      <c r="A16354">
        <v>16353</v>
      </c>
    </row>
    <row r="16355" spans="1:1" x14ac:dyDescent="0.25">
      <c r="A16355">
        <v>16354</v>
      </c>
    </row>
    <row r="16356" spans="1:1" x14ac:dyDescent="0.25">
      <c r="A16356">
        <v>16355</v>
      </c>
    </row>
    <row r="16357" spans="1:1" x14ac:dyDescent="0.25">
      <c r="A16357">
        <v>16356</v>
      </c>
    </row>
    <row r="16358" spans="1:1" x14ac:dyDescent="0.25">
      <c r="A16358">
        <v>16357</v>
      </c>
    </row>
    <row r="16359" spans="1:1" x14ac:dyDescent="0.25">
      <c r="A16359">
        <v>16358</v>
      </c>
    </row>
    <row r="16360" spans="1:1" x14ac:dyDescent="0.25">
      <c r="A16360">
        <v>16359</v>
      </c>
    </row>
    <row r="16361" spans="1:1" x14ac:dyDescent="0.25">
      <c r="A16361">
        <v>16360</v>
      </c>
    </row>
    <row r="16362" spans="1:1" x14ac:dyDescent="0.25">
      <c r="A16362">
        <v>16361</v>
      </c>
    </row>
    <row r="16363" spans="1:1" x14ac:dyDescent="0.25">
      <c r="A16363">
        <v>16362</v>
      </c>
    </row>
    <row r="16364" spans="1:1" x14ac:dyDescent="0.25">
      <c r="A16364">
        <v>16363</v>
      </c>
    </row>
    <row r="16365" spans="1:1" x14ac:dyDescent="0.25">
      <c r="A16365">
        <v>16364</v>
      </c>
    </row>
    <row r="16366" spans="1:1" x14ac:dyDescent="0.25">
      <c r="A16366">
        <v>16365</v>
      </c>
    </row>
    <row r="16367" spans="1:1" x14ac:dyDescent="0.25">
      <c r="A16367">
        <v>16366</v>
      </c>
    </row>
    <row r="16368" spans="1:1" x14ac:dyDescent="0.25">
      <c r="A16368">
        <v>16367</v>
      </c>
    </row>
    <row r="16369" spans="1:1" x14ac:dyDescent="0.25">
      <c r="A16369">
        <v>16368</v>
      </c>
    </row>
    <row r="16370" spans="1:1" x14ac:dyDescent="0.25">
      <c r="A16370">
        <v>16369</v>
      </c>
    </row>
    <row r="16371" spans="1:1" x14ac:dyDescent="0.25">
      <c r="A16371">
        <v>16370</v>
      </c>
    </row>
    <row r="16372" spans="1:1" x14ac:dyDescent="0.25">
      <c r="A16372">
        <v>16371</v>
      </c>
    </row>
    <row r="16373" spans="1:1" x14ac:dyDescent="0.25">
      <c r="A16373">
        <v>16372</v>
      </c>
    </row>
    <row r="16374" spans="1:1" x14ac:dyDescent="0.25">
      <c r="A16374">
        <v>16373</v>
      </c>
    </row>
    <row r="16375" spans="1:1" x14ac:dyDescent="0.25">
      <c r="A16375">
        <v>16374</v>
      </c>
    </row>
    <row r="16376" spans="1:1" x14ac:dyDescent="0.25">
      <c r="A16376">
        <v>16375</v>
      </c>
    </row>
    <row r="16377" spans="1:1" x14ac:dyDescent="0.25">
      <c r="A16377">
        <v>16376</v>
      </c>
    </row>
    <row r="16378" spans="1:1" x14ac:dyDescent="0.25">
      <c r="A16378">
        <v>16377</v>
      </c>
    </row>
    <row r="16379" spans="1:1" x14ac:dyDescent="0.25">
      <c r="A16379">
        <v>16378</v>
      </c>
    </row>
    <row r="16380" spans="1:1" x14ac:dyDescent="0.25">
      <c r="A16380">
        <v>16379</v>
      </c>
    </row>
    <row r="16381" spans="1:1" x14ac:dyDescent="0.25">
      <c r="A16381">
        <v>16380</v>
      </c>
    </row>
    <row r="16382" spans="1:1" x14ac:dyDescent="0.25">
      <c r="A16382">
        <v>16381</v>
      </c>
    </row>
    <row r="16383" spans="1:1" x14ac:dyDescent="0.25">
      <c r="A16383">
        <v>16382</v>
      </c>
    </row>
    <row r="16384" spans="1:1" x14ac:dyDescent="0.25">
      <c r="A16384">
        <v>16383</v>
      </c>
    </row>
    <row r="16385" spans="1:1" x14ac:dyDescent="0.25">
      <c r="A16385">
        <v>16384</v>
      </c>
    </row>
    <row r="16386" spans="1:1" x14ac:dyDescent="0.25">
      <c r="A16386">
        <v>16385</v>
      </c>
    </row>
    <row r="16387" spans="1:1" x14ac:dyDescent="0.25">
      <c r="A16387">
        <v>16386</v>
      </c>
    </row>
    <row r="16388" spans="1:1" x14ac:dyDescent="0.25">
      <c r="A16388">
        <v>16387</v>
      </c>
    </row>
    <row r="16389" spans="1:1" x14ac:dyDescent="0.25">
      <c r="A16389">
        <v>16388</v>
      </c>
    </row>
    <row r="16390" spans="1:1" x14ac:dyDescent="0.25">
      <c r="A16390">
        <v>16389</v>
      </c>
    </row>
    <row r="16391" spans="1:1" x14ac:dyDescent="0.25">
      <c r="A16391">
        <v>16390</v>
      </c>
    </row>
    <row r="16392" spans="1:1" x14ac:dyDescent="0.25">
      <c r="A16392">
        <v>16391</v>
      </c>
    </row>
    <row r="16393" spans="1:1" x14ac:dyDescent="0.25">
      <c r="A16393">
        <v>16392</v>
      </c>
    </row>
    <row r="16394" spans="1:1" x14ac:dyDescent="0.25">
      <c r="A16394">
        <v>16393</v>
      </c>
    </row>
    <row r="16395" spans="1:1" x14ac:dyDescent="0.25">
      <c r="A16395">
        <v>16394</v>
      </c>
    </row>
    <row r="16396" spans="1:1" x14ac:dyDescent="0.25">
      <c r="A16396">
        <v>16395</v>
      </c>
    </row>
    <row r="16397" spans="1:1" x14ac:dyDescent="0.25">
      <c r="A16397">
        <v>16396</v>
      </c>
    </row>
    <row r="16398" spans="1:1" x14ac:dyDescent="0.25">
      <c r="A16398">
        <v>16397</v>
      </c>
    </row>
    <row r="16399" spans="1:1" x14ac:dyDescent="0.25">
      <c r="A16399">
        <v>16398</v>
      </c>
    </row>
    <row r="16400" spans="1:1" x14ac:dyDescent="0.25">
      <c r="A16400">
        <v>16399</v>
      </c>
    </row>
    <row r="16401" spans="1:1" x14ac:dyDescent="0.25">
      <c r="A16401">
        <v>16400</v>
      </c>
    </row>
    <row r="16402" spans="1:1" x14ac:dyDescent="0.25">
      <c r="A16402">
        <v>16401</v>
      </c>
    </row>
    <row r="16403" spans="1:1" x14ac:dyDescent="0.25">
      <c r="A16403">
        <v>16402</v>
      </c>
    </row>
    <row r="16404" spans="1:1" x14ac:dyDescent="0.25">
      <c r="A16404">
        <v>16403</v>
      </c>
    </row>
    <row r="16405" spans="1:1" x14ac:dyDescent="0.25">
      <c r="A16405">
        <v>16404</v>
      </c>
    </row>
    <row r="16406" spans="1:1" x14ac:dyDescent="0.25">
      <c r="A16406">
        <v>16405</v>
      </c>
    </row>
    <row r="16407" spans="1:1" x14ac:dyDescent="0.25">
      <c r="A16407">
        <v>16406</v>
      </c>
    </row>
    <row r="16408" spans="1:1" x14ac:dyDescent="0.25">
      <c r="A16408">
        <v>16407</v>
      </c>
    </row>
    <row r="16409" spans="1:1" x14ac:dyDescent="0.25">
      <c r="A16409">
        <v>16408</v>
      </c>
    </row>
    <row r="16410" spans="1:1" x14ac:dyDescent="0.25">
      <c r="A16410">
        <v>16409</v>
      </c>
    </row>
    <row r="16411" spans="1:1" x14ac:dyDescent="0.25">
      <c r="A16411">
        <v>16410</v>
      </c>
    </row>
    <row r="16412" spans="1:1" x14ac:dyDescent="0.25">
      <c r="A16412">
        <v>16411</v>
      </c>
    </row>
    <row r="16413" spans="1:1" x14ac:dyDescent="0.25">
      <c r="A16413">
        <v>16412</v>
      </c>
    </row>
    <row r="16414" spans="1:1" x14ac:dyDescent="0.25">
      <c r="A16414">
        <v>16413</v>
      </c>
    </row>
    <row r="16415" spans="1:1" x14ac:dyDescent="0.25">
      <c r="A16415">
        <v>16414</v>
      </c>
    </row>
    <row r="16416" spans="1:1" x14ac:dyDescent="0.25">
      <c r="A16416">
        <v>16415</v>
      </c>
    </row>
    <row r="16417" spans="1:1" x14ac:dyDescent="0.25">
      <c r="A16417">
        <v>16416</v>
      </c>
    </row>
    <row r="16418" spans="1:1" x14ac:dyDescent="0.25">
      <c r="A16418">
        <v>16417</v>
      </c>
    </row>
    <row r="16419" spans="1:1" x14ac:dyDescent="0.25">
      <c r="A16419">
        <v>16418</v>
      </c>
    </row>
    <row r="16420" spans="1:1" x14ac:dyDescent="0.25">
      <c r="A16420">
        <v>16419</v>
      </c>
    </row>
    <row r="16421" spans="1:1" x14ac:dyDescent="0.25">
      <c r="A16421">
        <v>16420</v>
      </c>
    </row>
    <row r="16422" spans="1:1" x14ac:dyDescent="0.25">
      <c r="A16422">
        <v>16421</v>
      </c>
    </row>
    <row r="16423" spans="1:1" x14ac:dyDescent="0.25">
      <c r="A16423">
        <v>16422</v>
      </c>
    </row>
    <row r="16424" spans="1:1" x14ac:dyDescent="0.25">
      <c r="A16424">
        <v>16423</v>
      </c>
    </row>
    <row r="16425" spans="1:1" x14ac:dyDescent="0.25">
      <c r="A16425">
        <v>16424</v>
      </c>
    </row>
    <row r="16426" spans="1:1" x14ac:dyDescent="0.25">
      <c r="A16426">
        <v>16425</v>
      </c>
    </row>
    <row r="16427" spans="1:1" x14ac:dyDescent="0.25">
      <c r="A16427">
        <v>16426</v>
      </c>
    </row>
    <row r="16428" spans="1:1" x14ac:dyDescent="0.25">
      <c r="A16428">
        <v>16427</v>
      </c>
    </row>
    <row r="16429" spans="1:1" x14ac:dyDescent="0.25">
      <c r="A16429">
        <v>16428</v>
      </c>
    </row>
    <row r="16430" spans="1:1" x14ac:dyDescent="0.25">
      <c r="A16430">
        <v>16429</v>
      </c>
    </row>
    <row r="16431" spans="1:1" x14ac:dyDescent="0.25">
      <c r="A16431">
        <v>16430</v>
      </c>
    </row>
    <row r="16432" spans="1:1" x14ac:dyDescent="0.25">
      <c r="A16432">
        <v>16431</v>
      </c>
    </row>
    <row r="16433" spans="1:1" x14ac:dyDescent="0.25">
      <c r="A16433">
        <v>16432</v>
      </c>
    </row>
    <row r="16434" spans="1:1" x14ac:dyDescent="0.25">
      <c r="A16434">
        <v>16433</v>
      </c>
    </row>
    <row r="16435" spans="1:1" x14ac:dyDescent="0.25">
      <c r="A16435">
        <v>16434</v>
      </c>
    </row>
    <row r="16436" spans="1:1" x14ac:dyDescent="0.25">
      <c r="A16436">
        <v>16435</v>
      </c>
    </row>
    <row r="16437" spans="1:1" x14ac:dyDescent="0.25">
      <c r="A16437">
        <v>16436</v>
      </c>
    </row>
    <row r="16438" spans="1:1" x14ac:dyDescent="0.25">
      <c r="A16438">
        <v>16437</v>
      </c>
    </row>
    <row r="16439" spans="1:1" x14ac:dyDescent="0.25">
      <c r="A16439">
        <v>16438</v>
      </c>
    </row>
    <row r="16440" spans="1:1" x14ac:dyDescent="0.25">
      <c r="A16440">
        <v>16439</v>
      </c>
    </row>
    <row r="16441" spans="1:1" x14ac:dyDescent="0.25">
      <c r="A16441">
        <v>16440</v>
      </c>
    </row>
    <row r="16442" spans="1:1" x14ac:dyDescent="0.25">
      <c r="A16442">
        <v>16441</v>
      </c>
    </row>
    <row r="16443" spans="1:1" x14ac:dyDescent="0.25">
      <c r="A16443">
        <v>16442</v>
      </c>
    </row>
    <row r="16444" spans="1:1" x14ac:dyDescent="0.25">
      <c r="A16444">
        <v>16443</v>
      </c>
    </row>
    <row r="16445" spans="1:1" x14ac:dyDescent="0.25">
      <c r="A16445">
        <v>16444</v>
      </c>
    </row>
    <row r="16446" spans="1:1" x14ac:dyDescent="0.25">
      <c r="A16446">
        <v>16445</v>
      </c>
    </row>
    <row r="16447" spans="1:1" x14ac:dyDescent="0.25">
      <c r="A16447">
        <v>16446</v>
      </c>
    </row>
    <row r="16448" spans="1:1" x14ac:dyDescent="0.25">
      <c r="A16448">
        <v>16447</v>
      </c>
    </row>
    <row r="16449" spans="1:1" x14ac:dyDescent="0.25">
      <c r="A16449">
        <v>16448</v>
      </c>
    </row>
    <row r="16450" spans="1:1" x14ac:dyDescent="0.25">
      <c r="A16450">
        <v>16449</v>
      </c>
    </row>
    <row r="16451" spans="1:1" x14ac:dyDescent="0.25">
      <c r="A16451">
        <v>16450</v>
      </c>
    </row>
    <row r="16452" spans="1:1" x14ac:dyDescent="0.25">
      <c r="A16452">
        <v>16451</v>
      </c>
    </row>
    <row r="16453" spans="1:1" x14ac:dyDescent="0.25">
      <c r="A16453">
        <v>16452</v>
      </c>
    </row>
    <row r="16454" spans="1:1" x14ac:dyDescent="0.25">
      <c r="A16454">
        <v>16453</v>
      </c>
    </row>
    <row r="16455" spans="1:1" x14ac:dyDescent="0.25">
      <c r="A16455">
        <v>16454</v>
      </c>
    </row>
    <row r="16456" spans="1:1" x14ac:dyDescent="0.25">
      <c r="A16456">
        <v>16455</v>
      </c>
    </row>
    <row r="16457" spans="1:1" x14ac:dyDescent="0.25">
      <c r="A16457">
        <v>16456</v>
      </c>
    </row>
    <row r="16458" spans="1:1" x14ac:dyDescent="0.25">
      <c r="A16458">
        <v>16457</v>
      </c>
    </row>
    <row r="16459" spans="1:1" x14ac:dyDescent="0.25">
      <c r="A16459">
        <v>16458</v>
      </c>
    </row>
    <row r="16460" spans="1:1" x14ac:dyDescent="0.25">
      <c r="A16460">
        <v>16459</v>
      </c>
    </row>
    <row r="16461" spans="1:1" x14ac:dyDescent="0.25">
      <c r="A16461">
        <v>16460</v>
      </c>
    </row>
    <row r="16462" spans="1:1" x14ac:dyDescent="0.25">
      <c r="A16462">
        <v>16461</v>
      </c>
    </row>
    <row r="16463" spans="1:1" x14ac:dyDescent="0.25">
      <c r="A16463">
        <v>16462</v>
      </c>
    </row>
    <row r="16464" spans="1:1" x14ac:dyDescent="0.25">
      <c r="A16464">
        <v>16463</v>
      </c>
    </row>
    <row r="16465" spans="1:1" x14ac:dyDescent="0.25">
      <c r="A16465">
        <v>16464</v>
      </c>
    </row>
    <row r="16466" spans="1:1" x14ac:dyDescent="0.25">
      <c r="A16466">
        <v>16465</v>
      </c>
    </row>
    <row r="16467" spans="1:1" x14ac:dyDescent="0.25">
      <c r="A16467">
        <v>16466</v>
      </c>
    </row>
    <row r="16468" spans="1:1" x14ac:dyDescent="0.25">
      <c r="A16468">
        <v>16467</v>
      </c>
    </row>
    <row r="16469" spans="1:1" x14ac:dyDescent="0.25">
      <c r="A16469">
        <v>16468</v>
      </c>
    </row>
    <row r="16470" spans="1:1" x14ac:dyDescent="0.25">
      <c r="A16470">
        <v>16469</v>
      </c>
    </row>
    <row r="16471" spans="1:1" x14ac:dyDescent="0.25">
      <c r="A16471">
        <v>16470</v>
      </c>
    </row>
    <row r="16472" spans="1:1" x14ac:dyDescent="0.25">
      <c r="A16472">
        <v>16471</v>
      </c>
    </row>
    <row r="16473" spans="1:1" x14ac:dyDescent="0.25">
      <c r="A16473">
        <v>16472</v>
      </c>
    </row>
    <row r="16474" spans="1:1" x14ac:dyDescent="0.25">
      <c r="A16474">
        <v>16473</v>
      </c>
    </row>
    <row r="16475" spans="1:1" x14ac:dyDescent="0.25">
      <c r="A16475">
        <v>16474</v>
      </c>
    </row>
    <row r="16476" spans="1:1" x14ac:dyDescent="0.25">
      <c r="A16476">
        <v>16475</v>
      </c>
    </row>
    <row r="16477" spans="1:1" x14ac:dyDescent="0.25">
      <c r="A16477">
        <v>16476</v>
      </c>
    </row>
    <row r="16478" spans="1:1" x14ac:dyDescent="0.25">
      <c r="A16478">
        <v>16477</v>
      </c>
    </row>
    <row r="16479" spans="1:1" x14ac:dyDescent="0.25">
      <c r="A16479">
        <v>16478</v>
      </c>
    </row>
    <row r="16480" spans="1:1" x14ac:dyDescent="0.25">
      <c r="A16480">
        <v>16479</v>
      </c>
    </row>
    <row r="16481" spans="1:1" x14ac:dyDescent="0.25">
      <c r="A16481">
        <v>16480</v>
      </c>
    </row>
    <row r="16482" spans="1:1" x14ac:dyDescent="0.25">
      <c r="A16482">
        <v>16481</v>
      </c>
    </row>
    <row r="16483" spans="1:1" x14ac:dyDescent="0.25">
      <c r="A16483">
        <v>16482</v>
      </c>
    </row>
    <row r="16484" spans="1:1" x14ac:dyDescent="0.25">
      <c r="A16484">
        <v>16483</v>
      </c>
    </row>
    <row r="16485" spans="1:1" x14ac:dyDescent="0.25">
      <c r="A16485">
        <v>16484</v>
      </c>
    </row>
    <row r="16486" spans="1:1" x14ac:dyDescent="0.25">
      <c r="A16486">
        <v>16485</v>
      </c>
    </row>
    <row r="16487" spans="1:1" x14ac:dyDescent="0.25">
      <c r="A16487">
        <v>16486</v>
      </c>
    </row>
    <row r="16488" spans="1:1" x14ac:dyDescent="0.25">
      <c r="A16488">
        <v>16487</v>
      </c>
    </row>
    <row r="16489" spans="1:1" x14ac:dyDescent="0.25">
      <c r="A16489">
        <v>16488</v>
      </c>
    </row>
    <row r="16490" spans="1:1" x14ac:dyDescent="0.25">
      <c r="A16490">
        <v>16489</v>
      </c>
    </row>
    <row r="16491" spans="1:1" x14ac:dyDescent="0.25">
      <c r="A16491">
        <v>16490</v>
      </c>
    </row>
    <row r="16492" spans="1:1" x14ac:dyDescent="0.25">
      <c r="A16492">
        <v>16491</v>
      </c>
    </row>
    <row r="16493" spans="1:1" x14ac:dyDescent="0.25">
      <c r="A16493">
        <v>16492</v>
      </c>
    </row>
    <row r="16494" spans="1:1" x14ac:dyDescent="0.25">
      <c r="A16494">
        <v>16493</v>
      </c>
    </row>
    <row r="16495" spans="1:1" x14ac:dyDescent="0.25">
      <c r="A16495">
        <v>16494</v>
      </c>
    </row>
    <row r="16496" spans="1:1" x14ac:dyDescent="0.25">
      <c r="A16496">
        <v>16495</v>
      </c>
    </row>
    <row r="16497" spans="1:1" x14ac:dyDescent="0.25">
      <c r="A16497">
        <v>16496</v>
      </c>
    </row>
    <row r="16498" spans="1:1" x14ac:dyDescent="0.25">
      <c r="A16498">
        <v>16497</v>
      </c>
    </row>
    <row r="16499" spans="1:1" x14ac:dyDescent="0.25">
      <c r="A16499">
        <v>16498</v>
      </c>
    </row>
    <row r="16500" spans="1:1" x14ac:dyDescent="0.25">
      <c r="A16500">
        <v>16499</v>
      </c>
    </row>
    <row r="16501" spans="1:1" x14ac:dyDescent="0.25">
      <c r="A16501">
        <v>16500</v>
      </c>
    </row>
    <row r="16502" spans="1:1" x14ac:dyDescent="0.25">
      <c r="A16502">
        <v>16501</v>
      </c>
    </row>
    <row r="16503" spans="1:1" x14ac:dyDescent="0.25">
      <c r="A16503">
        <v>16502</v>
      </c>
    </row>
    <row r="16504" spans="1:1" x14ac:dyDescent="0.25">
      <c r="A16504">
        <v>16503</v>
      </c>
    </row>
    <row r="16505" spans="1:1" x14ac:dyDescent="0.25">
      <c r="A16505">
        <v>16504</v>
      </c>
    </row>
    <row r="16506" spans="1:1" x14ac:dyDescent="0.25">
      <c r="A16506">
        <v>16505</v>
      </c>
    </row>
    <row r="16507" spans="1:1" x14ac:dyDescent="0.25">
      <c r="A16507">
        <v>16506</v>
      </c>
    </row>
    <row r="16508" spans="1:1" x14ac:dyDescent="0.25">
      <c r="A16508">
        <v>16507</v>
      </c>
    </row>
    <row r="16509" spans="1:1" x14ac:dyDescent="0.25">
      <c r="A16509">
        <v>16508</v>
      </c>
    </row>
    <row r="16510" spans="1:1" x14ac:dyDescent="0.25">
      <c r="A16510">
        <v>16509</v>
      </c>
    </row>
    <row r="16511" spans="1:1" x14ac:dyDescent="0.25">
      <c r="A16511">
        <v>16510</v>
      </c>
    </row>
    <row r="16512" spans="1:1" x14ac:dyDescent="0.25">
      <c r="A16512">
        <v>16511</v>
      </c>
    </row>
    <row r="16513" spans="1:1" x14ac:dyDescent="0.25">
      <c r="A16513">
        <v>16512</v>
      </c>
    </row>
    <row r="16514" spans="1:1" x14ac:dyDescent="0.25">
      <c r="A16514">
        <v>16513</v>
      </c>
    </row>
    <row r="16515" spans="1:1" x14ac:dyDescent="0.25">
      <c r="A16515">
        <v>16514</v>
      </c>
    </row>
    <row r="16516" spans="1:1" x14ac:dyDescent="0.25">
      <c r="A16516">
        <v>16515</v>
      </c>
    </row>
    <row r="16517" spans="1:1" x14ac:dyDescent="0.25">
      <c r="A16517">
        <v>16516</v>
      </c>
    </row>
    <row r="16518" spans="1:1" x14ac:dyDescent="0.25">
      <c r="A16518">
        <v>16517</v>
      </c>
    </row>
    <row r="16519" spans="1:1" x14ac:dyDescent="0.25">
      <c r="A16519">
        <v>16518</v>
      </c>
    </row>
    <row r="16520" spans="1:1" x14ac:dyDescent="0.25">
      <c r="A16520">
        <v>16519</v>
      </c>
    </row>
    <row r="16521" spans="1:1" x14ac:dyDescent="0.25">
      <c r="A16521">
        <v>16520</v>
      </c>
    </row>
    <row r="16522" spans="1:1" x14ac:dyDescent="0.25">
      <c r="A16522">
        <v>16521</v>
      </c>
    </row>
    <row r="16523" spans="1:1" x14ac:dyDescent="0.25">
      <c r="A16523">
        <v>16522</v>
      </c>
    </row>
    <row r="16524" spans="1:1" x14ac:dyDescent="0.25">
      <c r="A16524">
        <v>16523</v>
      </c>
    </row>
    <row r="16525" spans="1:1" x14ac:dyDescent="0.25">
      <c r="A16525">
        <v>16524</v>
      </c>
    </row>
    <row r="16526" spans="1:1" x14ac:dyDescent="0.25">
      <c r="A16526">
        <v>16525</v>
      </c>
    </row>
    <row r="16527" spans="1:1" x14ac:dyDescent="0.25">
      <c r="A16527">
        <v>16526</v>
      </c>
    </row>
    <row r="16528" spans="1:1" x14ac:dyDescent="0.25">
      <c r="A16528">
        <v>16527</v>
      </c>
    </row>
    <row r="16529" spans="1:1" x14ac:dyDescent="0.25">
      <c r="A16529">
        <v>16528</v>
      </c>
    </row>
    <row r="16530" spans="1:1" x14ac:dyDescent="0.25">
      <c r="A16530">
        <v>16529</v>
      </c>
    </row>
    <row r="16531" spans="1:1" x14ac:dyDescent="0.25">
      <c r="A16531">
        <v>16530</v>
      </c>
    </row>
    <row r="16532" spans="1:1" x14ac:dyDescent="0.25">
      <c r="A16532">
        <v>16531</v>
      </c>
    </row>
    <row r="16533" spans="1:1" x14ac:dyDescent="0.25">
      <c r="A16533">
        <v>16532</v>
      </c>
    </row>
    <row r="16534" spans="1:1" x14ac:dyDescent="0.25">
      <c r="A16534">
        <v>16533</v>
      </c>
    </row>
    <row r="16535" spans="1:1" x14ac:dyDescent="0.25">
      <c r="A16535">
        <v>16534</v>
      </c>
    </row>
    <row r="16536" spans="1:1" x14ac:dyDescent="0.25">
      <c r="A16536">
        <v>16535</v>
      </c>
    </row>
    <row r="16537" spans="1:1" x14ac:dyDescent="0.25">
      <c r="A16537">
        <v>16536</v>
      </c>
    </row>
    <row r="16538" spans="1:1" x14ac:dyDescent="0.25">
      <c r="A16538">
        <v>16537</v>
      </c>
    </row>
    <row r="16539" spans="1:1" x14ac:dyDescent="0.25">
      <c r="A16539">
        <v>16538</v>
      </c>
    </row>
    <row r="16540" spans="1:1" x14ac:dyDescent="0.25">
      <c r="A16540">
        <v>16539</v>
      </c>
    </row>
    <row r="16541" spans="1:1" x14ac:dyDescent="0.25">
      <c r="A16541">
        <v>16540</v>
      </c>
    </row>
    <row r="16542" spans="1:1" x14ac:dyDescent="0.25">
      <c r="A16542">
        <v>16541</v>
      </c>
    </row>
    <row r="16543" spans="1:1" x14ac:dyDescent="0.25">
      <c r="A16543">
        <v>16542</v>
      </c>
    </row>
    <row r="16544" spans="1:1" x14ac:dyDescent="0.25">
      <c r="A16544">
        <v>16543</v>
      </c>
    </row>
    <row r="16545" spans="1:1" x14ac:dyDescent="0.25">
      <c r="A16545">
        <v>16544</v>
      </c>
    </row>
    <row r="16546" spans="1:1" x14ac:dyDescent="0.25">
      <c r="A16546">
        <v>16545</v>
      </c>
    </row>
    <row r="16547" spans="1:1" x14ac:dyDescent="0.25">
      <c r="A16547">
        <v>16546</v>
      </c>
    </row>
    <row r="16548" spans="1:1" x14ac:dyDescent="0.25">
      <c r="A16548">
        <v>16547</v>
      </c>
    </row>
    <row r="16549" spans="1:1" x14ac:dyDescent="0.25">
      <c r="A16549">
        <v>16548</v>
      </c>
    </row>
    <row r="16550" spans="1:1" x14ac:dyDescent="0.25">
      <c r="A16550">
        <v>16549</v>
      </c>
    </row>
    <row r="16551" spans="1:1" x14ac:dyDescent="0.25">
      <c r="A16551">
        <v>16550</v>
      </c>
    </row>
    <row r="16552" spans="1:1" x14ac:dyDescent="0.25">
      <c r="A16552">
        <v>16551</v>
      </c>
    </row>
    <row r="16553" spans="1:1" x14ac:dyDescent="0.25">
      <c r="A16553">
        <v>16552</v>
      </c>
    </row>
    <row r="16554" spans="1:1" x14ac:dyDescent="0.25">
      <c r="A16554">
        <v>16553</v>
      </c>
    </row>
    <row r="16555" spans="1:1" x14ac:dyDescent="0.25">
      <c r="A16555">
        <v>16554</v>
      </c>
    </row>
    <row r="16556" spans="1:1" x14ac:dyDescent="0.25">
      <c r="A16556">
        <v>16555</v>
      </c>
    </row>
    <row r="16557" spans="1:1" x14ac:dyDescent="0.25">
      <c r="A16557">
        <v>16556</v>
      </c>
    </row>
    <row r="16558" spans="1:1" x14ac:dyDescent="0.25">
      <c r="A16558">
        <v>16557</v>
      </c>
    </row>
    <row r="16559" spans="1:1" x14ac:dyDescent="0.25">
      <c r="A16559">
        <v>16558</v>
      </c>
    </row>
    <row r="16560" spans="1:1" x14ac:dyDescent="0.25">
      <c r="A16560">
        <v>16559</v>
      </c>
    </row>
    <row r="16561" spans="1:1" x14ac:dyDescent="0.25">
      <c r="A16561">
        <v>16560</v>
      </c>
    </row>
    <row r="16562" spans="1:1" x14ac:dyDescent="0.25">
      <c r="A16562">
        <v>16561</v>
      </c>
    </row>
    <row r="16563" spans="1:1" x14ac:dyDescent="0.25">
      <c r="A16563">
        <v>16562</v>
      </c>
    </row>
    <row r="16564" spans="1:1" x14ac:dyDescent="0.25">
      <c r="A16564">
        <v>16563</v>
      </c>
    </row>
    <row r="16565" spans="1:1" x14ac:dyDescent="0.25">
      <c r="A16565">
        <v>16564</v>
      </c>
    </row>
    <row r="16566" spans="1:1" x14ac:dyDescent="0.25">
      <c r="A16566">
        <v>16565</v>
      </c>
    </row>
    <row r="16567" spans="1:1" x14ac:dyDescent="0.25">
      <c r="A16567">
        <v>16566</v>
      </c>
    </row>
    <row r="16568" spans="1:1" x14ac:dyDescent="0.25">
      <c r="A16568">
        <v>16567</v>
      </c>
    </row>
    <row r="16569" spans="1:1" x14ac:dyDescent="0.25">
      <c r="A16569">
        <v>16568</v>
      </c>
    </row>
    <row r="16570" spans="1:1" x14ac:dyDescent="0.25">
      <c r="A16570">
        <v>16569</v>
      </c>
    </row>
    <row r="16571" spans="1:1" x14ac:dyDescent="0.25">
      <c r="A16571">
        <v>16570</v>
      </c>
    </row>
    <row r="16572" spans="1:1" x14ac:dyDescent="0.25">
      <c r="A16572">
        <v>16571</v>
      </c>
    </row>
    <row r="16573" spans="1:1" x14ac:dyDescent="0.25">
      <c r="A16573">
        <v>16572</v>
      </c>
    </row>
    <row r="16574" spans="1:1" x14ac:dyDescent="0.25">
      <c r="A16574">
        <v>16573</v>
      </c>
    </row>
    <row r="16575" spans="1:1" x14ac:dyDescent="0.25">
      <c r="A16575">
        <v>16574</v>
      </c>
    </row>
    <row r="16576" spans="1:1" x14ac:dyDescent="0.25">
      <c r="A16576">
        <v>16575</v>
      </c>
    </row>
    <row r="16577" spans="1:1" x14ac:dyDescent="0.25">
      <c r="A16577">
        <v>16576</v>
      </c>
    </row>
    <row r="16578" spans="1:1" x14ac:dyDescent="0.25">
      <c r="A16578">
        <v>16577</v>
      </c>
    </row>
    <row r="16579" spans="1:1" x14ac:dyDescent="0.25">
      <c r="A16579">
        <v>16578</v>
      </c>
    </row>
    <row r="16580" spans="1:1" x14ac:dyDescent="0.25">
      <c r="A16580">
        <v>16579</v>
      </c>
    </row>
    <row r="16581" spans="1:1" x14ac:dyDescent="0.25">
      <c r="A16581">
        <v>16580</v>
      </c>
    </row>
    <row r="16582" spans="1:1" x14ac:dyDescent="0.25">
      <c r="A16582">
        <v>16581</v>
      </c>
    </row>
    <row r="16583" spans="1:1" x14ac:dyDescent="0.25">
      <c r="A16583">
        <v>16582</v>
      </c>
    </row>
    <row r="16584" spans="1:1" x14ac:dyDescent="0.25">
      <c r="A16584">
        <v>16583</v>
      </c>
    </row>
    <row r="16585" spans="1:1" x14ac:dyDescent="0.25">
      <c r="A16585">
        <v>16584</v>
      </c>
    </row>
    <row r="16586" spans="1:1" x14ac:dyDescent="0.25">
      <c r="A16586">
        <v>16585</v>
      </c>
    </row>
    <row r="16587" spans="1:1" x14ac:dyDescent="0.25">
      <c r="A16587">
        <v>16586</v>
      </c>
    </row>
    <row r="16588" spans="1:1" x14ac:dyDescent="0.25">
      <c r="A16588">
        <v>16587</v>
      </c>
    </row>
    <row r="16589" spans="1:1" x14ac:dyDescent="0.25">
      <c r="A16589">
        <v>16588</v>
      </c>
    </row>
    <row r="16590" spans="1:1" x14ac:dyDescent="0.25">
      <c r="A16590">
        <v>16589</v>
      </c>
    </row>
    <row r="16591" spans="1:1" x14ac:dyDescent="0.25">
      <c r="A16591">
        <v>16590</v>
      </c>
    </row>
    <row r="16592" spans="1:1" x14ac:dyDescent="0.25">
      <c r="A16592">
        <v>16591</v>
      </c>
    </row>
    <row r="16593" spans="1:1" x14ac:dyDescent="0.25">
      <c r="A16593">
        <v>16592</v>
      </c>
    </row>
    <row r="16594" spans="1:1" x14ac:dyDescent="0.25">
      <c r="A16594">
        <v>16593</v>
      </c>
    </row>
    <row r="16595" spans="1:1" x14ac:dyDescent="0.25">
      <c r="A16595">
        <v>16594</v>
      </c>
    </row>
    <row r="16596" spans="1:1" x14ac:dyDescent="0.25">
      <c r="A16596">
        <v>16595</v>
      </c>
    </row>
    <row r="16597" spans="1:1" x14ac:dyDescent="0.25">
      <c r="A16597">
        <v>16596</v>
      </c>
    </row>
    <row r="16598" spans="1:1" x14ac:dyDescent="0.25">
      <c r="A16598">
        <v>16597</v>
      </c>
    </row>
    <row r="16599" spans="1:1" x14ac:dyDescent="0.25">
      <c r="A16599">
        <v>16598</v>
      </c>
    </row>
    <row r="16600" spans="1:1" x14ac:dyDescent="0.25">
      <c r="A16600">
        <v>16599</v>
      </c>
    </row>
    <row r="16601" spans="1:1" x14ac:dyDescent="0.25">
      <c r="A16601">
        <v>16600</v>
      </c>
    </row>
    <row r="16602" spans="1:1" x14ac:dyDescent="0.25">
      <c r="A16602">
        <v>16601</v>
      </c>
    </row>
    <row r="16603" spans="1:1" x14ac:dyDescent="0.25">
      <c r="A16603">
        <v>16602</v>
      </c>
    </row>
    <row r="16604" spans="1:1" x14ac:dyDescent="0.25">
      <c r="A16604">
        <v>16603</v>
      </c>
    </row>
    <row r="16605" spans="1:1" x14ac:dyDescent="0.25">
      <c r="A16605">
        <v>16604</v>
      </c>
    </row>
    <row r="16606" spans="1:1" x14ac:dyDescent="0.25">
      <c r="A16606">
        <v>16605</v>
      </c>
    </row>
    <row r="16607" spans="1:1" x14ac:dyDescent="0.25">
      <c r="A16607">
        <v>16606</v>
      </c>
    </row>
    <row r="16608" spans="1:1" x14ac:dyDescent="0.25">
      <c r="A16608">
        <v>16607</v>
      </c>
    </row>
    <row r="16609" spans="1:1" x14ac:dyDescent="0.25">
      <c r="A16609">
        <v>16608</v>
      </c>
    </row>
    <row r="16610" spans="1:1" x14ac:dyDescent="0.25">
      <c r="A16610">
        <v>16609</v>
      </c>
    </row>
    <row r="16611" spans="1:1" x14ac:dyDescent="0.25">
      <c r="A16611">
        <v>16610</v>
      </c>
    </row>
    <row r="16612" spans="1:1" x14ac:dyDescent="0.25">
      <c r="A16612">
        <v>16611</v>
      </c>
    </row>
    <row r="16613" spans="1:1" x14ac:dyDescent="0.25">
      <c r="A16613">
        <v>16612</v>
      </c>
    </row>
    <row r="16614" spans="1:1" x14ac:dyDescent="0.25">
      <c r="A16614">
        <v>16613</v>
      </c>
    </row>
    <row r="16615" spans="1:1" x14ac:dyDescent="0.25">
      <c r="A16615">
        <v>16614</v>
      </c>
    </row>
    <row r="16616" spans="1:1" x14ac:dyDescent="0.25">
      <c r="A16616">
        <v>16615</v>
      </c>
    </row>
    <row r="16617" spans="1:1" x14ac:dyDescent="0.25">
      <c r="A16617">
        <v>16616</v>
      </c>
    </row>
    <row r="16618" spans="1:1" x14ac:dyDescent="0.25">
      <c r="A16618">
        <v>16617</v>
      </c>
    </row>
    <row r="16619" spans="1:1" x14ac:dyDescent="0.25">
      <c r="A16619">
        <v>16618</v>
      </c>
    </row>
    <row r="16620" spans="1:1" x14ac:dyDescent="0.25">
      <c r="A16620">
        <v>16619</v>
      </c>
    </row>
    <row r="16621" spans="1:1" x14ac:dyDescent="0.25">
      <c r="A16621">
        <v>16620</v>
      </c>
    </row>
    <row r="16622" spans="1:1" x14ac:dyDescent="0.25">
      <c r="A16622">
        <v>16621</v>
      </c>
    </row>
    <row r="16623" spans="1:1" x14ac:dyDescent="0.25">
      <c r="A16623">
        <v>16622</v>
      </c>
    </row>
    <row r="16624" spans="1:1" x14ac:dyDescent="0.25">
      <c r="A16624">
        <v>16623</v>
      </c>
    </row>
    <row r="16625" spans="1:1" x14ac:dyDescent="0.25">
      <c r="A16625">
        <v>16624</v>
      </c>
    </row>
    <row r="16626" spans="1:1" x14ac:dyDescent="0.25">
      <c r="A16626">
        <v>16625</v>
      </c>
    </row>
    <row r="16627" spans="1:1" x14ac:dyDescent="0.25">
      <c r="A16627">
        <v>16626</v>
      </c>
    </row>
    <row r="16628" spans="1:1" x14ac:dyDescent="0.25">
      <c r="A16628">
        <v>16627</v>
      </c>
    </row>
    <row r="16629" spans="1:1" x14ac:dyDescent="0.25">
      <c r="A16629">
        <v>16628</v>
      </c>
    </row>
    <row r="16630" spans="1:1" x14ac:dyDescent="0.25">
      <c r="A16630">
        <v>16629</v>
      </c>
    </row>
    <row r="16631" spans="1:1" x14ac:dyDescent="0.25">
      <c r="A16631">
        <v>16630</v>
      </c>
    </row>
    <row r="16632" spans="1:1" x14ac:dyDescent="0.25">
      <c r="A16632">
        <v>16631</v>
      </c>
    </row>
    <row r="16633" spans="1:1" x14ac:dyDescent="0.25">
      <c r="A16633">
        <v>16632</v>
      </c>
    </row>
    <row r="16634" spans="1:1" x14ac:dyDescent="0.25">
      <c r="A16634">
        <v>16633</v>
      </c>
    </row>
    <row r="16635" spans="1:1" x14ac:dyDescent="0.25">
      <c r="A16635">
        <v>16634</v>
      </c>
    </row>
    <row r="16636" spans="1:1" x14ac:dyDescent="0.25">
      <c r="A16636">
        <v>16635</v>
      </c>
    </row>
    <row r="16637" spans="1:1" x14ac:dyDescent="0.25">
      <c r="A16637">
        <v>16636</v>
      </c>
    </row>
    <row r="16638" spans="1:1" x14ac:dyDescent="0.25">
      <c r="A16638">
        <v>16637</v>
      </c>
    </row>
    <row r="16639" spans="1:1" x14ac:dyDescent="0.25">
      <c r="A16639">
        <v>16638</v>
      </c>
    </row>
    <row r="16640" spans="1:1" x14ac:dyDescent="0.25">
      <c r="A16640">
        <v>16639</v>
      </c>
    </row>
    <row r="16641" spans="1:1" x14ac:dyDescent="0.25">
      <c r="A16641">
        <v>16640</v>
      </c>
    </row>
    <row r="16642" spans="1:1" x14ac:dyDescent="0.25">
      <c r="A16642">
        <v>16641</v>
      </c>
    </row>
    <row r="16643" spans="1:1" x14ac:dyDescent="0.25">
      <c r="A16643">
        <v>16642</v>
      </c>
    </row>
    <row r="16644" spans="1:1" x14ac:dyDescent="0.25">
      <c r="A16644">
        <v>16643</v>
      </c>
    </row>
    <row r="16645" spans="1:1" x14ac:dyDescent="0.25">
      <c r="A16645">
        <v>16644</v>
      </c>
    </row>
    <row r="16646" spans="1:1" x14ac:dyDescent="0.25">
      <c r="A16646">
        <v>16645</v>
      </c>
    </row>
    <row r="16647" spans="1:1" x14ac:dyDescent="0.25">
      <c r="A16647">
        <v>16646</v>
      </c>
    </row>
    <row r="16648" spans="1:1" x14ac:dyDescent="0.25">
      <c r="A16648">
        <v>16647</v>
      </c>
    </row>
    <row r="16649" spans="1:1" x14ac:dyDescent="0.25">
      <c r="A16649">
        <v>16648</v>
      </c>
    </row>
    <row r="16650" spans="1:1" x14ac:dyDescent="0.25">
      <c r="A16650">
        <v>16649</v>
      </c>
    </row>
    <row r="16651" spans="1:1" x14ac:dyDescent="0.25">
      <c r="A16651">
        <v>16650</v>
      </c>
    </row>
    <row r="16652" spans="1:1" x14ac:dyDescent="0.25">
      <c r="A16652">
        <v>16651</v>
      </c>
    </row>
    <row r="16653" spans="1:1" x14ac:dyDescent="0.25">
      <c r="A16653">
        <v>16652</v>
      </c>
    </row>
    <row r="16654" spans="1:1" x14ac:dyDescent="0.25">
      <c r="A16654">
        <v>16653</v>
      </c>
    </row>
    <row r="16655" spans="1:1" x14ac:dyDescent="0.25">
      <c r="A16655">
        <v>16654</v>
      </c>
    </row>
    <row r="16656" spans="1:1" x14ac:dyDescent="0.25">
      <c r="A16656">
        <v>16655</v>
      </c>
    </row>
    <row r="16657" spans="1:1" x14ac:dyDescent="0.25">
      <c r="A16657">
        <v>16656</v>
      </c>
    </row>
    <row r="16658" spans="1:1" x14ac:dyDescent="0.25">
      <c r="A16658">
        <v>16657</v>
      </c>
    </row>
    <row r="16659" spans="1:1" x14ac:dyDescent="0.25">
      <c r="A16659">
        <v>16658</v>
      </c>
    </row>
    <row r="16660" spans="1:1" x14ac:dyDescent="0.25">
      <c r="A16660">
        <v>16659</v>
      </c>
    </row>
    <row r="16661" spans="1:1" x14ac:dyDescent="0.25">
      <c r="A16661">
        <v>16660</v>
      </c>
    </row>
    <row r="16662" spans="1:1" x14ac:dyDescent="0.25">
      <c r="A16662">
        <v>16661</v>
      </c>
    </row>
    <row r="16663" spans="1:1" x14ac:dyDescent="0.25">
      <c r="A16663">
        <v>16662</v>
      </c>
    </row>
    <row r="16664" spans="1:1" x14ac:dyDescent="0.25">
      <c r="A16664">
        <v>16663</v>
      </c>
    </row>
    <row r="16665" spans="1:1" x14ac:dyDescent="0.25">
      <c r="A16665">
        <v>16664</v>
      </c>
    </row>
    <row r="16666" spans="1:1" x14ac:dyDescent="0.25">
      <c r="A16666">
        <v>16665</v>
      </c>
    </row>
    <row r="16667" spans="1:1" x14ac:dyDescent="0.25">
      <c r="A16667">
        <v>16666</v>
      </c>
    </row>
    <row r="16668" spans="1:1" x14ac:dyDescent="0.25">
      <c r="A16668">
        <v>16667</v>
      </c>
    </row>
    <row r="16669" spans="1:1" x14ac:dyDescent="0.25">
      <c r="A16669">
        <v>16668</v>
      </c>
    </row>
    <row r="16670" spans="1:1" x14ac:dyDescent="0.25">
      <c r="A16670">
        <v>16669</v>
      </c>
    </row>
    <row r="16671" spans="1:1" x14ac:dyDescent="0.25">
      <c r="A16671">
        <v>16670</v>
      </c>
    </row>
    <row r="16672" spans="1:1" x14ac:dyDescent="0.25">
      <c r="A16672">
        <v>16671</v>
      </c>
    </row>
    <row r="16673" spans="1:1" x14ac:dyDescent="0.25">
      <c r="A16673">
        <v>16672</v>
      </c>
    </row>
    <row r="16674" spans="1:1" x14ac:dyDescent="0.25">
      <c r="A16674">
        <v>16673</v>
      </c>
    </row>
    <row r="16675" spans="1:1" x14ac:dyDescent="0.25">
      <c r="A16675">
        <v>16674</v>
      </c>
    </row>
    <row r="16676" spans="1:1" x14ac:dyDescent="0.25">
      <c r="A16676">
        <v>16675</v>
      </c>
    </row>
    <row r="16677" spans="1:1" x14ac:dyDescent="0.25">
      <c r="A16677">
        <v>16676</v>
      </c>
    </row>
    <row r="16678" spans="1:1" x14ac:dyDescent="0.25">
      <c r="A16678">
        <v>16677</v>
      </c>
    </row>
    <row r="16679" spans="1:1" x14ac:dyDescent="0.25">
      <c r="A16679">
        <v>16678</v>
      </c>
    </row>
    <row r="16680" spans="1:1" x14ac:dyDescent="0.25">
      <c r="A16680">
        <v>16679</v>
      </c>
    </row>
    <row r="16681" spans="1:1" x14ac:dyDescent="0.25">
      <c r="A16681">
        <v>16680</v>
      </c>
    </row>
    <row r="16682" spans="1:1" x14ac:dyDescent="0.25">
      <c r="A16682">
        <v>16681</v>
      </c>
    </row>
    <row r="16683" spans="1:1" x14ac:dyDescent="0.25">
      <c r="A16683">
        <v>16682</v>
      </c>
    </row>
    <row r="16684" spans="1:1" x14ac:dyDescent="0.25">
      <c r="A16684">
        <v>16683</v>
      </c>
    </row>
    <row r="16685" spans="1:1" x14ac:dyDescent="0.25">
      <c r="A16685">
        <v>16684</v>
      </c>
    </row>
    <row r="16686" spans="1:1" x14ac:dyDescent="0.25">
      <c r="A16686">
        <v>16685</v>
      </c>
    </row>
    <row r="16687" spans="1:1" x14ac:dyDescent="0.25">
      <c r="A16687">
        <v>16686</v>
      </c>
    </row>
    <row r="16688" spans="1:1" x14ac:dyDescent="0.25">
      <c r="A16688">
        <v>16687</v>
      </c>
    </row>
    <row r="16689" spans="1:1" x14ac:dyDescent="0.25">
      <c r="A16689">
        <v>16688</v>
      </c>
    </row>
    <row r="16690" spans="1:1" x14ac:dyDescent="0.25">
      <c r="A16690">
        <v>16689</v>
      </c>
    </row>
    <row r="16691" spans="1:1" x14ac:dyDescent="0.25">
      <c r="A16691">
        <v>16690</v>
      </c>
    </row>
    <row r="16692" spans="1:1" x14ac:dyDescent="0.25">
      <c r="A16692">
        <v>16691</v>
      </c>
    </row>
    <row r="16693" spans="1:1" x14ac:dyDescent="0.25">
      <c r="A16693">
        <v>16692</v>
      </c>
    </row>
    <row r="16694" spans="1:1" x14ac:dyDescent="0.25">
      <c r="A16694">
        <v>16693</v>
      </c>
    </row>
    <row r="16695" spans="1:1" x14ac:dyDescent="0.25">
      <c r="A16695">
        <v>16694</v>
      </c>
    </row>
    <row r="16696" spans="1:1" x14ac:dyDescent="0.25">
      <c r="A16696">
        <v>16695</v>
      </c>
    </row>
    <row r="16697" spans="1:1" x14ac:dyDescent="0.25">
      <c r="A16697">
        <v>16696</v>
      </c>
    </row>
    <row r="16698" spans="1:1" x14ac:dyDescent="0.25">
      <c r="A16698">
        <v>16697</v>
      </c>
    </row>
    <row r="16699" spans="1:1" x14ac:dyDescent="0.25">
      <c r="A16699">
        <v>16698</v>
      </c>
    </row>
    <row r="16700" spans="1:1" x14ac:dyDescent="0.25">
      <c r="A16700">
        <v>16699</v>
      </c>
    </row>
    <row r="16701" spans="1:1" x14ac:dyDescent="0.25">
      <c r="A16701">
        <v>16700</v>
      </c>
    </row>
    <row r="16702" spans="1:1" x14ac:dyDescent="0.25">
      <c r="A16702">
        <v>16701</v>
      </c>
    </row>
    <row r="16703" spans="1:1" x14ac:dyDescent="0.25">
      <c r="A16703">
        <v>16702</v>
      </c>
    </row>
    <row r="16704" spans="1:1" x14ac:dyDescent="0.25">
      <c r="A16704">
        <v>16703</v>
      </c>
    </row>
    <row r="16705" spans="1:1" x14ac:dyDescent="0.25">
      <c r="A16705">
        <v>16704</v>
      </c>
    </row>
    <row r="16706" spans="1:1" x14ac:dyDescent="0.25">
      <c r="A16706">
        <v>16705</v>
      </c>
    </row>
    <row r="16707" spans="1:1" x14ac:dyDescent="0.25">
      <c r="A16707">
        <v>16706</v>
      </c>
    </row>
    <row r="16708" spans="1:1" x14ac:dyDescent="0.25">
      <c r="A16708">
        <v>16707</v>
      </c>
    </row>
    <row r="16709" spans="1:1" x14ac:dyDescent="0.25">
      <c r="A16709">
        <v>16708</v>
      </c>
    </row>
    <row r="16710" spans="1:1" x14ac:dyDescent="0.25">
      <c r="A16710">
        <v>16709</v>
      </c>
    </row>
    <row r="16711" spans="1:1" x14ac:dyDescent="0.25">
      <c r="A16711">
        <v>16710</v>
      </c>
    </row>
    <row r="16712" spans="1:1" x14ac:dyDescent="0.25">
      <c r="A16712">
        <v>16711</v>
      </c>
    </row>
    <row r="16713" spans="1:1" x14ac:dyDescent="0.25">
      <c r="A16713">
        <v>16712</v>
      </c>
    </row>
    <row r="16714" spans="1:1" x14ac:dyDescent="0.25">
      <c r="A16714">
        <v>16713</v>
      </c>
    </row>
    <row r="16715" spans="1:1" x14ac:dyDescent="0.25">
      <c r="A16715">
        <v>16714</v>
      </c>
    </row>
    <row r="16716" spans="1:1" x14ac:dyDescent="0.25">
      <c r="A16716">
        <v>16715</v>
      </c>
    </row>
    <row r="16717" spans="1:1" x14ac:dyDescent="0.25">
      <c r="A16717">
        <v>16716</v>
      </c>
    </row>
    <row r="16718" spans="1:1" x14ac:dyDescent="0.25">
      <c r="A16718">
        <v>16717</v>
      </c>
    </row>
    <row r="16719" spans="1:1" x14ac:dyDescent="0.25">
      <c r="A16719">
        <v>16718</v>
      </c>
    </row>
    <row r="16720" spans="1:1" x14ac:dyDescent="0.25">
      <c r="A16720">
        <v>16719</v>
      </c>
    </row>
    <row r="16721" spans="1:1" x14ac:dyDescent="0.25">
      <c r="A16721">
        <v>16720</v>
      </c>
    </row>
    <row r="16722" spans="1:1" x14ac:dyDescent="0.25">
      <c r="A16722">
        <v>16721</v>
      </c>
    </row>
    <row r="16723" spans="1:1" x14ac:dyDescent="0.25">
      <c r="A16723">
        <v>16722</v>
      </c>
    </row>
    <row r="16724" spans="1:1" x14ac:dyDescent="0.25">
      <c r="A16724">
        <v>16723</v>
      </c>
    </row>
    <row r="16725" spans="1:1" x14ac:dyDescent="0.25">
      <c r="A16725">
        <v>16724</v>
      </c>
    </row>
    <row r="16726" spans="1:1" x14ac:dyDescent="0.25">
      <c r="A16726">
        <v>16725</v>
      </c>
    </row>
    <row r="16727" spans="1:1" x14ac:dyDescent="0.25">
      <c r="A16727">
        <v>16726</v>
      </c>
    </row>
    <row r="16728" spans="1:1" x14ac:dyDescent="0.25">
      <c r="A16728">
        <v>16727</v>
      </c>
    </row>
    <row r="16729" spans="1:1" x14ac:dyDescent="0.25">
      <c r="A16729">
        <v>16728</v>
      </c>
    </row>
    <row r="16730" spans="1:1" x14ac:dyDescent="0.25">
      <c r="A16730">
        <v>16729</v>
      </c>
    </row>
    <row r="16731" spans="1:1" x14ac:dyDescent="0.25">
      <c r="A16731">
        <v>16730</v>
      </c>
    </row>
    <row r="16732" spans="1:1" x14ac:dyDescent="0.25">
      <c r="A16732">
        <v>16731</v>
      </c>
    </row>
    <row r="16733" spans="1:1" x14ac:dyDescent="0.25">
      <c r="A16733">
        <v>16732</v>
      </c>
    </row>
    <row r="16734" spans="1:1" x14ac:dyDescent="0.25">
      <c r="A16734">
        <v>16733</v>
      </c>
    </row>
    <row r="16735" spans="1:1" x14ac:dyDescent="0.25">
      <c r="A16735">
        <v>16734</v>
      </c>
    </row>
    <row r="16736" spans="1:1" x14ac:dyDescent="0.25">
      <c r="A16736">
        <v>16735</v>
      </c>
    </row>
    <row r="16737" spans="1:1" x14ac:dyDescent="0.25">
      <c r="A16737">
        <v>16736</v>
      </c>
    </row>
    <row r="16738" spans="1:1" x14ac:dyDescent="0.25">
      <c r="A16738">
        <v>16737</v>
      </c>
    </row>
    <row r="16739" spans="1:1" x14ac:dyDescent="0.25">
      <c r="A16739">
        <v>16738</v>
      </c>
    </row>
    <row r="16740" spans="1:1" x14ac:dyDescent="0.25">
      <c r="A16740">
        <v>16739</v>
      </c>
    </row>
    <row r="16741" spans="1:1" x14ac:dyDescent="0.25">
      <c r="A16741">
        <v>16740</v>
      </c>
    </row>
    <row r="16742" spans="1:1" x14ac:dyDescent="0.25">
      <c r="A16742">
        <v>16741</v>
      </c>
    </row>
    <row r="16743" spans="1:1" x14ac:dyDescent="0.25">
      <c r="A16743">
        <v>16742</v>
      </c>
    </row>
    <row r="16744" spans="1:1" x14ac:dyDescent="0.25">
      <c r="A16744">
        <v>16743</v>
      </c>
    </row>
    <row r="16745" spans="1:1" x14ac:dyDescent="0.25">
      <c r="A16745">
        <v>16744</v>
      </c>
    </row>
    <row r="16746" spans="1:1" x14ac:dyDescent="0.25">
      <c r="A16746">
        <v>16745</v>
      </c>
    </row>
    <row r="16747" spans="1:1" x14ac:dyDescent="0.25">
      <c r="A16747">
        <v>16746</v>
      </c>
    </row>
    <row r="16748" spans="1:1" x14ac:dyDescent="0.25">
      <c r="A16748">
        <v>16747</v>
      </c>
    </row>
    <row r="16749" spans="1:1" x14ac:dyDescent="0.25">
      <c r="A16749">
        <v>16748</v>
      </c>
    </row>
    <row r="16750" spans="1:1" x14ac:dyDescent="0.25">
      <c r="A16750">
        <v>16749</v>
      </c>
    </row>
    <row r="16751" spans="1:1" x14ac:dyDescent="0.25">
      <c r="A16751">
        <v>16750</v>
      </c>
    </row>
    <row r="16752" spans="1:1" x14ac:dyDescent="0.25">
      <c r="A16752">
        <v>16751</v>
      </c>
    </row>
    <row r="16753" spans="1:1" x14ac:dyDescent="0.25">
      <c r="A16753">
        <v>16752</v>
      </c>
    </row>
    <row r="16754" spans="1:1" x14ac:dyDescent="0.25">
      <c r="A16754">
        <v>16753</v>
      </c>
    </row>
    <row r="16755" spans="1:1" x14ac:dyDescent="0.25">
      <c r="A16755">
        <v>16754</v>
      </c>
    </row>
    <row r="16756" spans="1:1" x14ac:dyDescent="0.25">
      <c r="A16756">
        <v>16755</v>
      </c>
    </row>
    <row r="16757" spans="1:1" x14ac:dyDescent="0.25">
      <c r="A16757">
        <v>16756</v>
      </c>
    </row>
    <row r="16758" spans="1:1" x14ac:dyDescent="0.25">
      <c r="A16758">
        <v>16757</v>
      </c>
    </row>
    <row r="16759" spans="1:1" x14ac:dyDescent="0.25">
      <c r="A16759">
        <v>16758</v>
      </c>
    </row>
    <row r="16760" spans="1:1" x14ac:dyDescent="0.25">
      <c r="A16760">
        <v>16759</v>
      </c>
    </row>
    <row r="16761" spans="1:1" x14ac:dyDescent="0.25">
      <c r="A16761">
        <v>16760</v>
      </c>
    </row>
    <row r="16762" spans="1:1" x14ac:dyDescent="0.25">
      <c r="A16762">
        <v>16761</v>
      </c>
    </row>
    <row r="16763" spans="1:1" x14ac:dyDescent="0.25">
      <c r="A16763">
        <v>16762</v>
      </c>
    </row>
    <row r="16764" spans="1:1" x14ac:dyDescent="0.25">
      <c r="A16764">
        <v>16763</v>
      </c>
    </row>
    <row r="16765" spans="1:1" x14ac:dyDescent="0.25">
      <c r="A16765">
        <v>16764</v>
      </c>
    </row>
    <row r="16766" spans="1:1" x14ac:dyDescent="0.25">
      <c r="A16766">
        <v>16765</v>
      </c>
    </row>
    <row r="16767" spans="1:1" x14ac:dyDescent="0.25">
      <c r="A16767">
        <v>16766</v>
      </c>
    </row>
    <row r="16768" spans="1:1" x14ac:dyDescent="0.25">
      <c r="A16768">
        <v>16767</v>
      </c>
    </row>
    <row r="16769" spans="1:1" x14ac:dyDescent="0.25">
      <c r="A16769">
        <v>16768</v>
      </c>
    </row>
    <row r="16770" spans="1:1" x14ac:dyDescent="0.25">
      <c r="A16770">
        <v>16769</v>
      </c>
    </row>
    <row r="16771" spans="1:1" x14ac:dyDescent="0.25">
      <c r="A16771">
        <v>16770</v>
      </c>
    </row>
    <row r="16772" spans="1:1" x14ac:dyDescent="0.25">
      <c r="A16772">
        <v>16771</v>
      </c>
    </row>
    <row r="16773" spans="1:1" x14ac:dyDescent="0.25">
      <c r="A16773">
        <v>16772</v>
      </c>
    </row>
    <row r="16774" spans="1:1" x14ac:dyDescent="0.25">
      <c r="A16774">
        <v>16773</v>
      </c>
    </row>
    <row r="16775" spans="1:1" x14ac:dyDescent="0.25">
      <c r="A16775">
        <v>16774</v>
      </c>
    </row>
    <row r="16776" spans="1:1" x14ac:dyDescent="0.25">
      <c r="A16776">
        <v>16775</v>
      </c>
    </row>
    <row r="16777" spans="1:1" x14ac:dyDescent="0.25">
      <c r="A16777">
        <v>16776</v>
      </c>
    </row>
    <row r="16778" spans="1:1" x14ac:dyDescent="0.25">
      <c r="A16778">
        <v>16777</v>
      </c>
    </row>
    <row r="16779" spans="1:1" x14ac:dyDescent="0.25">
      <c r="A16779">
        <v>16778</v>
      </c>
    </row>
    <row r="16780" spans="1:1" x14ac:dyDescent="0.25">
      <c r="A16780">
        <v>16779</v>
      </c>
    </row>
    <row r="16781" spans="1:1" x14ac:dyDescent="0.25">
      <c r="A16781">
        <v>16780</v>
      </c>
    </row>
    <row r="16782" spans="1:1" x14ac:dyDescent="0.25">
      <c r="A16782">
        <v>16781</v>
      </c>
    </row>
    <row r="16783" spans="1:1" x14ac:dyDescent="0.25">
      <c r="A16783">
        <v>16782</v>
      </c>
    </row>
    <row r="16784" spans="1:1" x14ac:dyDescent="0.25">
      <c r="A16784">
        <v>16783</v>
      </c>
    </row>
    <row r="16785" spans="1:1" x14ac:dyDescent="0.25">
      <c r="A16785">
        <v>16784</v>
      </c>
    </row>
    <row r="16786" spans="1:1" x14ac:dyDescent="0.25">
      <c r="A16786">
        <v>16785</v>
      </c>
    </row>
    <row r="16787" spans="1:1" x14ac:dyDescent="0.25">
      <c r="A16787">
        <v>16786</v>
      </c>
    </row>
    <row r="16788" spans="1:1" x14ac:dyDescent="0.25">
      <c r="A16788">
        <v>16787</v>
      </c>
    </row>
    <row r="16789" spans="1:1" x14ac:dyDescent="0.25">
      <c r="A16789">
        <v>16788</v>
      </c>
    </row>
    <row r="16790" spans="1:1" x14ac:dyDescent="0.25">
      <c r="A16790">
        <v>16789</v>
      </c>
    </row>
    <row r="16791" spans="1:1" x14ac:dyDescent="0.25">
      <c r="A16791">
        <v>16790</v>
      </c>
    </row>
    <row r="16792" spans="1:1" x14ac:dyDescent="0.25">
      <c r="A16792">
        <v>16791</v>
      </c>
    </row>
    <row r="16793" spans="1:1" x14ac:dyDescent="0.25">
      <c r="A16793">
        <v>16792</v>
      </c>
    </row>
    <row r="16794" spans="1:1" x14ac:dyDescent="0.25">
      <c r="A16794">
        <v>16793</v>
      </c>
    </row>
    <row r="16795" spans="1:1" x14ac:dyDescent="0.25">
      <c r="A16795">
        <v>16794</v>
      </c>
    </row>
    <row r="16796" spans="1:1" x14ac:dyDescent="0.25">
      <c r="A16796">
        <v>16795</v>
      </c>
    </row>
    <row r="16797" spans="1:1" x14ac:dyDescent="0.25">
      <c r="A16797">
        <v>16796</v>
      </c>
    </row>
    <row r="16798" spans="1:1" x14ac:dyDescent="0.25">
      <c r="A16798">
        <v>16797</v>
      </c>
    </row>
    <row r="16799" spans="1:1" x14ac:dyDescent="0.25">
      <c r="A16799">
        <v>16798</v>
      </c>
    </row>
    <row r="16800" spans="1:1" x14ac:dyDescent="0.25">
      <c r="A16800">
        <v>16799</v>
      </c>
    </row>
    <row r="16801" spans="1:1" x14ac:dyDescent="0.25">
      <c r="A16801">
        <v>16800</v>
      </c>
    </row>
    <row r="16802" spans="1:1" x14ac:dyDescent="0.25">
      <c r="A16802">
        <v>16801</v>
      </c>
    </row>
    <row r="16803" spans="1:1" x14ac:dyDescent="0.25">
      <c r="A16803">
        <v>16802</v>
      </c>
    </row>
    <row r="16804" spans="1:1" x14ac:dyDescent="0.25">
      <c r="A16804">
        <v>16803</v>
      </c>
    </row>
    <row r="16805" spans="1:1" x14ac:dyDescent="0.25">
      <c r="A16805">
        <v>16804</v>
      </c>
    </row>
    <row r="16806" spans="1:1" x14ac:dyDescent="0.25">
      <c r="A16806">
        <v>16805</v>
      </c>
    </row>
    <row r="16807" spans="1:1" x14ac:dyDescent="0.25">
      <c r="A16807">
        <v>16806</v>
      </c>
    </row>
    <row r="16808" spans="1:1" x14ac:dyDescent="0.25">
      <c r="A16808">
        <v>16807</v>
      </c>
    </row>
    <row r="16809" spans="1:1" x14ac:dyDescent="0.25">
      <c r="A16809">
        <v>16808</v>
      </c>
    </row>
    <row r="16810" spans="1:1" x14ac:dyDescent="0.25">
      <c r="A16810">
        <v>16809</v>
      </c>
    </row>
    <row r="16811" spans="1:1" x14ac:dyDescent="0.25">
      <c r="A16811">
        <v>16810</v>
      </c>
    </row>
    <row r="16812" spans="1:1" x14ac:dyDescent="0.25">
      <c r="A16812">
        <v>16811</v>
      </c>
    </row>
    <row r="16813" spans="1:1" x14ac:dyDescent="0.25">
      <c r="A16813">
        <v>16812</v>
      </c>
    </row>
    <row r="16814" spans="1:1" x14ac:dyDescent="0.25">
      <c r="A16814">
        <v>16813</v>
      </c>
    </row>
    <row r="16815" spans="1:1" x14ac:dyDescent="0.25">
      <c r="A16815">
        <v>16814</v>
      </c>
    </row>
    <row r="16816" spans="1:1" x14ac:dyDescent="0.25">
      <c r="A16816">
        <v>16815</v>
      </c>
    </row>
    <row r="16817" spans="1:1" x14ac:dyDescent="0.25">
      <c r="A16817">
        <v>16816</v>
      </c>
    </row>
    <row r="16818" spans="1:1" x14ac:dyDescent="0.25">
      <c r="A16818">
        <v>16817</v>
      </c>
    </row>
    <row r="16819" spans="1:1" x14ac:dyDescent="0.25">
      <c r="A16819">
        <v>16818</v>
      </c>
    </row>
    <row r="16820" spans="1:1" x14ac:dyDescent="0.25">
      <c r="A16820">
        <v>16819</v>
      </c>
    </row>
    <row r="16821" spans="1:1" x14ac:dyDescent="0.25">
      <c r="A16821">
        <v>16820</v>
      </c>
    </row>
    <row r="16822" spans="1:1" x14ac:dyDescent="0.25">
      <c r="A16822">
        <v>16821</v>
      </c>
    </row>
    <row r="16823" spans="1:1" x14ac:dyDescent="0.25">
      <c r="A16823">
        <v>16822</v>
      </c>
    </row>
    <row r="16824" spans="1:1" x14ac:dyDescent="0.25">
      <c r="A16824">
        <v>16823</v>
      </c>
    </row>
    <row r="16825" spans="1:1" x14ac:dyDescent="0.25">
      <c r="A16825">
        <v>16824</v>
      </c>
    </row>
    <row r="16826" spans="1:1" x14ac:dyDescent="0.25">
      <c r="A16826">
        <v>16825</v>
      </c>
    </row>
    <row r="16827" spans="1:1" x14ac:dyDescent="0.25">
      <c r="A16827">
        <v>16826</v>
      </c>
    </row>
    <row r="16828" spans="1:1" x14ac:dyDescent="0.25">
      <c r="A16828">
        <v>16827</v>
      </c>
    </row>
    <row r="16829" spans="1:1" x14ac:dyDescent="0.25">
      <c r="A16829">
        <v>16828</v>
      </c>
    </row>
    <row r="16830" spans="1:1" x14ac:dyDescent="0.25">
      <c r="A16830">
        <v>16829</v>
      </c>
    </row>
    <row r="16831" spans="1:1" x14ac:dyDescent="0.25">
      <c r="A16831">
        <v>16830</v>
      </c>
    </row>
    <row r="16832" spans="1:1" x14ac:dyDescent="0.25">
      <c r="A16832">
        <v>16831</v>
      </c>
    </row>
    <row r="16833" spans="1:1" x14ac:dyDescent="0.25">
      <c r="A16833">
        <v>16832</v>
      </c>
    </row>
    <row r="16834" spans="1:1" x14ac:dyDescent="0.25">
      <c r="A16834">
        <v>16833</v>
      </c>
    </row>
    <row r="16835" spans="1:1" x14ac:dyDescent="0.25">
      <c r="A16835">
        <v>16834</v>
      </c>
    </row>
    <row r="16836" spans="1:1" x14ac:dyDescent="0.25">
      <c r="A16836">
        <v>16835</v>
      </c>
    </row>
    <row r="16837" spans="1:1" x14ac:dyDescent="0.25">
      <c r="A16837">
        <v>16836</v>
      </c>
    </row>
    <row r="16838" spans="1:1" x14ac:dyDescent="0.25">
      <c r="A16838">
        <v>16837</v>
      </c>
    </row>
    <row r="16839" spans="1:1" x14ac:dyDescent="0.25">
      <c r="A16839">
        <v>16838</v>
      </c>
    </row>
    <row r="16840" spans="1:1" x14ac:dyDescent="0.25">
      <c r="A16840">
        <v>16839</v>
      </c>
    </row>
    <row r="16841" spans="1:1" x14ac:dyDescent="0.25">
      <c r="A16841">
        <v>16840</v>
      </c>
    </row>
    <row r="16842" spans="1:1" x14ac:dyDescent="0.25">
      <c r="A16842">
        <v>16841</v>
      </c>
    </row>
    <row r="16843" spans="1:1" x14ac:dyDescent="0.25">
      <c r="A16843">
        <v>16842</v>
      </c>
    </row>
    <row r="16844" spans="1:1" x14ac:dyDescent="0.25">
      <c r="A16844">
        <v>16843</v>
      </c>
    </row>
    <row r="16845" spans="1:1" x14ac:dyDescent="0.25">
      <c r="A16845">
        <v>16844</v>
      </c>
    </row>
    <row r="16846" spans="1:1" x14ac:dyDescent="0.25">
      <c r="A16846">
        <v>16845</v>
      </c>
    </row>
    <row r="16847" spans="1:1" x14ac:dyDescent="0.25">
      <c r="A16847">
        <v>16846</v>
      </c>
    </row>
    <row r="16848" spans="1:1" x14ac:dyDescent="0.25">
      <c r="A16848">
        <v>16847</v>
      </c>
    </row>
    <row r="16849" spans="1:1" x14ac:dyDescent="0.25">
      <c r="A16849">
        <v>16848</v>
      </c>
    </row>
    <row r="16850" spans="1:1" x14ac:dyDescent="0.25">
      <c r="A16850">
        <v>16849</v>
      </c>
    </row>
    <row r="16851" spans="1:1" x14ac:dyDescent="0.25">
      <c r="A16851">
        <v>16850</v>
      </c>
    </row>
    <row r="16852" spans="1:1" x14ac:dyDescent="0.25">
      <c r="A16852">
        <v>16851</v>
      </c>
    </row>
    <row r="16853" spans="1:1" x14ac:dyDescent="0.25">
      <c r="A16853">
        <v>16852</v>
      </c>
    </row>
    <row r="16854" spans="1:1" x14ac:dyDescent="0.25">
      <c r="A16854">
        <v>16853</v>
      </c>
    </row>
    <row r="16855" spans="1:1" x14ac:dyDescent="0.25">
      <c r="A16855">
        <v>16854</v>
      </c>
    </row>
    <row r="16856" spans="1:1" x14ac:dyDescent="0.25">
      <c r="A16856">
        <v>16855</v>
      </c>
    </row>
    <row r="16857" spans="1:1" x14ac:dyDescent="0.25">
      <c r="A16857">
        <v>16856</v>
      </c>
    </row>
    <row r="16858" spans="1:1" x14ac:dyDescent="0.25">
      <c r="A16858">
        <v>16857</v>
      </c>
    </row>
    <row r="16859" spans="1:1" x14ac:dyDescent="0.25">
      <c r="A16859">
        <v>16858</v>
      </c>
    </row>
    <row r="16860" spans="1:1" x14ac:dyDescent="0.25">
      <c r="A16860">
        <v>16859</v>
      </c>
    </row>
    <row r="16861" spans="1:1" x14ac:dyDescent="0.25">
      <c r="A16861">
        <v>16860</v>
      </c>
    </row>
    <row r="16862" spans="1:1" x14ac:dyDescent="0.25">
      <c r="A16862">
        <v>16861</v>
      </c>
    </row>
    <row r="16863" spans="1:1" x14ac:dyDescent="0.25">
      <c r="A16863">
        <v>16862</v>
      </c>
    </row>
    <row r="16864" spans="1:1" x14ac:dyDescent="0.25">
      <c r="A16864">
        <v>16863</v>
      </c>
    </row>
    <row r="16865" spans="1:1" x14ac:dyDescent="0.25">
      <c r="A16865">
        <v>16864</v>
      </c>
    </row>
    <row r="16866" spans="1:1" x14ac:dyDescent="0.25">
      <c r="A16866">
        <v>16865</v>
      </c>
    </row>
    <row r="16867" spans="1:1" x14ac:dyDescent="0.25">
      <c r="A16867">
        <v>16866</v>
      </c>
    </row>
    <row r="16868" spans="1:1" x14ac:dyDescent="0.25">
      <c r="A16868">
        <v>16867</v>
      </c>
    </row>
    <row r="16869" spans="1:1" x14ac:dyDescent="0.25">
      <c r="A16869">
        <v>16868</v>
      </c>
    </row>
    <row r="16870" spans="1:1" x14ac:dyDescent="0.25">
      <c r="A16870">
        <v>16869</v>
      </c>
    </row>
    <row r="16871" spans="1:1" x14ac:dyDescent="0.25">
      <c r="A16871">
        <v>16870</v>
      </c>
    </row>
    <row r="16872" spans="1:1" x14ac:dyDescent="0.25">
      <c r="A16872">
        <v>16871</v>
      </c>
    </row>
    <row r="16873" spans="1:1" x14ac:dyDescent="0.25">
      <c r="A16873">
        <v>16872</v>
      </c>
    </row>
    <row r="16874" spans="1:1" x14ac:dyDescent="0.25">
      <c r="A16874">
        <v>16873</v>
      </c>
    </row>
    <row r="16875" spans="1:1" x14ac:dyDescent="0.25">
      <c r="A16875">
        <v>16874</v>
      </c>
    </row>
    <row r="16876" spans="1:1" x14ac:dyDescent="0.25">
      <c r="A16876">
        <v>16875</v>
      </c>
    </row>
    <row r="16877" spans="1:1" x14ac:dyDescent="0.25">
      <c r="A16877">
        <v>16876</v>
      </c>
    </row>
    <row r="16878" spans="1:1" x14ac:dyDescent="0.25">
      <c r="A16878">
        <v>16877</v>
      </c>
    </row>
    <row r="16879" spans="1:1" x14ac:dyDescent="0.25">
      <c r="A16879">
        <v>16878</v>
      </c>
    </row>
    <row r="16880" spans="1:1" x14ac:dyDescent="0.25">
      <c r="A16880">
        <v>16879</v>
      </c>
    </row>
    <row r="16881" spans="1:1" x14ac:dyDescent="0.25">
      <c r="A16881">
        <v>16880</v>
      </c>
    </row>
    <row r="16882" spans="1:1" x14ac:dyDescent="0.25">
      <c r="A16882">
        <v>16881</v>
      </c>
    </row>
    <row r="16883" spans="1:1" x14ac:dyDescent="0.25">
      <c r="A16883">
        <v>16882</v>
      </c>
    </row>
    <row r="16884" spans="1:1" x14ac:dyDescent="0.25">
      <c r="A16884">
        <v>16883</v>
      </c>
    </row>
    <row r="16885" spans="1:1" x14ac:dyDescent="0.25">
      <c r="A16885">
        <v>16884</v>
      </c>
    </row>
    <row r="16886" spans="1:1" x14ac:dyDescent="0.25">
      <c r="A16886">
        <v>16885</v>
      </c>
    </row>
    <row r="16887" spans="1:1" x14ac:dyDescent="0.25">
      <c r="A16887">
        <v>16886</v>
      </c>
    </row>
    <row r="16888" spans="1:1" x14ac:dyDescent="0.25">
      <c r="A16888">
        <v>16887</v>
      </c>
    </row>
    <row r="16889" spans="1:1" x14ac:dyDescent="0.25">
      <c r="A16889">
        <v>16888</v>
      </c>
    </row>
    <row r="16890" spans="1:1" x14ac:dyDescent="0.25">
      <c r="A16890">
        <v>16889</v>
      </c>
    </row>
    <row r="16891" spans="1:1" x14ac:dyDescent="0.25">
      <c r="A16891">
        <v>16890</v>
      </c>
    </row>
    <row r="16892" spans="1:1" x14ac:dyDescent="0.25">
      <c r="A16892">
        <v>16891</v>
      </c>
    </row>
    <row r="16893" spans="1:1" x14ac:dyDescent="0.25">
      <c r="A16893">
        <v>16892</v>
      </c>
    </row>
    <row r="16894" spans="1:1" x14ac:dyDescent="0.25">
      <c r="A16894">
        <v>16893</v>
      </c>
    </row>
    <row r="16895" spans="1:1" x14ac:dyDescent="0.25">
      <c r="A16895">
        <v>16894</v>
      </c>
    </row>
    <row r="16896" spans="1:1" x14ac:dyDescent="0.25">
      <c r="A16896">
        <v>16895</v>
      </c>
    </row>
    <row r="16897" spans="1:1" x14ac:dyDescent="0.25">
      <c r="A16897">
        <v>16896</v>
      </c>
    </row>
    <row r="16898" spans="1:1" x14ac:dyDescent="0.25">
      <c r="A16898">
        <v>16897</v>
      </c>
    </row>
    <row r="16899" spans="1:1" x14ac:dyDescent="0.25">
      <c r="A16899">
        <v>16898</v>
      </c>
    </row>
    <row r="16900" spans="1:1" x14ac:dyDescent="0.25">
      <c r="A16900">
        <v>16899</v>
      </c>
    </row>
    <row r="16901" spans="1:1" x14ac:dyDescent="0.25">
      <c r="A16901">
        <v>16900</v>
      </c>
    </row>
    <row r="16902" spans="1:1" x14ac:dyDescent="0.25">
      <c r="A16902">
        <v>16901</v>
      </c>
    </row>
    <row r="16903" spans="1:1" x14ac:dyDescent="0.25">
      <c r="A16903">
        <v>16902</v>
      </c>
    </row>
    <row r="16904" spans="1:1" x14ac:dyDescent="0.25">
      <c r="A16904">
        <v>16903</v>
      </c>
    </row>
    <row r="16905" spans="1:1" x14ac:dyDescent="0.25">
      <c r="A16905">
        <v>16904</v>
      </c>
    </row>
    <row r="16906" spans="1:1" x14ac:dyDescent="0.25">
      <c r="A16906">
        <v>16905</v>
      </c>
    </row>
    <row r="16907" spans="1:1" x14ac:dyDescent="0.25">
      <c r="A16907">
        <v>16906</v>
      </c>
    </row>
    <row r="16908" spans="1:1" x14ac:dyDescent="0.25">
      <c r="A16908">
        <v>16907</v>
      </c>
    </row>
    <row r="16909" spans="1:1" x14ac:dyDescent="0.25">
      <c r="A16909">
        <v>16908</v>
      </c>
    </row>
    <row r="16910" spans="1:1" x14ac:dyDescent="0.25">
      <c r="A16910">
        <v>16909</v>
      </c>
    </row>
    <row r="16911" spans="1:1" x14ac:dyDescent="0.25">
      <c r="A16911">
        <v>16910</v>
      </c>
    </row>
    <row r="16912" spans="1:1" x14ac:dyDescent="0.25">
      <c r="A16912">
        <v>16911</v>
      </c>
    </row>
    <row r="16913" spans="1:1" x14ac:dyDescent="0.25">
      <c r="A16913">
        <v>16912</v>
      </c>
    </row>
    <row r="16914" spans="1:1" x14ac:dyDescent="0.25">
      <c r="A16914">
        <v>16913</v>
      </c>
    </row>
    <row r="16915" spans="1:1" x14ac:dyDescent="0.25">
      <c r="A16915">
        <v>16914</v>
      </c>
    </row>
    <row r="16916" spans="1:1" x14ac:dyDescent="0.25">
      <c r="A16916">
        <v>16915</v>
      </c>
    </row>
    <row r="16917" spans="1:1" x14ac:dyDescent="0.25">
      <c r="A16917">
        <v>16916</v>
      </c>
    </row>
    <row r="16918" spans="1:1" x14ac:dyDescent="0.25">
      <c r="A16918">
        <v>16917</v>
      </c>
    </row>
    <row r="16919" spans="1:1" x14ac:dyDescent="0.25">
      <c r="A16919">
        <v>16918</v>
      </c>
    </row>
    <row r="16920" spans="1:1" x14ac:dyDescent="0.25">
      <c r="A16920">
        <v>16919</v>
      </c>
    </row>
    <row r="16921" spans="1:1" x14ac:dyDescent="0.25">
      <c r="A16921">
        <v>16920</v>
      </c>
    </row>
    <row r="16922" spans="1:1" x14ac:dyDescent="0.25">
      <c r="A16922">
        <v>16921</v>
      </c>
    </row>
    <row r="16923" spans="1:1" x14ac:dyDescent="0.25">
      <c r="A16923">
        <v>16922</v>
      </c>
    </row>
    <row r="16924" spans="1:1" x14ac:dyDescent="0.25">
      <c r="A16924">
        <v>16923</v>
      </c>
    </row>
    <row r="16925" spans="1:1" x14ac:dyDescent="0.25">
      <c r="A16925">
        <v>16924</v>
      </c>
    </row>
    <row r="16926" spans="1:1" x14ac:dyDescent="0.25">
      <c r="A16926">
        <v>16925</v>
      </c>
    </row>
    <row r="16927" spans="1:1" x14ac:dyDescent="0.25">
      <c r="A16927">
        <v>16926</v>
      </c>
    </row>
    <row r="16928" spans="1:1" x14ac:dyDescent="0.25">
      <c r="A16928">
        <v>16927</v>
      </c>
    </row>
    <row r="16929" spans="1:1" x14ac:dyDescent="0.25">
      <c r="A16929">
        <v>16928</v>
      </c>
    </row>
    <row r="16930" spans="1:1" x14ac:dyDescent="0.25">
      <c r="A16930">
        <v>16929</v>
      </c>
    </row>
    <row r="16931" spans="1:1" x14ac:dyDescent="0.25">
      <c r="A16931">
        <v>16930</v>
      </c>
    </row>
    <row r="16932" spans="1:1" x14ac:dyDescent="0.25">
      <c r="A16932">
        <v>16931</v>
      </c>
    </row>
    <row r="16933" spans="1:1" x14ac:dyDescent="0.25">
      <c r="A16933">
        <v>16932</v>
      </c>
    </row>
    <row r="16934" spans="1:1" x14ac:dyDescent="0.25">
      <c r="A16934">
        <v>16933</v>
      </c>
    </row>
    <row r="16935" spans="1:1" x14ac:dyDescent="0.25">
      <c r="A16935">
        <v>16934</v>
      </c>
    </row>
    <row r="16936" spans="1:1" x14ac:dyDescent="0.25">
      <c r="A16936">
        <v>16935</v>
      </c>
    </row>
    <row r="16937" spans="1:1" x14ac:dyDescent="0.25">
      <c r="A16937">
        <v>16936</v>
      </c>
    </row>
    <row r="16938" spans="1:1" x14ac:dyDescent="0.25">
      <c r="A16938">
        <v>16937</v>
      </c>
    </row>
    <row r="16939" spans="1:1" x14ac:dyDescent="0.25">
      <c r="A16939">
        <v>16938</v>
      </c>
    </row>
    <row r="16940" spans="1:1" x14ac:dyDescent="0.25">
      <c r="A16940">
        <v>16939</v>
      </c>
    </row>
    <row r="16941" spans="1:1" x14ac:dyDescent="0.25">
      <c r="A16941">
        <v>16940</v>
      </c>
    </row>
    <row r="16942" spans="1:1" x14ac:dyDescent="0.25">
      <c r="A16942">
        <v>16941</v>
      </c>
    </row>
    <row r="16943" spans="1:1" x14ac:dyDescent="0.25">
      <c r="A16943">
        <v>16942</v>
      </c>
    </row>
    <row r="16944" spans="1:1" x14ac:dyDescent="0.25">
      <c r="A16944">
        <v>16943</v>
      </c>
    </row>
    <row r="16945" spans="1:1" x14ac:dyDescent="0.25">
      <c r="A16945">
        <v>16944</v>
      </c>
    </row>
    <row r="16946" spans="1:1" x14ac:dyDescent="0.25">
      <c r="A16946">
        <v>16945</v>
      </c>
    </row>
    <row r="16947" spans="1:1" x14ac:dyDescent="0.25">
      <c r="A16947">
        <v>16946</v>
      </c>
    </row>
    <row r="16948" spans="1:1" x14ac:dyDescent="0.25">
      <c r="A16948">
        <v>16947</v>
      </c>
    </row>
    <row r="16949" spans="1:1" x14ac:dyDescent="0.25">
      <c r="A16949">
        <v>16948</v>
      </c>
    </row>
    <row r="16950" spans="1:1" x14ac:dyDescent="0.25">
      <c r="A16950">
        <v>16949</v>
      </c>
    </row>
    <row r="16951" spans="1:1" x14ac:dyDescent="0.25">
      <c r="A16951">
        <v>16950</v>
      </c>
    </row>
    <row r="16952" spans="1:1" x14ac:dyDescent="0.25">
      <c r="A16952">
        <v>16951</v>
      </c>
    </row>
    <row r="16953" spans="1:1" x14ac:dyDescent="0.25">
      <c r="A16953">
        <v>16952</v>
      </c>
    </row>
    <row r="16954" spans="1:1" x14ac:dyDescent="0.25">
      <c r="A16954">
        <v>16953</v>
      </c>
    </row>
    <row r="16955" spans="1:1" x14ac:dyDescent="0.25">
      <c r="A16955">
        <v>16954</v>
      </c>
    </row>
    <row r="16956" spans="1:1" x14ac:dyDescent="0.25">
      <c r="A16956">
        <v>16955</v>
      </c>
    </row>
    <row r="16957" spans="1:1" x14ac:dyDescent="0.25">
      <c r="A16957">
        <v>16956</v>
      </c>
    </row>
    <row r="16958" spans="1:1" x14ac:dyDescent="0.25">
      <c r="A16958">
        <v>16957</v>
      </c>
    </row>
    <row r="16959" spans="1:1" x14ac:dyDescent="0.25">
      <c r="A16959">
        <v>16958</v>
      </c>
    </row>
    <row r="16960" spans="1:1" x14ac:dyDescent="0.25">
      <c r="A16960">
        <v>16959</v>
      </c>
    </row>
    <row r="16961" spans="1:1" x14ac:dyDescent="0.25">
      <c r="A16961">
        <v>16960</v>
      </c>
    </row>
    <row r="16962" spans="1:1" x14ac:dyDescent="0.25">
      <c r="A16962">
        <v>16961</v>
      </c>
    </row>
    <row r="16963" spans="1:1" x14ac:dyDescent="0.25">
      <c r="A16963">
        <v>16962</v>
      </c>
    </row>
    <row r="16964" spans="1:1" x14ac:dyDescent="0.25">
      <c r="A16964">
        <v>16963</v>
      </c>
    </row>
    <row r="16965" spans="1:1" x14ac:dyDescent="0.25">
      <c r="A16965">
        <v>16964</v>
      </c>
    </row>
    <row r="16966" spans="1:1" x14ac:dyDescent="0.25">
      <c r="A16966">
        <v>16965</v>
      </c>
    </row>
    <row r="16967" spans="1:1" x14ac:dyDescent="0.25">
      <c r="A16967">
        <v>16966</v>
      </c>
    </row>
    <row r="16968" spans="1:1" x14ac:dyDescent="0.25">
      <c r="A16968">
        <v>16967</v>
      </c>
    </row>
    <row r="16969" spans="1:1" x14ac:dyDescent="0.25">
      <c r="A16969">
        <v>16968</v>
      </c>
    </row>
    <row r="16970" spans="1:1" x14ac:dyDescent="0.25">
      <c r="A16970">
        <v>16969</v>
      </c>
    </row>
    <row r="16971" spans="1:1" x14ac:dyDescent="0.25">
      <c r="A16971">
        <v>16970</v>
      </c>
    </row>
    <row r="16972" spans="1:1" x14ac:dyDescent="0.25">
      <c r="A16972">
        <v>16971</v>
      </c>
    </row>
    <row r="16973" spans="1:1" x14ac:dyDescent="0.25">
      <c r="A16973">
        <v>16972</v>
      </c>
    </row>
    <row r="16974" spans="1:1" x14ac:dyDescent="0.25">
      <c r="A16974">
        <v>16973</v>
      </c>
    </row>
    <row r="16975" spans="1:1" x14ac:dyDescent="0.25">
      <c r="A16975">
        <v>16974</v>
      </c>
    </row>
    <row r="16976" spans="1:1" x14ac:dyDescent="0.25">
      <c r="A16976">
        <v>16975</v>
      </c>
    </row>
    <row r="16977" spans="1:1" x14ac:dyDescent="0.25">
      <c r="A16977">
        <v>16976</v>
      </c>
    </row>
    <row r="16978" spans="1:1" x14ac:dyDescent="0.25">
      <c r="A16978">
        <v>16977</v>
      </c>
    </row>
    <row r="16979" spans="1:1" x14ac:dyDescent="0.25">
      <c r="A16979">
        <v>16978</v>
      </c>
    </row>
    <row r="16980" spans="1:1" x14ac:dyDescent="0.25">
      <c r="A16980">
        <v>16979</v>
      </c>
    </row>
    <row r="16981" spans="1:1" x14ac:dyDescent="0.25">
      <c r="A16981">
        <v>16980</v>
      </c>
    </row>
    <row r="16982" spans="1:1" x14ac:dyDescent="0.25">
      <c r="A16982">
        <v>16981</v>
      </c>
    </row>
    <row r="16983" spans="1:1" x14ac:dyDescent="0.25">
      <c r="A16983">
        <v>16982</v>
      </c>
    </row>
    <row r="16984" spans="1:1" x14ac:dyDescent="0.25">
      <c r="A16984">
        <v>16983</v>
      </c>
    </row>
    <row r="16985" spans="1:1" x14ac:dyDescent="0.25">
      <c r="A16985">
        <v>16984</v>
      </c>
    </row>
    <row r="16986" spans="1:1" x14ac:dyDescent="0.25">
      <c r="A16986">
        <v>16985</v>
      </c>
    </row>
    <row r="16987" spans="1:1" x14ac:dyDescent="0.25">
      <c r="A16987">
        <v>16986</v>
      </c>
    </row>
    <row r="16988" spans="1:1" x14ac:dyDescent="0.25">
      <c r="A16988">
        <v>16987</v>
      </c>
    </row>
    <row r="16989" spans="1:1" x14ac:dyDescent="0.25">
      <c r="A16989">
        <v>16988</v>
      </c>
    </row>
    <row r="16990" spans="1:1" x14ac:dyDescent="0.25">
      <c r="A16990">
        <v>16989</v>
      </c>
    </row>
    <row r="16991" spans="1:1" x14ac:dyDescent="0.25">
      <c r="A16991">
        <v>16990</v>
      </c>
    </row>
    <row r="16992" spans="1:1" x14ac:dyDescent="0.25">
      <c r="A16992">
        <v>16991</v>
      </c>
    </row>
    <row r="16993" spans="1:1" x14ac:dyDescent="0.25">
      <c r="A16993">
        <v>16992</v>
      </c>
    </row>
    <row r="16994" spans="1:1" x14ac:dyDescent="0.25">
      <c r="A16994">
        <v>16993</v>
      </c>
    </row>
    <row r="16995" spans="1:1" x14ac:dyDescent="0.25">
      <c r="A16995">
        <v>16994</v>
      </c>
    </row>
    <row r="16996" spans="1:1" x14ac:dyDescent="0.25">
      <c r="A16996">
        <v>16995</v>
      </c>
    </row>
    <row r="16997" spans="1:1" x14ac:dyDescent="0.25">
      <c r="A16997">
        <v>16996</v>
      </c>
    </row>
    <row r="16998" spans="1:1" x14ac:dyDescent="0.25">
      <c r="A16998">
        <v>16997</v>
      </c>
    </row>
    <row r="16999" spans="1:1" x14ac:dyDescent="0.25">
      <c r="A16999">
        <v>16998</v>
      </c>
    </row>
    <row r="17000" spans="1:1" x14ac:dyDescent="0.25">
      <c r="A17000">
        <v>16999</v>
      </c>
    </row>
    <row r="17001" spans="1:1" x14ac:dyDescent="0.25">
      <c r="A17001">
        <v>17000</v>
      </c>
    </row>
    <row r="17002" spans="1:1" x14ac:dyDescent="0.25">
      <c r="A17002">
        <v>17001</v>
      </c>
    </row>
    <row r="17003" spans="1:1" x14ac:dyDescent="0.25">
      <c r="A17003">
        <v>17002</v>
      </c>
    </row>
    <row r="17004" spans="1:1" x14ac:dyDescent="0.25">
      <c r="A17004">
        <v>17003</v>
      </c>
    </row>
    <row r="17005" spans="1:1" x14ac:dyDescent="0.25">
      <c r="A17005">
        <v>17004</v>
      </c>
    </row>
    <row r="17006" spans="1:1" x14ac:dyDescent="0.25">
      <c r="A17006">
        <v>17005</v>
      </c>
    </row>
    <row r="17007" spans="1:1" x14ac:dyDescent="0.25">
      <c r="A17007">
        <v>17006</v>
      </c>
    </row>
    <row r="17008" spans="1:1" x14ac:dyDescent="0.25">
      <c r="A17008">
        <v>17007</v>
      </c>
    </row>
    <row r="17009" spans="1:1" x14ac:dyDescent="0.25">
      <c r="A17009">
        <v>17008</v>
      </c>
    </row>
    <row r="17010" spans="1:1" x14ac:dyDescent="0.25">
      <c r="A17010">
        <v>17009</v>
      </c>
    </row>
    <row r="17011" spans="1:1" x14ac:dyDescent="0.25">
      <c r="A17011">
        <v>17010</v>
      </c>
    </row>
    <row r="17012" spans="1:1" x14ac:dyDescent="0.25">
      <c r="A17012">
        <v>17011</v>
      </c>
    </row>
    <row r="17013" spans="1:1" x14ac:dyDescent="0.25">
      <c r="A17013">
        <v>17012</v>
      </c>
    </row>
    <row r="17014" spans="1:1" x14ac:dyDescent="0.25">
      <c r="A17014">
        <v>17013</v>
      </c>
    </row>
    <row r="17015" spans="1:1" x14ac:dyDescent="0.25">
      <c r="A17015">
        <v>17014</v>
      </c>
    </row>
    <row r="17016" spans="1:1" x14ac:dyDescent="0.25">
      <c r="A17016">
        <v>17015</v>
      </c>
    </row>
    <row r="17017" spans="1:1" x14ac:dyDescent="0.25">
      <c r="A17017">
        <v>17016</v>
      </c>
    </row>
    <row r="17018" spans="1:1" x14ac:dyDescent="0.25">
      <c r="A17018">
        <v>17017</v>
      </c>
    </row>
    <row r="17019" spans="1:1" x14ac:dyDescent="0.25">
      <c r="A17019">
        <v>17018</v>
      </c>
    </row>
    <row r="17020" spans="1:1" x14ac:dyDescent="0.25">
      <c r="A17020">
        <v>17019</v>
      </c>
    </row>
    <row r="17021" spans="1:1" x14ac:dyDescent="0.25">
      <c r="A17021">
        <v>17020</v>
      </c>
    </row>
    <row r="17022" spans="1:1" x14ac:dyDescent="0.25">
      <c r="A17022">
        <v>17021</v>
      </c>
    </row>
    <row r="17023" spans="1:1" x14ac:dyDescent="0.25">
      <c r="A17023">
        <v>17022</v>
      </c>
    </row>
    <row r="17024" spans="1:1" x14ac:dyDescent="0.25">
      <c r="A17024">
        <v>17023</v>
      </c>
    </row>
    <row r="17025" spans="1:1" x14ac:dyDescent="0.25">
      <c r="A17025">
        <v>17024</v>
      </c>
    </row>
    <row r="17026" spans="1:1" x14ac:dyDescent="0.25">
      <c r="A17026">
        <v>17025</v>
      </c>
    </row>
    <row r="17027" spans="1:1" x14ac:dyDescent="0.25">
      <c r="A17027">
        <v>17026</v>
      </c>
    </row>
    <row r="17028" spans="1:1" x14ac:dyDescent="0.25">
      <c r="A17028">
        <v>17027</v>
      </c>
    </row>
    <row r="17029" spans="1:1" x14ac:dyDescent="0.25">
      <c r="A17029">
        <v>17028</v>
      </c>
    </row>
    <row r="17030" spans="1:1" x14ac:dyDescent="0.25">
      <c r="A17030">
        <v>17029</v>
      </c>
    </row>
    <row r="17031" spans="1:1" x14ac:dyDescent="0.25">
      <c r="A17031">
        <v>17030</v>
      </c>
    </row>
    <row r="17032" spans="1:1" x14ac:dyDescent="0.25">
      <c r="A17032">
        <v>17031</v>
      </c>
    </row>
    <row r="17033" spans="1:1" x14ac:dyDescent="0.25">
      <c r="A17033">
        <v>17032</v>
      </c>
    </row>
    <row r="17034" spans="1:1" x14ac:dyDescent="0.25">
      <c r="A17034">
        <v>17033</v>
      </c>
    </row>
    <row r="17035" spans="1:1" x14ac:dyDescent="0.25">
      <c r="A17035">
        <v>17034</v>
      </c>
    </row>
    <row r="17036" spans="1:1" x14ac:dyDescent="0.25">
      <c r="A17036">
        <v>17035</v>
      </c>
    </row>
    <row r="17037" spans="1:1" x14ac:dyDescent="0.25">
      <c r="A17037">
        <v>17036</v>
      </c>
    </row>
    <row r="17038" spans="1:1" x14ac:dyDescent="0.25">
      <c r="A17038">
        <v>17037</v>
      </c>
    </row>
    <row r="17039" spans="1:1" x14ac:dyDescent="0.25">
      <c r="A17039">
        <v>17038</v>
      </c>
    </row>
    <row r="17040" spans="1:1" x14ac:dyDescent="0.25">
      <c r="A17040">
        <v>17039</v>
      </c>
    </row>
    <row r="17041" spans="1:1" x14ac:dyDescent="0.25">
      <c r="A17041">
        <v>17040</v>
      </c>
    </row>
    <row r="17042" spans="1:1" x14ac:dyDescent="0.25">
      <c r="A17042">
        <v>17041</v>
      </c>
    </row>
    <row r="17043" spans="1:1" x14ac:dyDescent="0.25">
      <c r="A17043">
        <v>17042</v>
      </c>
    </row>
    <row r="17044" spans="1:1" x14ac:dyDescent="0.25">
      <c r="A17044">
        <v>17043</v>
      </c>
    </row>
    <row r="17045" spans="1:1" x14ac:dyDescent="0.25">
      <c r="A17045">
        <v>17044</v>
      </c>
    </row>
    <row r="17046" spans="1:1" x14ac:dyDescent="0.25">
      <c r="A17046">
        <v>17045</v>
      </c>
    </row>
    <row r="17047" spans="1:1" x14ac:dyDescent="0.25">
      <c r="A17047">
        <v>17046</v>
      </c>
    </row>
    <row r="17048" spans="1:1" x14ac:dyDescent="0.25">
      <c r="A17048">
        <v>17047</v>
      </c>
    </row>
    <row r="17049" spans="1:1" x14ac:dyDescent="0.25">
      <c r="A17049">
        <v>17048</v>
      </c>
    </row>
    <row r="17050" spans="1:1" x14ac:dyDescent="0.25">
      <c r="A17050">
        <v>17049</v>
      </c>
    </row>
    <row r="17051" spans="1:1" x14ac:dyDescent="0.25">
      <c r="A17051">
        <v>17050</v>
      </c>
    </row>
    <row r="17052" spans="1:1" x14ac:dyDescent="0.25">
      <c r="A17052">
        <v>17051</v>
      </c>
    </row>
    <row r="17053" spans="1:1" x14ac:dyDescent="0.25">
      <c r="A17053">
        <v>17052</v>
      </c>
    </row>
    <row r="17054" spans="1:1" x14ac:dyDescent="0.25">
      <c r="A17054">
        <v>17053</v>
      </c>
    </row>
    <row r="17055" spans="1:1" x14ac:dyDescent="0.25">
      <c r="A17055">
        <v>17054</v>
      </c>
    </row>
    <row r="17056" spans="1:1" x14ac:dyDescent="0.25">
      <c r="A17056">
        <v>17055</v>
      </c>
    </row>
    <row r="17057" spans="1:1" x14ac:dyDescent="0.25">
      <c r="A17057">
        <v>17056</v>
      </c>
    </row>
    <row r="17058" spans="1:1" x14ac:dyDescent="0.25">
      <c r="A17058">
        <v>17057</v>
      </c>
    </row>
    <row r="17059" spans="1:1" x14ac:dyDescent="0.25">
      <c r="A17059">
        <v>17058</v>
      </c>
    </row>
    <row r="17060" spans="1:1" x14ac:dyDescent="0.25">
      <c r="A17060">
        <v>17059</v>
      </c>
    </row>
    <row r="17061" spans="1:1" x14ac:dyDescent="0.25">
      <c r="A17061">
        <v>17060</v>
      </c>
    </row>
    <row r="17062" spans="1:1" x14ac:dyDescent="0.25">
      <c r="A17062">
        <v>17061</v>
      </c>
    </row>
    <row r="17063" spans="1:1" x14ac:dyDescent="0.25">
      <c r="A17063">
        <v>17062</v>
      </c>
    </row>
    <row r="17064" spans="1:1" x14ac:dyDescent="0.25">
      <c r="A17064">
        <v>17063</v>
      </c>
    </row>
    <row r="17065" spans="1:1" x14ac:dyDescent="0.25">
      <c r="A17065">
        <v>17064</v>
      </c>
    </row>
    <row r="17066" spans="1:1" x14ac:dyDescent="0.25">
      <c r="A17066">
        <v>17065</v>
      </c>
    </row>
    <row r="17067" spans="1:1" x14ac:dyDescent="0.25">
      <c r="A17067">
        <v>17066</v>
      </c>
    </row>
    <row r="17068" spans="1:1" x14ac:dyDescent="0.25">
      <c r="A17068">
        <v>17067</v>
      </c>
    </row>
    <row r="17069" spans="1:1" x14ac:dyDescent="0.25">
      <c r="A17069">
        <v>17068</v>
      </c>
    </row>
    <row r="17070" spans="1:1" x14ac:dyDescent="0.25">
      <c r="A17070">
        <v>17069</v>
      </c>
    </row>
    <row r="17071" spans="1:1" x14ac:dyDescent="0.25">
      <c r="A17071">
        <v>17070</v>
      </c>
    </row>
    <row r="17072" spans="1:1" x14ac:dyDescent="0.25">
      <c r="A17072">
        <v>17071</v>
      </c>
    </row>
    <row r="17073" spans="1:1" x14ac:dyDescent="0.25">
      <c r="A17073">
        <v>17072</v>
      </c>
    </row>
    <row r="17074" spans="1:1" x14ac:dyDescent="0.25">
      <c r="A17074">
        <v>17073</v>
      </c>
    </row>
    <row r="17075" spans="1:1" x14ac:dyDescent="0.25">
      <c r="A17075">
        <v>17074</v>
      </c>
    </row>
    <row r="17076" spans="1:1" x14ac:dyDescent="0.25">
      <c r="A17076">
        <v>17075</v>
      </c>
    </row>
    <row r="17077" spans="1:1" x14ac:dyDescent="0.25">
      <c r="A17077">
        <v>17076</v>
      </c>
    </row>
    <row r="17078" spans="1:1" x14ac:dyDescent="0.25">
      <c r="A17078">
        <v>17077</v>
      </c>
    </row>
    <row r="17079" spans="1:1" x14ac:dyDescent="0.25">
      <c r="A17079">
        <v>17078</v>
      </c>
    </row>
    <row r="17080" spans="1:1" x14ac:dyDescent="0.25">
      <c r="A17080">
        <v>17079</v>
      </c>
    </row>
    <row r="17081" spans="1:1" x14ac:dyDescent="0.25">
      <c r="A17081">
        <v>17080</v>
      </c>
    </row>
    <row r="17082" spans="1:1" x14ac:dyDescent="0.25">
      <c r="A17082">
        <v>17081</v>
      </c>
    </row>
    <row r="17083" spans="1:1" x14ac:dyDescent="0.25">
      <c r="A17083">
        <v>17082</v>
      </c>
    </row>
    <row r="17084" spans="1:1" x14ac:dyDescent="0.25">
      <c r="A17084">
        <v>17083</v>
      </c>
    </row>
    <row r="17085" spans="1:1" x14ac:dyDescent="0.25">
      <c r="A17085">
        <v>17084</v>
      </c>
    </row>
    <row r="17086" spans="1:1" x14ac:dyDescent="0.25">
      <c r="A17086">
        <v>17085</v>
      </c>
    </row>
    <row r="17087" spans="1:1" x14ac:dyDescent="0.25">
      <c r="A17087">
        <v>17086</v>
      </c>
    </row>
    <row r="17088" spans="1:1" x14ac:dyDescent="0.25">
      <c r="A17088">
        <v>17087</v>
      </c>
    </row>
    <row r="17089" spans="1:1" x14ac:dyDescent="0.25">
      <c r="A17089">
        <v>17088</v>
      </c>
    </row>
    <row r="17090" spans="1:1" x14ac:dyDescent="0.25">
      <c r="A17090">
        <v>17089</v>
      </c>
    </row>
    <row r="17091" spans="1:1" x14ac:dyDescent="0.25">
      <c r="A17091">
        <v>17090</v>
      </c>
    </row>
    <row r="17092" spans="1:1" x14ac:dyDescent="0.25">
      <c r="A17092">
        <v>17091</v>
      </c>
    </row>
    <row r="17093" spans="1:1" x14ac:dyDescent="0.25">
      <c r="A17093">
        <v>17092</v>
      </c>
    </row>
    <row r="17094" spans="1:1" x14ac:dyDescent="0.25">
      <c r="A17094">
        <v>17093</v>
      </c>
    </row>
    <row r="17095" spans="1:1" x14ac:dyDescent="0.25">
      <c r="A17095">
        <v>17094</v>
      </c>
    </row>
    <row r="17096" spans="1:1" x14ac:dyDescent="0.25">
      <c r="A17096">
        <v>17095</v>
      </c>
    </row>
    <row r="17097" spans="1:1" x14ac:dyDescent="0.25">
      <c r="A17097">
        <v>17096</v>
      </c>
    </row>
    <row r="17098" spans="1:1" x14ac:dyDescent="0.25">
      <c r="A17098">
        <v>17097</v>
      </c>
    </row>
    <row r="17099" spans="1:1" x14ac:dyDescent="0.25">
      <c r="A17099">
        <v>17098</v>
      </c>
    </row>
    <row r="17100" spans="1:1" x14ac:dyDescent="0.25">
      <c r="A17100">
        <v>17099</v>
      </c>
    </row>
    <row r="17101" spans="1:1" x14ac:dyDescent="0.25">
      <c r="A17101">
        <v>17100</v>
      </c>
    </row>
    <row r="17102" spans="1:1" x14ac:dyDescent="0.25">
      <c r="A17102">
        <v>17101</v>
      </c>
    </row>
    <row r="17103" spans="1:1" x14ac:dyDescent="0.25">
      <c r="A17103">
        <v>17102</v>
      </c>
    </row>
    <row r="17104" spans="1:1" x14ac:dyDescent="0.25">
      <c r="A17104">
        <v>17103</v>
      </c>
    </row>
    <row r="17105" spans="1:1" x14ac:dyDescent="0.25">
      <c r="A17105">
        <v>17104</v>
      </c>
    </row>
    <row r="17106" spans="1:1" x14ac:dyDescent="0.25">
      <c r="A17106">
        <v>17105</v>
      </c>
    </row>
    <row r="17107" spans="1:1" x14ac:dyDescent="0.25">
      <c r="A17107">
        <v>17106</v>
      </c>
    </row>
    <row r="17108" spans="1:1" x14ac:dyDescent="0.25">
      <c r="A17108">
        <v>17107</v>
      </c>
    </row>
    <row r="17109" spans="1:1" x14ac:dyDescent="0.25">
      <c r="A17109">
        <v>17108</v>
      </c>
    </row>
    <row r="17110" spans="1:1" x14ac:dyDescent="0.25">
      <c r="A17110">
        <v>17109</v>
      </c>
    </row>
    <row r="17111" spans="1:1" x14ac:dyDescent="0.25">
      <c r="A17111">
        <v>17110</v>
      </c>
    </row>
    <row r="17112" spans="1:1" x14ac:dyDescent="0.25">
      <c r="A17112">
        <v>17111</v>
      </c>
    </row>
    <row r="17113" spans="1:1" x14ac:dyDescent="0.25">
      <c r="A17113">
        <v>17112</v>
      </c>
    </row>
    <row r="17114" spans="1:1" x14ac:dyDescent="0.25">
      <c r="A17114">
        <v>17113</v>
      </c>
    </row>
    <row r="17115" spans="1:1" x14ac:dyDescent="0.25">
      <c r="A17115">
        <v>17114</v>
      </c>
    </row>
    <row r="17116" spans="1:1" x14ac:dyDescent="0.25">
      <c r="A17116">
        <v>17115</v>
      </c>
    </row>
    <row r="17117" spans="1:1" x14ac:dyDescent="0.25">
      <c r="A17117">
        <v>17116</v>
      </c>
    </row>
    <row r="17118" spans="1:1" x14ac:dyDescent="0.25">
      <c r="A17118">
        <v>17117</v>
      </c>
    </row>
    <row r="17119" spans="1:1" x14ac:dyDescent="0.25">
      <c r="A17119">
        <v>17118</v>
      </c>
    </row>
    <row r="17120" spans="1:1" x14ac:dyDescent="0.25">
      <c r="A17120">
        <v>17119</v>
      </c>
    </row>
    <row r="17121" spans="1:1" x14ac:dyDescent="0.25">
      <c r="A17121">
        <v>17120</v>
      </c>
    </row>
    <row r="17122" spans="1:1" x14ac:dyDescent="0.25">
      <c r="A17122">
        <v>17121</v>
      </c>
    </row>
    <row r="17123" spans="1:1" x14ac:dyDescent="0.25">
      <c r="A17123">
        <v>17122</v>
      </c>
    </row>
    <row r="17124" spans="1:1" x14ac:dyDescent="0.25">
      <c r="A17124">
        <v>17123</v>
      </c>
    </row>
    <row r="17125" spans="1:1" x14ac:dyDescent="0.25">
      <c r="A17125">
        <v>17124</v>
      </c>
    </row>
    <row r="17126" spans="1:1" x14ac:dyDescent="0.25">
      <c r="A17126">
        <v>17125</v>
      </c>
    </row>
    <row r="17127" spans="1:1" x14ac:dyDescent="0.25">
      <c r="A17127">
        <v>17126</v>
      </c>
    </row>
    <row r="17128" spans="1:1" x14ac:dyDescent="0.25">
      <c r="A17128">
        <v>17127</v>
      </c>
    </row>
    <row r="17129" spans="1:1" x14ac:dyDescent="0.25">
      <c r="A17129">
        <v>17128</v>
      </c>
    </row>
    <row r="17130" spans="1:1" x14ac:dyDescent="0.25">
      <c r="A17130">
        <v>17129</v>
      </c>
    </row>
    <row r="17131" spans="1:1" x14ac:dyDescent="0.25">
      <c r="A17131">
        <v>17130</v>
      </c>
    </row>
    <row r="17132" spans="1:1" x14ac:dyDescent="0.25">
      <c r="A17132">
        <v>17131</v>
      </c>
    </row>
    <row r="17133" spans="1:1" x14ac:dyDescent="0.25">
      <c r="A17133">
        <v>17132</v>
      </c>
    </row>
    <row r="17134" spans="1:1" x14ac:dyDescent="0.25">
      <c r="A17134">
        <v>17133</v>
      </c>
    </row>
    <row r="17135" spans="1:1" x14ac:dyDescent="0.25">
      <c r="A17135">
        <v>17134</v>
      </c>
    </row>
    <row r="17136" spans="1:1" x14ac:dyDescent="0.25">
      <c r="A17136">
        <v>17135</v>
      </c>
    </row>
    <row r="17137" spans="1:1" x14ac:dyDescent="0.25">
      <c r="A17137">
        <v>17136</v>
      </c>
    </row>
    <row r="17138" spans="1:1" x14ac:dyDescent="0.25">
      <c r="A17138">
        <v>17137</v>
      </c>
    </row>
    <row r="17139" spans="1:1" x14ac:dyDescent="0.25">
      <c r="A17139">
        <v>17138</v>
      </c>
    </row>
    <row r="17140" spans="1:1" x14ac:dyDescent="0.25">
      <c r="A17140">
        <v>17139</v>
      </c>
    </row>
    <row r="17141" spans="1:1" x14ac:dyDescent="0.25">
      <c r="A17141">
        <v>17140</v>
      </c>
    </row>
    <row r="17142" spans="1:1" x14ac:dyDescent="0.25">
      <c r="A17142">
        <v>17141</v>
      </c>
    </row>
    <row r="17143" spans="1:1" x14ac:dyDescent="0.25">
      <c r="A17143">
        <v>17142</v>
      </c>
    </row>
    <row r="17144" spans="1:1" x14ac:dyDescent="0.25">
      <c r="A17144">
        <v>17143</v>
      </c>
    </row>
    <row r="17145" spans="1:1" x14ac:dyDescent="0.25">
      <c r="A17145">
        <v>17144</v>
      </c>
    </row>
    <row r="17146" spans="1:1" x14ac:dyDescent="0.25">
      <c r="A17146">
        <v>17145</v>
      </c>
    </row>
    <row r="17147" spans="1:1" x14ac:dyDescent="0.25">
      <c r="A17147">
        <v>17146</v>
      </c>
    </row>
    <row r="17148" spans="1:1" x14ac:dyDescent="0.25">
      <c r="A17148">
        <v>17147</v>
      </c>
    </row>
    <row r="17149" spans="1:1" x14ac:dyDescent="0.25">
      <c r="A17149">
        <v>17148</v>
      </c>
    </row>
    <row r="17150" spans="1:1" x14ac:dyDescent="0.25">
      <c r="A17150">
        <v>17149</v>
      </c>
    </row>
    <row r="17151" spans="1:1" x14ac:dyDescent="0.25">
      <c r="A17151">
        <v>17150</v>
      </c>
    </row>
    <row r="17152" spans="1:1" x14ac:dyDescent="0.25">
      <c r="A17152">
        <v>17151</v>
      </c>
    </row>
    <row r="17153" spans="1:1" x14ac:dyDescent="0.25">
      <c r="A17153">
        <v>17152</v>
      </c>
    </row>
    <row r="17154" spans="1:1" x14ac:dyDescent="0.25">
      <c r="A17154">
        <v>17153</v>
      </c>
    </row>
    <row r="17155" spans="1:1" x14ac:dyDescent="0.25">
      <c r="A17155">
        <v>17154</v>
      </c>
    </row>
    <row r="17156" spans="1:1" x14ac:dyDescent="0.25">
      <c r="A17156">
        <v>17155</v>
      </c>
    </row>
    <row r="17157" spans="1:1" x14ac:dyDescent="0.25">
      <c r="A17157">
        <v>17156</v>
      </c>
    </row>
    <row r="17158" spans="1:1" x14ac:dyDescent="0.25">
      <c r="A17158">
        <v>17157</v>
      </c>
    </row>
    <row r="17159" spans="1:1" x14ac:dyDescent="0.25">
      <c r="A17159">
        <v>17158</v>
      </c>
    </row>
    <row r="17160" spans="1:1" x14ac:dyDescent="0.25">
      <c r="A17160">
        <v>17159</v>
      </c>
    </row>
    <row r="17161" spans="1:1" x14ac:dyDescent="0.25">
      <c r="A17161">
        <v>17160</v>
      </c>
    </row>
    <row r="17162" spans="1:1" x14ac:dyDescent="0.25">
      <c r="A17162">
        <v>17161</v>
      </c>
    </row>
    <row r="17163" spans="1:1" x14ac:dyDescent="0.25">
      <c r="A17163">
        <v>17162</v>
      </c>
    </row>
    <row r="17164" spans="1:1" x14ac:dyDescent="0.25">
      <c r="A17164">
        <v>17163</v>
      </c>
    </row>
    <row r="17165" spans="1:1" x14ac:dyDescent="0.25">
      <c r="A17165">
        <v>17164</v>
      </c>
    </row>
    <row r="17166" spans="1:1" x14ac:dyDescent="0.25">
      <c r="A17166">
        <v>17165</v>
      </c>
    </row>
    <row r="17167" spans="1:1" x14ac:dyDescent="0.25">
      <c r="A17167">
        <v>17166</v>
      </c>
    </row>
    <row r="17168" spans="1:1" x14ac:dyDescent="0.25">
      <c r="A17168">
        <v>17167</v>
      </c>
    </row>
    <row r="17169" spans="1:1" x14ac:dyDescent="0.25">
      <c r="A17169">
        <v>17168</v>
      </c>
    </row>
    <row r="17170" spans="1:1" x14ac:dyDescent="0.25">
      <c r="A17170">
        <v>17169</v>
      </c>
    </row>
    <row r="17171" spans="1:1" x14ac:dyDescent="0.25">
      <c r="A17171">
        <v>17170</v>
      </c>
    </row>
    <row r="17172" spans="1:1" x14ac:dyDescent="0.25">
      <c r="A17172">
        <v>17171</v>
      </c>
    </row>
    <row r="17173" spans="1:1" x14ac:dyDescent="0.25">
      <c r="A17173">
        <v>17172</v>
      </c>
    </row>
    <row r="17174" spans="1:1" x14ac:dyDescent="0.25">
      <c r="A17174">
        <v>17173</v>
      </c>
    </row>
    <row r="17175" spans="1:1" x14ac:dyDescent="0.25">
      <c r="A17175">
        <v>17174</v>
      </c>
    </row>
    <row r="17176" spans="1:1" x14ac:dyDescent="0.25">
      <c r="A17176">
        <v>17175</v>
      </c>
    </row>
    <row r="17177" spans="1:1" x14ac:dyDescent="0.25">
      <c r="A17177">
        <v>17176</v>
      </c>
    </row>
    <row r="17178" spans="1:1" x14ac:dyDescent="0.25">
      <c r="A17178">
        <v>17177</v>
      </c>
    </row>
    <row r="17179" spans="1:1" x14ac:dyDescent="0.25">
      <c r="A17179">
        <v>17178</v>
      </c>
    </row>
    <row r="17180" spans="1:1" x14ac:dyDescent="0.25">
      <c r="A17180">
        <v>17179</v>
      </c>
    </row>
    <row r="17181" spans="1:1" x14ac:dyDescent="0.25">
      <c r="A17181">
        <v>17180</v>
      </c>
    </row>
    <row r="17182" spans="1:1" x14ac:dyDescent="0.25">
      <c r="A17182">
        <v>17181</v>
      </c>
    </row>
    <row r="17183" spans="1:1" x14ac:dyDescent="0.25">
      <c r="A17183">
        <v>17182</v>
      </c>
    </row>
    <row r="17184" spans="1:1" x14ac:dyDescent="0.25">
      <c r="A17184">
        <v>17183</v>
      </c>
    </row>
    <row r="17185" spans="1:1" x14ac:dyDescent="0.25">
      <c r="A17185">
        <v>17184</v>
      </c>
    </row>
    <row r="17186" spans="1:1" x14ac:dyDescent="0.25">
      <c r="A17186">
        <v>17185</v>
      </c>
    </row>
    <row r="17187" spans="1:1" x14ac:dyDescent="0.25">
      <c r="A17187">
        <v>17186</v>
      </c>
    </row>
    <row r="17188" spans="1:1" x14ac:dyDescent="0.25">
      <c r="A17188">
        <v>17187</v>
      </c>
    </row>
    <row r="17189" spans="1:1" x14ac:dyDescent="0.25">
      <c r="A17189">
        <v>17188</v>
      </c>
    </row>
    <row r="17190" spans="1:1" x14ac:dyDescent="0.25">
      <c r="A17190">
        <v>17189</v>
      </c>
    </row>
    <row r="17191" spans="1:1" x14ac:dyDescent="0.25">
      <c r="A17191">
        <v>17190</v>
      </c>
    </row>
    <row r="17192" spans="1:1" x14ac:dyDescent="0.25">
      <c r="A17192">
        <v>17191</v>
      </c>
    </row>
    <row r="17193" spans="1:1" x14ac:dyDescent="0.25">
      <c r="A17193">
        <v>17192</v>
      </c>
    </row>
    <row r="17194" spans="1:1" x14ac:dyDescent="0.25">
      <c r="A17194">
        <v>17193</v>
      </c>
    </row>
    <row r="17195" spans="1:1" x14ac:dyDescent="0.25">
      <c r="A17195">
        <v>17194</v>
      </c>
    </row>
    <row r="17196" spans="1:1" x14ac:dyDescent="0.25">
      <c r="A17196">
        <v>17195</v>
      </c>
    </row>
    <row r="17197" spans="1:1" x14ac:dyDescent="0.25">
      <c r="A17197">
        <v>17196</v>
      </c>
    </row>
    <row r="17198" spans="1:1" x14ac:dyDescent="0.25">
      <c r="A17198">
        <v>17197</v>
      </c>
    </row>
    <row r="17199" spans="1:1" x14ac:dyDescent="0.25">
      <c r="A17199">
        <v>17198</v>
      </c>
    </row>
    <row r="17200" spans="1:1" x14ac:dyDescent="0.25">
      <c r="A17200">
        <v>17199</v>
      </c>
    </row>
    <row r="17201" spans="1:1" x14ac:dyDescent="0.25">
      <c r="A17201">
        <v>17200</v>
      </c>
    </row>
    <row r="17202" spans="1:1" x14ac:dyDescent="0.25">
      <c r="A17202">
        <v>17201</v>
      </c>
    </row>
    <row r="17203" spans="1:1" x14ac:dyDescent="0.25">
      <c r="A17203">
        <v>17202</v>
      </c>
    </row>
    <row r="17204" spans="1:1" x14ac:dyDescent="0.25">
      <c r="A17204">
        <v>17203</v>
      </c>
    </row>
    <row r="17205" spans="1:1" x14ac:dyDescent="0.25">
      <c r="A17205">
        <v>17204</v>
      </c>
    </row>
    <row r="17206" spans="1:1" x14ac:dyDescent="0.25">
      <c r="A17206">
        <v>17205</v>
      </c>
    </row>
    <row r="17207" spans="1:1" x14ac:dyDescent="0.25">
      <c r="A17207">
        <v>17206</v>
      </c>
    </row>
    <row r="17208" spans="1:1" x14ac:dyDescent="0.25">
      <c r="A17208">
        <v>17207</v>
      </c>
    </row>
    <row r="17209" spans="1:1" x14ac:dyDescent="0.25">
      <c r="A17209">
        <v>17208</v>
      </c>
    </row>
    <row r="17210" spans="1:1" x14ac:dyDescent="0.25">
      <c r="A17210">
        <v>17209</v>
      </c>
    </row>
    <row r="17211" spans="1:1" x14ac:dyDescent="0.25">
      <c r="A17211">
        <v>17210</v>
      </c>
    </row>
    <row r="17212" spans="1:1" x14ac:dyDescent="0.25">
      <c r="A17212">
        <v>17211</v>
      </c>
    </row>
    <row r="17213" spans="1:1" x14ac:dyDescent="0.25">
      <c r="A17213">
        <v>17212</v>
      </c>
    </row>
    <row r="17214" spans="1:1" x14ac:dyDescent="0.25">
      <c r="A17214">
        <v>17213</v>
      </c>
    </row>
    <row r="17215" spans="1:1" x14ac:dyDescent="0.25">
      <c r="A17215">
        <v>17214</v>
      </c>
    </row>
    <row r="17216" spans="1:1" x14ac:dyDescent="0.25">
      <c r="A17216">
        <v>17215</v>
      </c>
    </row>
    <row r="17217" spans="1:1" x14ac:dyDescent="0.25">
      <c r="A17217">
        <v>17216</v>
      </c>
    </row>
    <row r="17218" spans="1:1" x14ac:dyDescent="0.25">
      <c r="A17218">
        <v>17217</v>
      </c>
    </row>
    <row r="17219" spans="1:1" x14ac:dyDescent="0.25">
      <c r="A17219">
        <v>17218</v>
      </c>
    </row>
    <row r="17220" spans="1:1" x14ac:dyDescent="0.25">
      <c r="A17220">
        <v>17219</v>
      </c>
    </row>
    <row r="17221" spans="1:1" x14ac:dyDescent="0.25">
      <c r="A17221">
        <v>17220</v>
      </c>
    </row>
    <row r="17222" spans="1:1" x14ac:dyDescent="0.25">
      <c r="A17222">
        <v>17221</v>
      </c>
    </row>
    <row r="17223" spans="1:1" x14ac:dyDescent="0.25">
      <c r="A17223">
        <v>17222</v>
      </c>
    </row>
    <row r="17224" spans="1:1" x14ac:dyDescent="0.25">
      <c r="A17224">
        <v>17223</v>
      </c>
    </row>
    <row r="17225" spans="1:1" x14ac:dyDescent="0.25">
      <c r="A17225">
        <v>17224</v>
      </c>
    </row>
    <row r="17226" spans="1:1" x14ac:dyDescent="0.25">
      <c r="A17226">
        <v>17225</v>
      </c>
    </row>
    <row r="17227" spans="1:1" x14ac:dyDescent="0.25">
      <c r="A17227">
        <v>17226</v>
      </c>
    </row>
    <row r="17228" spans="1:1" x14ac:dyDescent="0.25">
      <c r="A17228">
        <v>17227</v>
      </c>
    </row>
    <row r="17229" spans="1:1" x14ac:dyDescent="0.25">
      <c r="A17229">
        <v>17228</v>
      </c>
    </row>
    <row r="17230" spans="1:1" x14ac:dyDescent="0.25">
      <c r="A17230">
        <v>17229</v>
      </c>
    </row>
    <row r="17231" spans="1:1" x14ac:dyDescent="0.25">
      <c r="A17231">
        <v>17230</v>
      </c>
    </row>
    <row r="17232" spans="1:1" x14ac:dyDescent="0.25">
      <c r="A17232">
        <v>17231</v>
      </c>
    </row>
    <row r="17233" spans="1:1" x14ac:dyDescent="0.25">
      <c r="A17233">
        <v>17232</v>
      </c>
    </row>
    <row r="17234" spans="1:1" x14ac:dyDescent="0.25">
      <c r="A17234">
        <v>17233</v>
      </c>
    </row>
    <row r="17235" spans="1:1" x14ac:dyDescent="0.25">
      <c r="A17235">
        <v>17234</v>
      </c>
    </row>
    <row r="17236" spans="1:1" x14ac:dyDescent="0.25">
      <c r="A17236">
        <v>17235</v>
      </c>
    </row>
    <row r="17237" spans="1:1" x14ac:dyDescent="0.25">
      <c r="A17237">
        <v>17236</v>
      </c>
    </row>
    <row r="17238" spans="1:1" x14ac:dyDescent="0.25">
      <c r="A17238">
        <v>17237</v>
      </c>
    </row>
    <row r="17239" spans="1:1" x14ac:dyDescent="0.25">
      <c r="A17239">
        <v>17238</v>
      </c>
    </row>
    <row r="17240" spans="1:1" x14ac:dyDescent="0.25">
      <c r="A17240">
        <v>17239</v>
      </c>
    </row>
    <row r="17241" spans="1:1" x14ac:dyDescent="0.25">
      <c r="A17241">
        <v>17240</v>
      </c>
    </row>
    <row r="17242" spans="1:1" x14ac:dyDescent="0.25">
      <c r="A17242">
        <v>17241</v>
      </c>
    </row>
    <row r="17243" spans="1:1" x14ac:dyDescent="0.25">
      <c r="A17243">
        <v>17242</v>
      </c>
    </row>
    <row r="17244" spans="1:1" x14ac:dyDescent="0.25">
      <c r="A17244">
        <v>17243</v>
      </c>
    </row>
    <row r="17245" spans="1:1" x14ac:dyDescent="0.25">
      <c r="A17245">
        <v>17244</v>
      </c>
    </row>
    <row r="17246" spans="1:1" x14ac:dyDescent="0.25">
      <c r="A17246">
        <v>17245</v>
      </c>
    </row>
    <row r="17247" spans="1:1" x14ac:dyDescent="0.25">
      <c r="A17247">
        <v>17246</v>
      </c>
    </row>
    <row r="17248" spans="1:1" x14ac:dyDescent="0.25">
      <c r="A17248">
        <v>17247</v>
      </c>
    </row>
    <row r="17249" spans="1:1" x14ac:dyDescent="0.25">
      <c r="A17249">
        <v>17248</v>
      </c>
    </row>
    <row r="17250" spans="1:1" x14ac:dyDescent="0.25">
      <c r="A17250">
        <v>17249</v>
      </c>
    </row>
    <row r="17251" spans="1:1" x14ac:dyDescent="0.25">
      <c r="A17251">
        <v>17250</v>
      </c>
    </row>
    <row r="17252" spans="1:1" x14ac:dyDescent="0.25">
      <c r="A17252">
        <v>17251</v>
      </c>
    </row>
    <row r="17253" spans="1:1" x14ac:dyDescent="0.25">
      <c r="A17253">
        <v>17252</v>
      </c>
    </row>
    <row r="17254" spans="1:1" x14ac:dyDescent="0.25">
      <c r="A17254">
        <v>17253</v>
      </c>
    </row>
    <row r="17255" spans="1:1" x14ac:dyDescent="0.25">
      <c r="A17255">
        <v>17254</v>
      </c>
    </row>
    <row r="17256" spans="1:1" x14ac:dyDescent="0.25">
      <c r="A17256">
        <v>17255</v>
      </c>
    </row>
    <row r="17257" spans="1:1" x14ac:dyDescent="0.25">
      <c r="A17257">
        <v>17256</v>
      </c>
    </row>
    <row r="17258" spans="1:1" x14ac:dyDescent="0.25">
      <c r="A17258">
        <v>17257</v>
      </c>
    </row>
    <row r="17259" spans="1:1" x14ac:dyDescent="0.25">
      <c r="A17259">
        <v>17258</v>
      </c>
    </row>
    <row r="17260" spans="1:1" x14ac:dyDescent="0.25">
      <c r="A17260">
        <v>17259</v>
      </c>
    </row>
    <row r="17261" spans="1:1" x14ac:dyDescent="0.25">
      <c r="A17261">
        <v>17260</v>
      </c>
    </row>
    <row r="17262" spans="1:1" x14ac:dyDescent="0.25">
      <c r="A17262">
        <v>17261</v>
      </c>
    </row>
    <row r="17263" spans="1:1" x14ac:dyDescent="0.25">
      <c r="A17263">
        <v>17262</v>
      </c>
    </row>
    <row r="17264" spans="1:1" x14ac:dyDescent="0.25">
      <c r="A17264">
        <v>17263</v>
      </c>
    </row>
    <row r="17265" spans="1:1" x14ac:dyDescent="0.25">
      <c r="A17265">
        <v>17264</v>
      </c>
    </row>
    <row r="17266" spans="1:1" x14ac:dyDescent="0.25">
      <c r="A17266">
        <v>17265</v>
      </c>
    </row>
    <row r="17267" spans="1:1" x14ac:dyDescent="0.25">
      <c r="A17267">
        <v>17266</v>
      </c>
    </row>
    <row r="17268" spans="1:1" x14ac:dyDescent="0.25">
      <c r="A17268">
        <v>17267</v>
      </c>
    </row>
    <row r="17269" spans="1:1" x14ac:dyDescent="0.25">
      <c r="A17269">
        <v>17268</v>
      </c>
    </row>
    <row r="17270" spans="1:1" x14ac:dyDescent="0.25">
      <c r="A17270">
        <v>17269</v>
      </c>
    </row>
    <row r="17271" spans="1:1" x14ac:dyDescent="0.25">
      <c r="A17271">
        <v>17270</v>
      </c>
    </row>
    <row r="17272" spans="1:1" x14ac:dyDescent="0.25">
      <c r="A17272">
        <v>17271</v>
      </c>
    </row>
    <row r="17273" spans="1:1" x14ac:dyDescent="0.25">
      <c r="A17273">
        <v>17272</v>
      </c>
    </row>
    <row r="17274" spans="1:1" x14ac:dyDescent="0.25">
      <c r="A17274">
        <v>17273</v>
      </c>
    </row>
    <row r="17275" spans="1:1" x14ac:dyDescent="0.25">
      <c r="A17275">
        <v>17274</v>
      </c>
    </row>
    <row r="17276" spans="1:1" x14ac:dyDescent="0.25">
      <c r="A17276">
        <v>17275</v>
      </c>
    </row>
    <row r="17277" spans="1:1" x14ac:dyDescent="0.25">
      <c r="A17277">
        <v>17276</v>
      </c>
    </row>
    <row r="17278" spans="1:1" x14ac:dyDescent="0.25">
      <c r="A17278">
        <v>17277</v>
      </c>
    </row>
    <row r="17279" spans="1:1" x14ac:dyDescent="0.25">
      <c r="A17279">
        <v>17278</v>
      </c>
    </row>
    <row r="17280" spans="1:1" x14ac:dyDescent="0.25">
      <c r="A17280">
        <v>17279</v>
      </c>
    </row>
    <row r="17281" spans="1:1" x14ac:dyDescent="0.25">
      <c r="A17281">
        <v>17280</v>
      </c>
    </row>
    <row r="17282" spans="1:1" x14ac:dyDescent="0.25">
      <c r="A17282">
        <v>17281</v>
      </c>
    </row>
    <row r="17283" spans="1:1" x14ac:dyDescent="0.25">
      <c r="A17283">
        <v>17282</v>
      </c>
    </row>
    <row r="17284" spans="1:1" x14ac:dyDescent="0.25">
      <c r="A17284">
        <v>17283</v>
      </c>
    </row>
    <row r="17285" spans="1:1" x14ac:dyDescent="0.25">
      <c r="A17285">
        <v>17284</v>
      </c>
    </row>
    <row r="17286" spans="1:1" x14ac:dyDescent="0.25">
      <c r="A17286">
        <v>17285</v>
      </c>
    </row>
    <row r="17287" spans="1:1" x14ac:dyDescent="0.25">
      <c r="A17287">
        <v>17286</v>
      </c>
    </row>
    <row r="17288" spans="1:1" x14ac:dyDescent="0.25">
      <c r="A17288">
        <v>17287</v>
      </c>
    </row>
    <row r="17289" spans="1:1" x14ac:dyDescent="0.25">
      <c r="A17289">
        <v>17288</v>
      </c>
    </row>
    <row r="17290" spans="1:1" x14ac:dyDescent="0.25">
      <c r="A17290">
        <v>17289</v>
      </c>
    </row>
    <row r="17291" spans="1:1" x14ac:dyDescent="0.25">
      <c r="A17291">
        <v>17290</v>
      </c>
    </row>
    <row r="17292" spans="1:1" x14ac:dyDescent="0.25">
      <c r="A17292">
        <v>17291</v>
      </c>
    </row>
    <row r="17293" spans="1:1" x14ac:dyDescent="0.25">
      <c r="A17293">
        <v>17292</v>
      </c>
    </row>
    <row r="17294" spans="1:1" x14ac:dyDescent="0.25">
      <c r="A17294">
        <v>17293</v>
      </c>
    </row>
    <row r="17295" spans="1:1" x14ac:dyDescent="0.25">
      <c r="A17295">
        <v>17294</v>
      </c>
    </row>
    <row r="17296" spans="1:1" x14ac:dyDescent="0.25">
      <c r="A17296">
        <v>17295</v>
      </c>
    </row>
    <row r="17297" spans="1:1" x14ac:dyDescent="0.25">
      <c r="A17297">
        <v>17296</v>
      </c>
    </row>
    <row r="17298" spans="1:1" x14ac:dyDescent="0.25">
      <c r="A17298">
        <v>17297</v>
      </c>
    </row>
    <row r="17299" spans="1:1" x14ac:dyDescent="0.25">
      <c r="A17299">
        <v>17298</v>
      </c>
    </row>
    <row r="17300" spans="1:1" x14ac:dyDescent="0.25">
      <c r="A17300">
        <v>17299</v>
      </c>
    </row>
    <row r="17301" spans="1:1" x14ac:dyDescent="0.25">
      <c r="A17301">
        <v>17300</v>
      </c>
    </row>
    <row r="17302" spans="1:1" x14ac:dyDescent="0.25">
      <c r="A17302">
        <v>17301</v>
      </c>
    </row>
    <row r="17303" spans="1:1" x14ac:dyDescent="0.25">
      <c r="A17303">
        <v>17302</v>
      </c>
    </row>
    <row r="17304" spans="1:1" x14ac:dyDescent="0.25">
      <c r="A17304">
        <v>17303</v>
      </c>
    </row>
    <row r="17305" spans="1:1" x14ac:dyDescent="0.25">
      <c r="A17305">
        <v>17304</v>
      </c>
    </row>
    <row r="17306" spans="1:1" x14ac:dyDescent="0.25">
      <c r="A17306">
        <v>17305</v>
      </c>
    </row>
    <row r="17307" spans="1:1" x14ac:dyDescent="0.25">
      <c r="A17307">
        <v>17306</v>
      </c>
    </row>
    <row r="17308" spans="1:1" x14ac:dyDescent="0.25">
      <c r="A17308">
        <v>17307</v>
      </c>
    </row>
    <row r="17309" spans="1:1" x14ac:dyDescent="0.25">
      <c r="A17309">
        <v>17308</v>
      </c>
    </row>
    <row r="17310" spans="1:1" x14ac:dyDescent="0.25">
      <c r="A17310">
        <v>17309</v>
      </c>
    </row>
    <row r="17311" spans="1:1" x14ac:dyDescent="0.25">
      <c r="A17311">
        <v>17310</v>
      </c>
    </row>
    <row r="17312" spans="1:1" x14ac:dyDescent="0.25">
      <c r="A17312">
        <v>17311</v>
      </c>
    </row>
    <row r="17313" spans="1:1" x14ac:dyDescent="0.25">
      <c r="A17313">
        <v>17312</v>
      </c>
    </row>
    <row r="17314" spans="1:1" x14ac:dyDescent="0.25">
      <c r="A17314">
        <v>17313</v>
      </c>
    </row>
    <row r="17315" spans="1:1" x14ac:dyDescent="0.25">
      <c r="A17315">
        <v>17314</v>
      </c>
    </row>
    <row r="17316" spans="1:1" x14ac:dyDescent="0.25">
      <c r="A17316">
        <v>17315</v>
      </c>
    </row>
    <row r="17317" spans="1:1" x14ac:dyDescent="0.25">
      <c r="A17317">
        <v>17316</v>
      </c>
    </row>
    <row r="17318" spans="1:1" x14ac:dyDescent="0.25">
      <c r="A17318">
        <v>17317</v>
      </c>
    </row>
    <row r="17319" spans="1:1" x14ac:dyDescent="0.25">
      <c r="A17319">
        <v>17318</v>
      </c>
    </row>
    <row r="17320" spans="1:1" x14ac:dyDescent="0.25">
      <c r="A17320">
        <v>17319</v>
      </c>
    </row>
    <row r="17321" spans="1:1" x14ac:dyDescent="0.25">
      <c r="A17321">
        <v>17320</v>
      </c>
    </row>
    <row r="17322" spans="1:1" x14ac:dyDescent="0.25">
      <c r="A17322">
        <v>17321</v>
      </c>
    </row>
    <row r="17323" spans="1:1" x14ac:dyDescent="0.25">
      <c r="A17323">
        <v>17322</v>
      </c>
    </row>
    <row r="17324" spans="1:1" x14ac:dyDescent="0.25">
      <c r="A17324">
        <v>17323</v>
      </c>
    </row>
    <row r="17325" spans="1:1" x14ac:dyDescent="0.25">
      <c r="A17325">
        <v>17324</v>
      </c>
    </row>
    <row r="17326" spans="1:1" x14ac:dyDescent="0.25">
      <c r="A17326">
        <v>17325</v>
      </c>
    </row>
    <row r="17327" spans="1:1" x14ac:dyDescent="0.25">
      <c r="A17327">
        <v>17326</v>
      </c>
    </row>
    <row r="17328" spans="1:1" x14ac:dyDescent="0.25">
      <c r="A17328">
        <v>17327</v>
      </c>
    </row>
    <row r="17329" spans="1:1" x14ac:dyDescent="0.25">
      <c r="A17329">
        <v>17328</v>
      </c>
    </row>
    <row r="17330" spans="1:1" x14ac:dyDescent="0.25">
      <c r="A17330">
        <v>17329</v>
      </c>
    </row>
    <row r="17331" spans="1:1" x14ac:dyDescent="0.25">
      <c r="A17331">
        <v>17330</v>
      </c>
    </row>
    <row r="17332" spans="1:1" x14ac:dyDescent="0.25">
      <c r="A17332">
        <v>17331</v>
      </c>
    </row>
    <row r="17333" spans="1:1" x14ac:dyDescent="0.25">
      <c r="A17333">
        <v>17332</v>
      </c>
    </row>
    <row r="17334" spans="1:1" x14ac:dyDescent="0.25">
      <c r="A17334">
        <v>17333</v>
      </c>
    </row>
    <row r="17335" spans="1:1" x14ac:dyDescent="0.25">
      <c r="A17335">
        <v>17334</v>
      </c>
    </row>
    <row r="17336" spans="1:1" x14ac:dyDescent="0.25">
      <c r="A17336">
        <v>17335</v>
      </c>
    </row>
    <row r="17337" spans="1:1" x14ac:dyDescent="0.25">
      <c r="A17337">
        <v>17336</v>
      </c>
    </row>
    <row r="17338" spans="1:1" x14ac:dyDescent="0.25">
      <c r="A17338">
        <v>17337</v>
      </c>
    </row>
    <row r="17339" spans="1:1" x14ac:dyDescent="0.25">
      <c r="A17339">
        <v>17338</v>
      </c>
    </row>
    <row r="17340" spans="1:1" x14ac:dyDescent="0.25">
      <c r="A17340">
        <v>17339</v>
      </c>
    </row>
    <row r="17341" spans="1:1" x14ac:dyDescent="0.25">
      <c r="A17341">
        <v>17340</v>
      </c>
    </row>
    <row r="17342" spans="1:1" x14ac:dyDescent="0.25">
      <c r="A17342">
        <v>17341</v>
      </c>
    </row>
    <row r="17343" spans="1:1" x14ac:dyDescent="0.25">
      <c r="A17343">
        <v>17342</v>
      </c>
    </row>
    <row r="17344" spans="1:1" x14ac:dyDescent="0.25">
      <c r="A17344">
        <v>17343</v>
      </c>
    </row>
    <row r="17345" spans="1:1" x14ac:dyDescent="0.25">
      <c r="A17345">
        <v>17344</v>
      </c>
    </row>
    <row r="17346" spans="1:1" x14ac:dyDescent="0.25">
      <c r="A17346">
        <v>17345</v>
      </c>
    </row>
    <row r="17347" spans="1:1" x14ac:dyDescent="0.25">
      <c r="A17347">
        <v>17346</v>
      </c>
    </row>
    <row r="17348" spans="1:1" x14ac:dyDescent="0.25">
      <c r="A17348">
        <v>17347</v>
      </c>
    </row>
    <row r="17349" spans="1:1" x14ac:dyDescent="0.25">
      <c r="A17349">
        <v>17348</v>
      </c>
    </row>
    <row r="17350" spans="1:1" x14ac:dyDescent="0.25">
      <c r="A17350">
        <v>17349</v>
      </c>
    </row>
    <row r="17351" spans="1:1" x14ac:dyDescent="0.25">
      <c r="A17351">
        <v>17350</v>
      </c>
    </row>
    <row r="17352" spans="1:1" x14ac:dyDescent="0.25">
      <c r="A17352">
        <v>17351</v>
      </c>
    </row>
    <row r="17353" spans="1:1" x14ac:dyDescent="0.25">
      <c r="A17353">
        <v>17352</v>
      </c>
    </row>
    <row r="17354" spans="1:1" x14ac:dyDescent="0.25">
      <c r="A17354">
        <v>17353</v>
      </c>
    </row>
    <row r="17355" spans="1:1" x14ac:dyDescent="0.25">
      <c r="A17355">
        <v>17354</v>
      </c>
    </row>
    <row r="17356" spans="1:1" x14ac:dyDescent="0.25">
      <c r="A17356">
        <v>17355</v>
      </c>
    </row>
    <row r="17357" spans="1:1" x14ac:dyDescent="0.25">
      <c r="A17357">
        <v>17356</v>
      </c>
    </row>
    <row r="17358" spans="1:1" x14ac:dyDescent="0.25">
      <c r="A17358">
        <v>17357</v>
      </c>
    </row>
    <row r="17359" spans="1:1" x14ac:dyDescent="0.25">
      <c r="A17359">
        <v>17358</v>
      </c>
    </row>
    <row r="17360" spans="1:1" x14ac:dyDescent="0.25">
      <c r="A17360">
        <v>17359</v>
      </c>
    </row>
    <row r="17361" spans="1:1" x14ac:dyDescent="0.25">
      <c r="A17361">
        <v>17360</v>
      </c>
    </row>
    <row r="17362" spans="1:1" x14ac:dyDescent="0.25">
      <c r="A17362">
        <v>17361</v>
      </c>
    </row>
    <row r="17363" spans="1:1" x14ac:dyDescent="0.25">
      <c r="A17363">
        <v>17362</v>
      </c>
    </row>
    <row r="17364" spans="1:1" x14ac:dyDescent="0.25">
      <c r="A17364">
        <v>17363</v>
      </c>
    </row>
    <row r="17365" spans="1:1" x14ac:dyDescent="0.25">
      <c r="A17365">
        <v>17364</v>
      </c>
    </row>
    <row r="17366" spans="1:1" x14ac:dyDescent="0.25">
      <c r="A17366">
        <v>17365</v>
      </c>
    </row>
    <row r="17367" spans="1:1" x14ac:dyDescent="0.25">
      <c r="A17367">
        <v>17366</v>
      </c>
    </row>
    <row r="17368" spans="1:1" x14ac:dyDescent="0.25">
      <c r="A17368">
        <v>17367</v>
      </c>
    </row>
    <row r="17369" spans="1:1" x14ac:dyDescent="0.25">
      <c r="A17369">
        <v>17368</v>
      </c>
    </row>
    <row r="17370" spans="1:1" x14ac:dyDescent="0.25">
      <c r="A17370">
        <v>17369</v>
      </c>
    </row>
    <row r="17371" spans="1:1" x14ac:dyDescent="0.25">
      <c r="A17371">
        <v>17370</v>
      </c>
    </row>
    <row r="17372" spans="1:1" x14ac:dyDescent="0.25">
      <c r="A17372">
        <v>17371</v>
      </c>
    </row>
    <row r="17373" spans="1:1" x14ac:dyDescent="0.25">
      <c r="A17373">
        <v>17372</v>
      </c>
    </row>
    <row r="17374" spans="1:1" x14ac:dyDescent="0.25">
      <c r="A17374">
        <v>17373</v>
      </c>
    </row>
    <row r="17375" spans="1:1" x14ac:dyDescent="0.25">
      <c r="A17375">
        <v>17374</v>
      </c>
    </row>
    <row r="17376" spans="1:1" x14ac:dyDescent="0.25">
      <c r="A17376">
        <v>17375</v>
      </c>
    </row>
    <row r="17377" spans="1:1" x14ac:dyDescent="0.25">
      <c r="A17377">
        <v>17376</v>
      </c>
    </row>
    <row r="17378" spans="1:1" x14ac:dyDescent="0.25">
      <c r="A17378">
        <v>17377</v>
      </c>
    </row>
    <row r="17379" spans="1:1" x14ac:dyDescent="0.25">
      <c r="A17379">
        <v>17378</v>
      </c>
    </row>
    <row r="17380" spans="1:1" x14ac:dyDescent="0.25">
      <c r="A17380">
        <v>17379</v>
      </c>
    </row>
    <row r="17381" spans="1:1" x14ac:dyDescent="0.25">
      <c r="A17381">
        <v>17380</v>
      </c>
    </row>
    <row r="17382" spans="1:1" x14ac:dyDescent="0.25">
      <c r="A17382">
        <v>17381</v>
      </c>
    </row>
    <row r="17383" spans="1:1" x14ac:dyDescent="0.25">
      <c r="A17383">
        <v>17382</v>
      </c>
    </row>
    <row r="17384" spans="1:1" x14ac:dyDescent="0.25">
      <c r="A17384">
        <v>17383</v>
      </c>
    </row>
    <row r="17385" spans="1:1" x14ac:dyDescent="0.25">
      <c r="A17385">
        <v>17384</v>
      </c>
    </row>
    <row r="17386" spans="1:1" x14ac:dyDescent="0.25">
      <c r="A17386">
        <v>17385</v>
      </c>
    </row>
    <row r="17387" spans="1:1" x14ac:dyDescent="0.25">
      <c r="A17387">
        <v>17386</v>
      </c>
    </row>
    <row r="17388" spans="1:1" x14ac:dyDescent="0.25">
      <c r="A17388">
        <v>17387</v>
      </c>
    </row>
    <row r="17389" spans="1:1" x14ac:dyDescent="0.25">
      <c r="A17389">
        <v>17388</v>
      </c>
    </row>
    <row r="17390" spans="1:1" x14ac:dyDescent="0.25">
      <c r="A17390">
        <v>17389</v>
      </c>
    </row>
    <row r="17391" spans="1:1" x14ac:dyDescent="0.25">
      <c r="A17391">
        <v>17390</v>
      </c>
    </row>
    <row r="17392" spans="1:1" x14ac:dyDescent="0.25">
      <c r="A17392">
        <v>17391</v>
      </c>
    </row>
    <row r="17393" spans="1:1" x14ac:dyDescent="0.25">
      <c r="A17393">
        <v>17392</v>
      </c>
    </row>
    <row r="17394" spans="1:1" x14ac:dyDescent="0.25">
      <c r="A17394">
        <v>17393</v>
      </c>
    </row>
    <row r="17395" spans="1:1" x14ac:dyDescent="0.25">
      <c r="A17395">
        <v>17394</v>
      </c>
    </row>
    <row r="17396" spans="1:1" x14ac:dyDescent="0.25">
      <c r="A17396">
        <v>17395</v>
      </c>
    </row>
    <row r="17397" spans="1:1" x14ac:dyDescent="0.25">
      <c r="A17397">
        <v>17396</v>
      </c>
    </row>
    <row r="17398" spans="1:1" x14ac:dyDescent="0.25">
      <c r="A17398">
        <v>17397</v>
      </c>
    </row>
    <row r="17399" spans="1:1" x14ac:dyDescent="0.25">
      <c r="A17399">
        <v>17398</v>
      </c>
    </row>
    <row r="17400" spans="1:1" x14ac:dyDescent="0.25">
      <c r="A17400">
        <v>17399</v>
      </c>
    </row>
    <row r="17401" spans="1:1" x14ac:dyDescent="0.25">
      <c r="A17401">
        <v>17400</v>
      </c>
    </row>
    <row r="17402" spans="1:1" x14ac:dyDescent="0.25">
      <c r="A17402">
        <v>17401</v>
      </c>
    </row>
    <row r="17403" spans="1:1" x14ac:dyDescent="0.25">
      <c r="A17403">
        <v>17402</v>
      </c>
    </row>
    <row r="17404" spans="1:1" x14ac:dyDescent="0.25">
      <c r="A17404">
        <v>17403</v>
      </c>
    </row>
    <row r="17405" spans="1:1" x14ac:dyDescent="0.25">
      <c r="A17405">
        <v>17404</v>
      </c>
    </row>
    <row r="17406" spans="1:1" x14ac:dyDescent="0.25">
      <c r="A17406">
        <v>17405</v>
      </c>
    </row>
    <row r="17407" spans="1:1" x14ac:dyDescent="0.25">
      <c r="A17407">
        <v>17406</v>
      </c>
    </row>
    <row r="17408" spans="1:1" x14ac:dyDescent="0.25">
      <c r="A17408">
        <v>17407</v>
      </c>
    </row>
    <row r="17409" spans="1:1" x14ac:dyDescent="0.25">
      <c r="A17409">
        <v>17408</v>
      </c>
    </row>
    <row r="17410" spans="1:1" x14ac:dyDescent="0.25">
      <c r="A17410">
        <v>17409</v>
      </c>
    </row>
    <row r="17411" spans="1:1" x14ac:dyDescent="0.25">
      <c r="A17411">
        <v>17410</v>
      </c>
    </row>
    <row r="17412" spans="1:1" x14ac:dyDescent="0.25">
      <c r="A17412">
        <v>17411</v>
      </c>
    </row>
    <row r="17413" spans="1:1" x14ac:dyDescent="0.25">
      <c r="A17413">
        <v>17412</v>
      </c>
    </row>
    <row r="17414" spans="1:1" x14ac:dyDescent="0.25">
      <c r="A17414">
        <v>17413</v>
      </c>
    </row>
    <row r="17415" spans="1:1" x14ac:dyDescent="0.25">
      <c r="A17415">
        <v>17414</v>
      </c>
    </row>
    <row r="17416" spans="1:1" x14ac:dyDescent="0.25">
      <c r="A17416">
        <v>17415</v>
      </c>
    </row>
    <row r="17417" spans="1:1" x14ac:dyDescent="0.25">
      <c r="A17417">
        <v>17416</v>
      </c>
    </row>
    <row r="17418" spans="1:1" x14ac:dyDescent="0.25">
      <c r="A17418">
        <v>17417</v>
      </c>
    </row>
    <row r="17419" spans="1:1" x14ac:dyDescent="0.25">
      <c r="A17419">
        <v>17418</v>
      </c>
    </row>
    <row r="17420" spans="1:1" x14ac:dyDescent="0.25">
      <c r="A17420">
        <v>17419</v>
      </c>
    </row>
    <row r="17421" spans="1:1" x14ac:dyDescent="0.25">
      <c r="A17421">
        <v>17420</v>
      </c>
    </row>
    <row r="17422" spans="1:1" x14ac:dyDescent="0.25">
      <c r="A17422">
        <v>17421</v>
      </c>
    </row>
    <row r="17423" spans="1:1" x14ac:dyDescent="0.25">
      <c r="A17423">
        <v>17422</v>
      </c>
    </row>
    <row r="17424" spans="1:1" x14ac:dyDescent="0.25">
      <c r="A17424">
        <v>17423</v>
      </c>
    </row>
    <row r="17425" spans="1:1" x14ac:dyDescent="0.25">
      <c r="A17425">
        <v>17424</v>
      </c>
    </row>
    <row r="17426" spans="1:1" x14ac:dyDescent="0.25">
      <c r="A17426">
        <v>17425</v>
      </c>
    </row>
    <row r="17427" spans="1:1" x14ac:dyDescent="0.25">
      <c r="A17427">
        <v>17426</v>
      </c>
    </row>
    <row r="17428" spans="1:1" x14ac:dyDescent="0.25">
      <c r="A17428">
        <v>17427</v>
      </c>
    </row>
    <row r="17429" spans="1:1" x14ac:dyDescent="0.25">
      <c r="A17429">
        <v>17428</v>
      </c>
    </row>
    <row r="17430" spans="1:1" x14ac:dyDescent="0.25">
      <c r="A17430">
        <v>17429</v>
      </c>
    </row>
    <row r="17431" spans="1:1" x14ac:dyDescent="0.25">
      <c r="A17431">
        <v>17430</v>
      </c>
    </row>
    <row r="17432" spans="1:1" x14ac:dyDescent="0.25">
      <c r="A17432">
        <v>17431</v>
      </c>
    </row>
    <row r="17433" spans="1:1" x14ac:dyDescent="0.25">
      <c r="A17433">
        <v>17432</v>
      </c>
    </row>
    <row r="17434" spans="1:1" x14ac:dyDescent="0.25">
      <c r="A17434">
        <v>17433</v>
      </c>
    </row>
    <row r="17435" spans="1:1" x14ac:dyDescent="0.25">
      <c r="A17435">
        <v>17434</v>
      </c>
    </row>
    <row r="17436" spans="1:1" x14ac:dyDescent="0.25">
      <c r="A17436">
        <v>17435</v>
      </c>
    </row>
    <row r="17437" spans="1:1" x14ac:dyDescent="0.25">
      <c r="A17437">
        <v>17436</v>
      </c>
    </row>
    <row r="17438" spans="1:1" x14ac:dyDescent="0.25">
      <c r="A17438">
        <v>17437</v>
      </c>
    </row>
    <row r="17439" spans="1:1" x14ac:dyDescent="0.25">
      <c r="A17439">
        <v>17438</v>
      </c>
    </row>
    <row r="17440" spans="1:1" x14ac:dyDescent="0.25">
      <c r="A17440">
        <v>17439</v>
      </c>
    </row>
    <row r="17441" spans="1:1" x14ac:dyDescent="0.25">
      <c r="A17441">
        <v>17440</v>
      </c>
    </row>
    <row r="17442" spans="1:1" x14ac:dyDescent="0.25">
      <c r="A17442">
        <v>17441</v>
      </c>
    </row>
    <row r="17443" spans="1:1" x14ac:dyDescent="0.25">
      <c r="A17443">
        <v>17442</v>
      </c>
    </row>
    <row r="17444" spans="1:1" x14ac:dyDescent="0.25">
      <c r="A17444">
        <v>17443</v>
      </c>
    </row>
    <row r="17445" spans="1:1" x14ac:dyDescent="0.25">
      <c r="A17445">
        <v>17444</v>
      </c>
    </row>
    <row r="17446" spans="1:1" x14ac:dyDescent="0.25">
      <c r="A17446">
        <v>17445</v>
      </c>
    </row>
    <row r="17447" spans="1:1" x14ac:dyDescent="0.25">
      <c r="A17447">
        <v>17446</v>
      </c>
    </row>
    <row r="17448" spans="1:1" x14ac:dyDescent="0.25">
      <c r="A17448">
        <v>17447</v>
      </c>
    </row>
    <row r="17449" spans="1:1" x14ac:dyDescent="0.25">
      <c r="A17449">
        <v>17448</v>
      </c>
    </row>
    <row r="17450" spans="1:1" x14ac:dyDescent="0.25">
      <c r="A17450">
        <v>17449</v>
      </c>
    </row>
    <row r="17451" spans="1:1" x14ac:dyDescent="0.25">
      <c r="A17451">
        <v>17450</v>
      </c>
    </row>
    <row r="17452" spans="1:1" x14ac:dyDescent="0.25">
      <c r="A17452">
        <v>17451</v>
      </c>
    </row>
    <row r="17453" spans="1:1" x14ac:dyDescent="0.25">
      <c r="A17453">
        <v>17452</v>
      </c>
    </row>
    <row r="17454" spans="1:1" x14ac:dyDescent="0.25">
      <c r="A17454">
        <v>17453</v>
      </c>
    </row>
    <row r="17455" spans="1:1" x14ac:dyDescent="0.25">
      <c r="A17455">
        <v>17454</v>
      </c>
    </row>
    <row r="17456" spans="1:1" x14ac:dyDescent="0.25">
      <c r="A17456">
        <v>17455</v>
      </c>
    </row>
    <row r="17457" spans="1:1" x14ac:dyDescent="0.25">
      <c r="A17457">
        <v>17456</v>
      </c>
    </row>
    <row r="17458" spans="1:1" x14ac:dyDescent="0.25">
      <c r="A17458">
        <v>17457</v>
      </c>
    </row>
    <row r="17459" spans="1:1" x14ac:dyDescent="0.25">
      <c r="A17459">
        <v>17458</v>
      </c>
    </row>
    <row r="17460" spans="1:1" x14ac:dyDescent="0.25">
      <c r="A17460">
        <v>17459</v>
      </c>
    </row>
    <row r="17461" spans="1:1" x14ac:dyDescent="0.25">
      <c r="A17461">
        <v>17460</v>
      </c>
    </row>
    <row r="17462" spans="1:1" x14ac:dyDescent="0.25">
      <c r="A17462">
        <v>17461</v>
      </c>
    </row>
    <row r="17463" spans="1:1" x14ac:dyDescent="0.25">
      <c r="A17463">
        <v>17462</v>
      </c>
    </row>
    <row r="17464" spans="1:1" x14ac:dyDescent="0.25">
      <c r="A17464">
        <v>17463</v>
      </c>
    </row>
    <row r="17465" spans="1:1" x14ac:dyDescent="0.25">
      <c r="A17465">
        <v>17464</v>
      </c>
    </row>
    <row r="17466" spans="1:1" x14ac:dyDescent="0.25">
      <c r="A17466">
        <v>17465</v>
      </c>
    </row>
    <row r="17467" spans="1:1" x14ac:dyDescent="0.25">
      <c r="A17467">
        <v>17466</v>
      </c>
    </row>
    <row r="17468" spans="1:1" x14ac:dyDescent="0.25">
      <c r="A17468">
        <v>17467</v>
      </c>
    </row>
    <row r="17469" spans="1:1" x14ac:dyDescent="0.25">
      <c r="A17469">
        <v>17468</v>
      </c>
    </row>
    <row r="17470" spans="1:1" x14ac:dyDescent="0.25">
      <c r="A17470">
        <v>17469</v>
      </c>
    </row>
    <row r="17471" spans="1:1" x14ac:dyDescent="0.25">
      <c r="A17471">
        <v>17470</v>
      </c>
    </row>
    <row r="17472" spans="1:1" x14ac:dyDescent="0.25">
      <c r="A17472">
        <v>17471</v>
      </c>
    </row>
    <row r="17473" spans="1:1" x14ac:dyDescent="0.25">
      <c r="A17473">
        <v>17472</v>
      </c>
    </row>
    <row r="17474" spans="1:1" x14ac:dyDescent="0.25">
      <c r="A17474">
        <v>17473</v>
      </c>
    </row>
    <row r="17475" spans="1:1" x14ac:dyDescent="0.25">
      <c r="A17475">
        <v>17474</v>
      </c>
    </row>
    <row r="17476" spans="1:1" x14ac:dyDescent="0.25">
      <c r="A17476">
        <v>17475</v>
      </c>
    </row>
    <row r="17477" spans="1:1" x14ac:dyDescent="0.25">
      <c r="A17477">
        <v>17476</v>
      </c>
    </row>
    <row r="17478" spans="1:1" x14ac:dyDescent="0.25">
      <c r="A17478">
        <v>17477</v>
      </c>
    </row>
    <row r="17479" spans="1:1" x14ac:dyDescent="0.25">
      <c r="A17479">
        <v>17478</v>
      </c>
    </row>
    <row r="17480" spans="1:1" x14ac:dyDescent="0.25">
      <c r="A17480">
        <v>17479</v>
      </c>
    </row>
    <row r="17481" spans="1:1" x14ac:dyDescent="0.25">
      <c r="A17481">
        <v>17480</v>
      </c>
    </row>
    <row r="17482" spans="1:1" x14ac:dyDescent="0.25">
      <c r="A17482">
        <v>17481</v>
      </c>
    </row>
    <row r="17483" spans="1:1" x14ac:dyDescent="0.25">
      <c r="A17483">
        <v>17482</v>
      </c>
    </row>
    <row r="17484" spans="1:1" x14ac:dyDescent="0.25">
      <c r="A17484">
        <v>17483</v>
      </c>
    </row>
    <row r="17485" spans="1:1" x14ac:dyDescent="0.25">
      <c r="A17485">
        <v>17484</v>
      </c>
    </row>
    <row r="17486" spans="1:1" x14ac:dyDescent="0.25">
      <c r="A17486">
        <v>17485</v>
      </c>
    </row>
    <row r="17487" spans="1:1" x14ac:dyDescent="0.25">
      <c r="A17487">
        <v>17486</v>
      </c>
    </row>
    <row r="17488" spans="1:1" x14ac:dyDescent="0.25">
      <c r="A17488">
        <v>17487</v>
      </c>
    </row>
    <row r="17489" spans="1:1" x14ac:dyDescent="0.25">
      <c r="A17489">
        <v>17488</v>
      </c>
    </row>
    <row r="17490" spans="1:1" x14ac:dyDescent="0.25">
      <c r="A17490">
        <v>17489</v>
      </c>
    </row>
    <row r="17491" spans="1:1" x14ac:dyDescent="0.25">
      <c r="A17491">
        <v>17490</v>
      </c>
    </row>
    <row r="17492" spans="1:1" x14ac:dyDescent="0.25">
      <c r="A17492">
        <v>17491</v>
      </c>
    </row>
    <row r="17493" spans="1:1" x14ac:dyDescent="0.25">
      <c r="A17493">
        <v>17492</v>
      </c>
    </row>
    <row r="17494" spans="1:1" x14ac:dyDescent="0.25">
      <c r="A17494">
        <v>17493</v>
      </c>
    </row>
    <row r="17495" spans="1:1" x14ac:dyDescent="0.25">
      <c r="A17495">
        <v>17494</v>
      </c>
    </row>
    <row r="17496" spans="1:1" x14ac:dyDescent="0.25">
      <c r="A17496">
        <v>17495</v>
      </c>
    </row>
    <row r="17497" spans="1:1" x14ac:dyDescent="0.25">
      <c r="A17497">
        <v>17496</v>
      </c>
    </row>
    <row r="17498" spans="1:1" x14ac:dyDescent="0.25">
      <c r="A17498">
        <v>17497</v>
      </c>
    </row>
    <row r="17499" spans="1:1" x14ac:dyDescent="0.25">
      <c r="A17499">
        <v>17498</v>
      </c>
    </row>
    <row r="17500" spans="1:1" x14ac:dyDescent="0.25">
      <c r="A17500">
        <v>17499</v>
      </c>
    </row>
    <row r="17501" spans="1:1" x14ac:dyDescent="0.25">
      <c r="A17501">
        <v>17500</v>
      </c>
    </row>
    <row r="17502" spans="1:1" x14ac:dyDescent="0.25">
      <c r="A17502">
        <v>17501</v>
      </c>
    </row>
    <row r="17503" spans="1:1" x14ac:dyDescent="0.25">
      <c r="A17503">
        <v>17502</v>
      </c>
    </row>
    <row r="17504" spans="1:1" x14ac:dyDescent="0.25">
      <c r="A17504">
        <v>17503</v>
      </c>
    </row>
    <row r="17505" spans="1:1" x14ac:dyDescent="0.25">
      <c r="A17505">
        <v>17504</v>
      </c>
    </row>
    <row r="17506" spans="1:1" x14ac:dyDescent="0.25">
      <c r="A17506">
        <v>17505</v>
      </c>
    </row>
    <row r="17507" spans="1:1" x14ac:dyDescent="0.25">
      <c r="A17507">
        <v>17506</v>
      </c>
    </row>
    <row r="17508" spans="1:1" x14ac:dyDescent="0.25">
      <c r="A17508">
        <v>17507</v>
      </c>
    </row>
    <row r="17509" spans="1:1" x14ac:dyDescent="0.25">
      <c r="A17509">
        <v>17508</v>
      </c>
    </row>
    <row r="17510" spans="1:1" x14ac:dyDescent="0.25">
      <c r="A17510">
        <v>17509</v>
      </c>
    </row>
    <row r="17511" spans="1:1" x14ac:dyDescent="0.25">
      <c r="A17511">
        <v>17510</v>
      </c>
    </row>
    <row r="17512" spans="1:1" x14ac:dyDescent="0.25">
      <c r="A17512">
        <v>17511</v>
      </c>
    </row>
    <row r="17513" spans="1:1" x14ac:dyDescent="0.25">
      <c r="A17513">
        <v>17512</v>
      </c>
    </row>
    <row r="17514" spans="1:1" x14ac:dyDescent="0.25">
      <c r="A17514">
        <v>17513</v>
      </c>
    </row>
    <row r="17515" spans="1:1" x14ac:dyDescent="0.25">
      <c r="A17515">
        <v>17514</v>
      </c>
    </row>
    <row r="17516" spans="1:1" x14ac:dyDescent="0.25">
      <c r="A17516">
        <v>17515</v>
      </c>
    </row>
    <row r="17517" spans="1:1" x14ac:dyDescent="0.25">
      <c r="A17517">
        <v>17516</v>
      </c>
    </row>
    <row r="17518" spans="1:1" x14ac:dyDescent="0.25">
      <c r="A17518">
        <v>17517</v>
      </c>
    </row>
    <row r="17519" spans="1:1" x14ac:dyDescent="0.25">
      <c r="A17519">
        <v>17518</v>
      </c>
    </row>
    <row r="17520" spans="1:1" x14ac:dyDescent="0.25">
      <c r="A17520">
        <v>17519</v>
      </c>
    </row>
    <row r="17521" spans="1:1" x14ac:dyDescent="0.25">
      <c r="A17521">
        <v>17520</v>
      </c>
    </row>
    <row r="17522" spans="1:1" x14ac:dyDescent="0.25">
      <c r="A17522">
        <v>17521</v>
      </c>
    </row>
    <row r="17523" spans="1:1" x14ac:dyDescent="0.25">
      <c r="A17523">
        <v>17522</v>
      </c>
    </row>
    <row r="17524" spans="1:1" x14ac:dyDescent="0.25">
      <c r="A17524">
        <v>17523</v>
      </c>
    </row>
    <row r="17525" spans="1:1" x14ac:dyDescent="0.25">
      <c r="A17525">
        <v>17524</v>
      </c>
    </row>
    <row r="17526" spans="1:1" x14ac:dyDescent="0.25">
      <c r="A17526">
        <v>17525</v>
      </c>
    </row>
    <row r="17527" spans="1:1" x14ac:dyDescent="0.25">
      <c r="A17527">
        <v>17526</v>
      </c>
    </row>
    <row r="17528" spans="1:1" x14ac:dyDescent="0.25">
      <c r="A17528">
        <v>17527</v>
      </c>
    </row>
    <row r="17529" spans="1:1" x14ac:dyDescent="0.25">
      <c r="A17529">
        <v>17528</v>
      </c>
    </row>
    <row r="17530" spans="1:1" x14ac:dyDescent="0.25">
      <c r="A17530">
        <v>17529</v>
      </c>
    </row>
    <row r="17531" spans="1:1" x14ac:dyDescent="0.25">
      <c r="A17531">
        <v>17530</v>
      </c>
    </row>
    <row r="17532" spans="1:1" x14ac:dyDescent="0.25">
      <c r="A17532">
        <v>17531</v>
      </c>
    </row>
    <row r="17533" spans="1:1" x14ac:dyDescent="0.25">
      <c r="A17533">
        <v>17532</v>
      </c>
    </row>
    <row r="17534" spans="1:1" x14ac:dyDescent="0.25">
      <c r="A17534">
        <v>17533</v>
      </c>
    </row>
    <row r="17535" spans="1:1" x14ac:dyDescent="0.25">
      <c r="A17535">
        <v>17534</v>
      </c>
    </row>
    <row r="17536" spans="1:1" x14ac:dyDescent="0.25">
      <c r="A17536">
        <v>17535</v>
      </c>
    </row>
    <row r="17537" spans="1:1" x14ac:dyDescent="0.25">
      <c r="A17537">
        <v>17536</v>
      </c>
    </row>
    <row r="17538" spans="1:1" x14ac:dyDescent="0.25">
      <c r="A17538">
        <v>17537</v>
      </c>
    </row>
    <row r="17539" spans="1:1" x14ac:dyDescent="0.25">
      <c r="A17539">
        <v>17538</v>
      </c>
    </row>
    <row r="17540" spans="1:1" x14ac:dyDescent="0.25">
      <c r="A17540">
        <v>17539</v>
      </c>
    </row>
    <row r="17541" spans="1:1" x14ac:dyDescent="0.25">
      <c r="A17541">
        <v>17540</v>
      </c>
    </row>
    <row r="17542" spans="1:1" x14ac:dyDescent="0.25">
      <c r="A17542">
        <v>17541</v>
      </c>
    </row>
    <row r="17543" spans="1:1" x14ac:dyDescent="0.25">
      <c r="A17543">
        <v>17542</v>
      </c>
    </row>
    <row r="17544" spans="1:1" x14ac:dyDescent="0.25">
      <c r="A17544">
        <v>17543</v>
      </c>
    </row>
    <row r="17545" spans="1:1" x14ac:dyDescent="0.25">
      <c r="A17545">
        <v>17544</v>
      </c>
    </row>
    <row r="17546" spans="1:1" x14ac:dyDescent="0.25">
      <c r="A17546">
        <v>17545</v>
      </c>
    </row>
    <row r="17547" spans="1:1" x14ac:dyDescent="0.25">
      <c r="A17547">
        <v>17546</v>
      </c>
    </row>
    <row r="17548" spans="1:1" x14ac:dyDescent="0.25">
      <c r="A17548">
        <v>17547</v>
      </c>
    </row>
    <row r="17549" spans="1:1" x14ac:dyDescent="0.25">
      <c r="A17549">
        <v>17548</v>
      </c>
    </row>
    <row r="17550" spans="1:1" x14ac:dyDescent="0.25">
      <c r="A17550">
        <v>17549</v>
      </c>
    </row>
    <row r="17551" spans="1:1" x14ac:dyDescent="0.25">
      <c r="A17551">
        <v>17550</v>
      </c>
    </row>
    <row r="17552" spans="1:1" x14ac:dyDescent="0.25">
      <c r="A17552">
        <v>17551</v>
      </c>
    </row>
    <row r="17553" spans="1:1" x14ac:dyDescent="0.25">
      <c r="A17553">
        <v>17552</v>
      </c>
    </row>
    <row r="17554" spans="1:1" x14ac:dyDescent="0.25">
      <c r="A17554">
        <v>17553</v>
      </c>
    </row>
    <row r="17555" spans="1:1" x14ac:dyDescent="0.25">
      <c r="A17555">
        <v>17554</v>
      </c>
    </row>
    <row r="17556" spans="1:1" x14ac:dyDescent="0.25">
      <c r="A17556">
        <v>17555</v>
      </c>
    </row>
    <row r="17557" spans="1:1" x14ac:dyDescent="0.25">
      <c r="A17557">
        <v>17556</v>
      </c>
    </row>
    <row r="17558" spans="1:1" x14ac:dyDescent="0.25">
      <c r="A17558">
        <v>17557</v>
      </c>
    </row>
    <row r="17559" spans="1:1" x14ac:dyDescent="0.25">
      <c r="A17559">
        <v>17558</v>
      </c>
    </row>
    <row r="17560" spans="1:1" x14ac:dyDescent="0.25">
      <c r="A17560">
        <v>17559</v>
      </c>
    </row>
    <row r="17561" spans="1:1" x14ac:dyDescent="0.25">
      <c r="A17561">
        <v>17560</v>
      </c>
    </row>
    <row r="17562" spans="1:1" x14ac:dyDescent="0.25">
      <c r="A17562">
        <v>17561</v>
      </c>
    </row>
    <row r="17563" spans="1:1" x14ac:dyDescent="0.25">
      <c r="A17563">
        <v>17562</v>
      </c>
    </row>
    <row r="17564" spans="1:1" x14ac:dyDescent="0.25">
      <c r="A17564">
        <v>17563</v>
      </c>
    </row>
    <row r="17565" spans="1:1" x14ac:dyDescent="0.25">
      <c r="A17565">
        <v>17564</v>
      </c>
    </row>
    <row r="17566" spans="1:1" x14ac:dyDescent="0.25">
      <c r="A17566">
        <v>17565</v>
      </c>
    </row>
    <row r="17567" spans="1:1" x14ac:dyDescent="0.25">
      <c r="A17567">
        <v>17566</v>
      </c>
    </row>
    <row r="17568" spans="1:1" x14ac:dyDescent="0.25">
      <c r="A17568">
        <v>17567</v>
      </c>
    </row>
    <row r="17569" spans="1:1" x14ac:dyDescent="0.25">
      <c r="A17569">
        <v>17568</v>
      </c>
    </row>
    <row r="17570" spans="1:1" x14ac:dyDescent="0.25">
      <c r="A17570">
        <v>17569</v>
      </c>
    </row>
    <row r="17571" spans="1:1" x14ac:dyDescent="0.25">
      <c r="A17571">
        <v>17570</v>
      </c>
    </row>
    <row r="17572" spans="1:1" x14ac:dyDescent="0.25">
      <c r="A17572">
        <v>17571</v>
      </c>
    </row>
    <row r="17573" spans="1:1" x14ac:dyDescent="0.25">
      <c r="A17573">
        <v>17572</v>
      </c>
    </row>
    <row r="17574" spans="1:1" x14ac:dyDescent="0.25">
      <c r="A17574">
        <v>17573</v>
      </c>
    </row>
    <row r="17575" spans="1:1" x14ac:dyDescent="0.25">
      <c r="A17575">
        <v>17574</v>
      </c>
    </row>
    <row r="17576" spans="1:1" x14ac:dyDescent="0.25">
      <c r="A17576">
        <v>17575</v>
      </c>
    </row>
    <row r="17577" spans="1:1" x14ac:dyDescent="0.25">
      <c r="A17577">
        <v>17576</v>
      </c>
    </row>
    <row r="17578" spans="1:1" x14ac:dyDescent="0.25">
      <c r="A17578">
        <v>17577</v>
      </c>
    </row>
    <row r="17579" spans="1:1" x14ac:dyDescent="0.25">
      <c r="A17579">
        <v>17578</v>
      </c>
    </row>
    <row r="17580" spans="1:1" x14ac:dyDescent="0.25">
      <c r="A17580">
        <v>17579</v>
      </c>
    </row>
    <row r="17581" spans="1:1" x14ac:dyDescent="0.25">
      <c r="A17581">
        <v>17580</v>
      </c>
    </row>
    <row r="17582" spans="1:1" x14ac:dyDescent="0.25">
      <c r="A17582">
        <v>17581</v>
      </c>
    </row>
    <row r="17583" spans="1:1" x14ac:dyDescent="0.25">
      <c r="A17583">
        <v>17582</v>
      </c>
    </row>
    <row r="17584" spans="1:1" x14ac:dyDescent="0.25">
      <c r="A17584">
        <v>17583</v>
      </c>
    </row>
    <row r="17585" spans="1:1" x14ac:dyDescent="0.25">
      <c r="A17585">
        <v>17584</v>
      </c>
    </row>
    <row r="17586" spans="1:1" x14ac:dyDescent="0.25">
      <c r="A17586">
        <v>17585</v>
      </c>
    </row>
    <row r="17587" spans="1:1" x14ac:dyDescent="0.25">
      <c r="A17587">
        <v>17586</v>
      </c>
    </row>
    <row r="17588" spans="1:1" x14ac:dyDescent="0.25">
      <c r="A17588">
        <v>17587</v>
      </c>
    </row>
    <row r="17589" spans="1:1" x14ac:dyDescent="0.25">
      <c r="A17589">
        <v>17588</v>
      </c>
    </row>
    <row r="17590" spans="1:1" x14ac:dyDescent="0.25">
      <c r="A17590">
        <v>17589</v>
      </c>
    </row>
    <row r="17591" spans="1:1" x14ac:dyDescent="0.25">
      <c r="A17591">
        <v>17590</v>
      </c>
    </row>
    <row r="17592" spans="1:1" x14ac:dyDescent="0.25">
      <c r="A17592">
        <v>17591</v>
      </c>
    </row>
    <row r="17593" spans="1:1" x14ac:dyDescent="0.25">
      <c r="A17593">
        <v>17592</v>
      </c>
    </row>
    <row r="17594" spans="1:1" x14ac:dyDescent="0.25">
      <c r="A17594">
        <v>17593</v>
      </c>
    </row>
    <row r="17595" spans="1:1" x14ac:dyDescent="0.25">
      <c r="A17595">
        <v>17594</v>
      </c>
    </row>
    <row r="17596" spans="1:1" x14ac:dyDescent="0.25">
      <c r="A17596">
        <v>17595</v>
      </c>
    </row>
    <row r="17597" spans="1:1" x14ac:dyDescent="0.25">
      <c r="A17597">
        <v>17596</v>
      </c>
    </row>
    <row r="17598" spans="1:1" x14ac:dyDescent="0.25">
      <c r="A17598">
        <v>17597</v>
      </c>
    </row>
    <row r="17599" spans="1:1" x14ac:dyDescent="0.25">
      <c r="A17599">
        <v>17598</v>
      </c>
    </row>
    <row r="17600" spans="1:1" x14ac:dyDescent="0.25">
      <c r="A17600">
        <v>17599</v>
      </c>
    </row>
    <row r="17601" spans="1:1" x14ac:dyDescent="0.25">
      <c r="A17601">
        <v>17600</v>
      </c>
    </row>
    <row r="17602" spans="1:1" x14ac:dyDescent="0.25">
      <c r="A17602">
        <v>17601</v>
      </c>
    </row>
    <row r="17603" spans="1:1" x14ac:dyDescent="0.25">
      <c r="A17603">
        <v>17602</v>
      </c>
    </row>
    <row r="17604" spans="1:1" x14ac:dyDescent="0.25">
      <c r="A17604">
        <v>17603</v>
      </c>
    </row>
    <row r="17605" spans="1:1" x14ac:dyDescent="0.25">
      <c r="A17605">
        <v>17604</v>
      </c>
    </row>
    <row r="17606" spans="1:1" x14ac:dyDescent="0.25">
      <c r="A17606">
        <v>17605</v>
      </c>
    </row>
    <row r="17607" spans="1:1" x14ac:dyDescent="0.25">
      <c r="A17607">
        <v>17606</v>
      </c>
    </row>
    <row r="17608" spans="1:1" x14ac:dyDescent="0.25">
      <c r="A17608">
        <v>17607</v>
      </c>
    </row>
    <row r="17609" spans="1:1" x14ac:dyDescent="0.25">
      <c r="A17609">
        <v>17608</v>
      </c>
    </row>
    <row r="17610" spans="1:1" x14ac:dyDescent="0.25">
      <c r="A17610">
        <v>17609</v>
      </c>
    </row>
    <row r="17611" spans="1:1" x14ac:dyDescent="0.25">
      <c r="A17611">
        <v>17610</v>
      </c>
    </row>
    <row r="17612" spans="1:1" x14ac:dyDescent="0.25">
      <c r="A17612">
        <v>17611</v>
      </c>
    </row>
    <row r="17613" spans="1:1" x14ac:dyDescent="0.25">
      <c r="A17613">
        <v>17612</v>
      </c>
    </row>
    <row r="17614" spans="1:1" x14ac:dyDescent="0.25">
      <c r="A17614">
        <v>17613</v>
      </c>
    </row>
    <row r="17615" spans="1:1" x14ac:dyDescent="0.25">
      <c r="A17615">
        <v>17614</v>
      </c>
    </row>
    <row r="17616" spans="1:1" x14ac:dyDescent="0.25">
      <c r="A17616">
        <v>17615</v>
      </c>
    </row>
    <row r="17617" spans="1:1" x14ac:dyDescent="0.25">
      <c r="A17617">
        <v>17616</v>
      </c>
    </row>
    <row r="17618" spans="1:1" x14ac:dyDescent="0.25">
      <c r="A17618">
        <v>17617</v>
      </c>
    </row>
    <row r="17619" spans="1:1" x14ac:dyDescent="0.25">
      <c r="A17619">
        <v>17618</v>
      </c>
    </row>
    <row r="17620" spans="1:1" x14ac:dyDescent="0.25">
      <c r="A17620">
        <v>17619</v>
      </c>
    </row>
    <row r="17621" spans="1:1" x14ac:dyDescent="0.25">
      <c r="A17621">
        <v>17620</v>
      </c>
    </row>
    <row r="17622" spans="1:1" x14ac:dyDescent="0.25">
      <c r="A17622">
        <v>17621</v>
      </c>
    </row>
    <row r="17623" spans="1:1" x14ac:dyDescent="0.25">
      <c r="A17623">
        <v>17622</v>
      </c>
    </row>
    <row r="17624" spans="1:1" x14ac:dyDescent="0.25">
      <c r="A17624">
        <v>17623</v>
      </c>
    </row>
    <row r="17625" spans="1:1" x14ac:dyDescent="0.25">
      <c r="A17625">
        <v>17624</v>
      </c>
    </row>
    <row r="17626" spans="1:1" x14ac:dyDescent="0.25">
      <c r="A17626">
        <v>17625</v>
      </c>
    </row>
    <row r="17627" spans="1:1" x14ac:dyDescent="0.25">
      <c r="A17627">
        <v>17626</v>
      </c>
    </row>
    <row r="17628" spans="1:1" x14ac:dyDescent="0.25">
      <c r="A17628">
        <v>17627</v>
      </c>
    </row>
    <row r="17629" spans="1:1" x14ac:dyDescent="0.25">
      <c r="A17629">
        <v>17628</v>
      </c>
    </row>
    <row r="17630" spans="1:1" x14ac:dyDescent="0.25">
      <c r="A17630">
        <v>17629</v>
      </c>
    </row>
    <row r="17631" spans="1:1" x14ac:dyDescent="0.25">
      <c r="A17631">
        <v>17630</v>
      </c>
    </row>
    <row r="17632" spans="1:1" x14ac:dyDescent="0.25">
      <c r="A17632">
        <v>17631</v>
      </c>
    </row>
    <row r="17633" spans="1:1" x14ac:dyDescent="0.25">
      <c r="A17633">
        <v>17632</v>
      </c>
    </row>
    <row r="17634" spans="1:1" x14ac:dyDescent="0.25">
      <c r="A17634">
        <v>17633</v>
      </c>
    </row>
    <row r="17635" spans="1:1" x14ac:dyDescent="0.25">
      <c r="A17635">
        <v>17634</v>
      </c>
    </row>
    <row r="17636" spans="1:1" x14ac:dyDescent="0.25">
      <c r="A17636">
        <v>17635</v>
      </c>
    </row>
    <row r="17637" spans="1:1" x14ac:dyDescent="0.25">
      <c r="A17637">
        <v>17636</v>
      </c>
    </row>
    <row r="17638" spans="1:1" x14ac:dyDescent="0.25">
      <c r="A17638">
        <v>17637</v>
      </c>
    </row>
    <row r="17639" spans="1:1" x14ac:dyDescent="0.25">
      <c r="A17639">
        <v>17638</v>
      </c>
    </row>
    <row r="17640" spans="1:1" x14ac:dyDescent="0.25">
      <c r="A17640">
        <v>17639</v>
      </c>
    </row>
    <row r="17641" spans="1:1" x14ac:dyDescent="0.25">
      <c r="A17641">
        <v>17640</v>
      </c>
    </row>
    <row r="17642" spans="1:1" x14ac:dyDescent="0.25">
      <c r="A17642">
        <v>17641</v>
      </c>
    </row>
    <row r="17643" spans="1:1" x14ac:dyDescent="0.25">
      <c r="A17643">
        <v>17642</v>
      </c>
    </row>
    <row r="17644" spans="1:1" x14ac:dyDescent="0.25">
      <c r="A17644">
        <v>17643</v>
      </c>
    </row>
    <row r="17645" spans="1:1" x14ac:dyDescent="0.25">
      <c r="A17645">
        <v>17644</v>
      </c>
    </row>
    <row r="17646" spans="1:1" x14ac:dyDescent="0.25">
      <c r="A17646">
        <v>17645</v>
      </c>
    </row>
    <row r="17647" spans="1:1" x14ac:dyDescent="0.25">
      <c r="A17647">
        <v>17646</v>
      </c>
    </row>
    <row r="17648" spans="1:1" x14ac:dyDescent="0.25">
      <c r="A17648">
        <v>17647</v>
      </c>
    </row>
    <row r="17649" spans="1:1" x14ac:dyDescent="0.25">
      <c r="A17649">
        <v>17648</v>
      </c>
    </row>
    <row r="17650" spans="1:1" x14ac:dyDescent="0.25">
      <c r="A17650">
        <v>17649</v>
      </c>
    </row>
    <row r="17651" spans="1:1" x14ac:dyDescent="0.25">
      <c r="A17651">
        <v>17650</v>
      </c>
    </row>
    <row r="17652" spans="1:1" x14ac:dyDescent="0.25">
      <c r="A17652">
        <v>17651</v>
      </c>
    </row>
    <row r="17653" spans="1:1" x14ac:dyDescent="0.25">
      <c r="A17653">
        <v>17652</v>
      </c>
    </row>
    <row r="17654" spans="1:1" x14ac:dyDescent="0.25">
      <c r="A17654">
        <v>17653</v>
      </c>
    </row>
    <row r="17655" spans="1:1" x14ac:dyDescent="0.25">
      <c r="A17655">
        <v>17654</v>
      </c>
    </row>
    <row r="17656" spans="1:1" x14ac:dyDescent="0.25">
      <c r="A17656">
        <v>17655</v>
      </c>
    </row>
    <row r="17657" spans="1:1" x14ac:dyDescent="0.25">
      <c r="A17657">
        <v>17656</v>
      </c>
    </row>
    <row r="17658" spans="1:1" x14ac:dyDescent="0.25">
      <c r="A17658">
        <v>17657</v>
      </c>
    </row>
    <row r="17659" spans="1:1" x14ac:dyDescent="0.25">
      <c r="A17659">
        <v>17658</v>
      </c>
    </row>
    <row r="17660" spans="1:1" x14ac:dyDescent="0.25">
      <c r="A17660">
        <v>17659</v>
      </c>
    </row>
    <row r="17661" spans="1:1" x14ac:dyDescent="0.25">
      <c r="A17661">
        <v>17660</v>
      </c>
    </row>
    <row r="17662" spans="1:1" x14ac:dyDescent="0.25">
      <c r="A17662">
        <v>17661</v>
      </c>
    </row>
    <row r="17663" spans="1:1" x14ac:dyDescent="0.25">
      <c r="A17663">
        <v>17662</v>
      </c>
    </row>
    <row r="17664" spans="1:1" x14ac:dyDescent="0.25">
      <c r="A17664">
        <v>17663</v>
      </c>
    </row>
    <row r="17665" spans="1:1" x14ac:dyDescent="0.25">
      <c r="A17665">
        <v>17664</v>
      </c>
    </row>
    <row r="17666" spans="1:1" x14ac:dyDescent="0.25">
      <c r="A17666">
        <v>17665</v>
      </c>
    </row>
    <row r="17667" spans="1:1" x14ac:dyDescent="0.25">
      <c r="A17667">
        <v>17666</v>
      </c>
    </row>
    <row r="17668" spans="1:1" x14ac:dyDescent="0.25">
      <c r="A17668">
        <v>17667</v>
      </c>
    </row>
    <row r="17669" spans="1:1" x14ac:dyDescent="0.25">
      <c r="A17669">
        <v>17668</v>
      </c>
    </row>
    <row r="17670" spans="1:1" x14ac:dyDescent="0.25">
      <c r="A17670">
        <v>17669</v>
      </c>
    </row>
    <row r="17671" spans="1:1" x14ac:dyDescent="0.25">
      <c r="A17671">
        <v>17670</v>
      </c>
    </row>
    <row r="17672" spans="1:1" x14ac:dyDescent="0.25">
      <c r="A17672">
        <v>17671</v>
      </c>
    </row>
    <row r="17673" spans="1:1" x14ac:dyDescent="0.25">
      <c r="A17673">
        <v>17672</v>
      </c>
    </row>
    <row r="17674" spans="1:1" x14ac:dyDescent="0.25">
      <c r="A17674">
        <v>17673</v>
      </c>
    </row>
    <row r="17675" spans="1:1" x14ac:dyDescent="0.25">
      <c r="A17675">
        <v>17674</v>
      </c>
    </row>
    <row r="17676" spans="1:1" x14ac:dyDescent="0.25">
      <c r="A17676">
        <v>17675</v>
      </c>
    </row>
    <row r="17677" spans="1:1" x14ac:dyDescent="0.25">
      <c r="A17677">
        <v>17676</v>
      </c>
    </row>
    <row r="17678" spans="1:1" x14ac:dyDescent="0.25">
      <c r="A17678">
        <v>17677</v>
      </c>
    </row>
    <row r="17679" spans="1:1" x14ac:dyDescent="0.25">
      <c r="A17679">
        <v>17678</v>
      </c>
    </row>
    <row r="17680" spans="1:1" x14ac:dyDescent="0.25">
      <c r="A17680">
        <v>17679</v>
      </c>
    </row>
    <row r="17681" spans="1:1" x14ac:dyDescent="0.25">
      <c r="A17681">
        <v>17680</v>
      </c>
    </row>
    <row r="17682" spans="1:1" x14ac:dyDescent="0.25">
      <c r="A17682">
        <v>17681</v>
      </c>
    </row>
    <row r="17683" spans="1:1" x14ac:dyDescent="0.25">
      <c r="A17683">
        <v>17682</v>
      </c>
    </row>
    <row r="17684" spans="1:1" x14ac:dyDescent="0.25">
      <c r="A17684">
        <v>17683</v>
      </c>
    </row>
    <row r="17685" spans="1:1" x14ac:dyDescent="0.25">
      <c r="A17685">
        <v>17684</v>
      </c>
    </row>
    <row r="17686" spans="1:1" x14ac:dyDescent="0.25">
      <c r="A17686">
        <v>17685</v>
      </c>
    </row>
    <row r="17687" spans="1:1" x14ac:dyDescent="0.25">
      <c r="A17687">
        <v>17686</v>
      </c>
    </row>
    <row r="17688" spans="1:1" x14ac:dyDescent="0.25">
      <c r="A17688">
        <v>17687</v>
      </c>
    </row>
    <row r="17689" spans="1:1" x14ac:dyDescent="0.25">
      <c r="A17689">
        <v>17688</v>
      </c>
    </row>
    <row r="17690" spans="1:1" x14ac:dyDescent="0.25">
      <c r="A17690">
        <v>17689</v>
      </c>
    </row>
    <row r="17691" spans="1:1" x14ac:dyDescent="0.25">
      <c r="A17691">
        <v>17690</v>
      </c>
    </row>
    <row r="17692" spans="1:1" x14ac:dyDescent="0.25">
      <c r="A17692">
        <v>17691</v>
      </c>
    </row>
    <row r="17693" spans="1:1" x14ac:dyDescent="0.25">
      <c r="A17693">
        <v>17692</v>
      </c>
    </row>
    <row r="17694" spans="1:1" x14ac:dyDescent="0.25">
      <c r="A17694">
        <v>17693</v>
      </c>
    </row>
    <row r="17695" spans="1:1" x14ac:dyDescent="0.25">
      <c r="A17695">
        <v>17694</v>
      </c>
    </row>
    <row r="17696" spans="1:1" x14ac:dyDescent="0.25">
      <c r="A17696">
        <v>17695</v>
      </c>
    </row>
    <row r="17697" spans="1:1" x14ac:dyDescent="0.25">
      <c r="A17697">
        <v>17696</v>
      </c>
    </row>
    <row r="17698" spans="1:1" x14ac:dyDescent="0.25">
      <c r="A17698">
        <v>17697</v>
      </c>
    </row>
    <row r="17699" spans="1:1" x14ac:dyDescent="0.25">
      <c r="A17699">
        <v>17698</v>
      </c>
    </row>
    <row r="17700" spans="1:1" x14ac:dyDescent="0.25">
      <c r="A17700">
        <v>17699</v>
      </c>
    </row>
    <row r="17701" spans="1:1" x14ac:dyDescent="0.25">
      <c r="A17701">
        <v>17700</v>
      </c>
    </row>
    <row r="17702" spans="1:1" x14ac:dyDescent="0.25">
      <c r="A17702">
        <v>17701</v>
      </c>
    </row>
    <row r="17703" spans="1:1" x14ac:dyDescent="0.25">
      <c r="A17703">
        <v>17702</v>
      </c>
    </row>
    <row r="17704" spans="1:1" x14ac:dyDescent="0.25">
      <c r="A17704">
        <v>17703</v>
      </c>
    </row>
    <row r="17705" spans="1:1" x14ac:dyDescent="0.25">
      <c r="A17705">
        <v>17704</v>
      </c>
    </row>
    <row r="17706" spans="1:1" x14ac:dyDescent="0.25">
      <c r="A17706">
        <v>17705</v>
      </c>
    </row>
    <row r="17707" spans="1:1" x14ac:dyDescent="0.25">
      <c r="A17707">
        <v>17706</v>
      </c>
    </row>
    <row r="17708" spans="1:1" x14ac:dyDescent="0.25">
      <c r="A17708">
        <v>17707</v>
      </c>
    </row>
    <row r="17709" spans="1:1" x14ac:dyDescent="0.25">
      <c r="A17709">
        <v>17708</v>
      </c>
    </row>
    <row r="17710" spans="1:1" x14ac:dyDescent="0.25">
      <c r="A17710">
        <v>17709</v>
      </c>
    </row>
    <row r="17711" spans="1:1" x14ac:dyDescent="0.25">
      <c r="A17711">
        <v>17710</v>
      </c>
    </row>
    <row r="17712" spans="1:1" x14ac:dyDescent="0.25">
      <c r="A17712">
        <v>17711</v>
      </c>
    </row>
    <row r="17713" spans="1:1" x14ac:dyDescent="0.25">
      <c r="A17713">
        <v>17712</v>
      </c>
    </row>
    <row r="17714" spans="1:1" x14ac:dyDescent="0.25">
      <c r="A17714">
        <v>17713</v>
      </c>
    </row>
    <row r="17715" spans="1:1" x14ac:dyDescent="0.25">
      <c r="A17715">
        <v>17714</v>
      </c>
    </row>
    <row r="17716" spans="1:1" x14ac:dyDescent="0.25">
      <c r="A17716">
        <v>17715</v>
      </c>
    </row>
    <row r="17717" spans="1:1" x14ac:dyDescent="0.25">
      <c r="A17717">
        <v>17716</v>
      </c>
    </row>
    <row r="17718" spans="1:1" x14ac:dyDescent="0.25">
      <c r="A17718">
        <v>17717</v>
      </c>
    </row>
    <row r="17719" spans="1:1" x14ac:dyDescent="0.25">
      <c r="A17719">
        <v>17718</v>
      </c>
    </row>
    <row r="17720" spans="1:1" x14ac:dyDescent="0.25">
      <c r="A17720">
        <v>17719</v>
      </c>
    </row>
    <row r="17721" spans="1:1" x14ac:dyDescent="0.25">
      <c r="A17721">
        <v>17720</v>
      </c>
    </row>
    <row r="17722" spans="1:1" x14ac:dyDescent="0.25">
      <c r="A17722">
        <v>17721</v>
      </c>
    </row>
    <row r="17723" spans="1:1" x14ac:dyDescent="0.25">
      <c r="A17723">
        <v>17722</v>
      </c>
    </row>
    <row r="17724" spans="1:1" x14ac:dyDescent="0.25">
      <c r="A17724">
        <v>17723</v>
      </c>
    </row>
    <row r="17725" spans="1:1" x14ac:dyDescent="0.25">
      <c r="A17725">
        <v>17724</v>
      </c>
    </row>
    <row r="17726" spans="1:1" x14ac:dyDescent="0.25">
      <c r="A17726">
        <v>17725</v>
      </c>
    </row>
    <row r="17727" spans="1:1" x14ac:dyDescent="0.25">
      <c r="A17727">
        <v>17726</v>
      </c>
    </row>
    <row r="17728" spans="1:1" x14ac:dyDescent="0.25">
      <c r="A17728">
        <v>17727</v>
      </c>
    </row>
    <row r="17729" spans="1:1" x14ac:dyDescent="0.25">
      <c r="A17729">
        <v>17728</v>
      </c>
    </row>
    <row r="17730" spans="1:1" x14ac:dyDescent="0.25">
      <c r="A17730">
        <v>17729</v>
      </c>
    </row>
    <row r="17731" spans="1:1" x14ac:dyDescent="0.25">
      <c r="A17731">
        <v>17730</v>
      </c>
    </row>
    <row r="17732" spans="1:1" x14ac:dyDescent="0.25">
      <c r="A17732">
        <v>17731</v>
      </c>
    </row>
    <row r="17733" spans="1:1" x14ac:dyDescent="0.25">
      <c r="A17733">
        <v>17732</v>
      </c>
    </row>
    <row r="17734" spans="1:1" x14ac:dyDescent="0.25">
      <c r="A17734">
        <v>17733</v>
      </c>
    </row>
    <row r="17735" spans="1:1" x14ac:dyDescent="0.25">
      <c r="A17735">
        <v>17734</v>
      </c>
    </row>
    <row r="17736" spans="1:1" x14ac:dyDescent="0.25">
      <c r="A17736">
        <v>17735</v>
      </c>
    </row>
    <row r="17737" spans="1:1" x14ac:dyDescent="0.25">
      <c r="A17737">
        <v>17736</v>
      </c>
    </row>
    <row r="17738" spans="1:1" x14ac:dyDescent="0.25">
      <c r="A17738">
        <v>17737</v>
      </c>
    </row>
    <row r="17739" spans="1:1" x14ac:dyDescent="0.25">
      <c r="A17739">
        <v>17738</v>
      </c>
    </row>
    <row r="17740" spans="1:1" x14ac:dyDescent="0.25">
      <c r="A17740">
        <v>17739</v>
      </c>
    </row>
    <row r="17741" spans="1:1" x14ac:dyDescent="0.25">
      <c r="A17741">
        <v>17740</v>
      </c>
    </row>
    <row r="17742" spans="1:1" x14ac:dyDescent="0.25">
      <c r="A17742">
        <v>17741</v>
      </c>
    </row>
    <row r="17743" spans="1:1" x14ac:dyDescent="0.25">
      <c r="A17743">
        <v>17742</v>
      </c>
    </row>
    <row r="17744" spans="1:1" x14ac:dyDescent="0.25">
      <c r="A17744">
        <v>17743</v>
      </c>
    </row>
    <row r="17745" spans="1:1" x14ac:dyDescent="0.25">
      <c r="A17745">
        <v>17744</v>
      </c>
    </row>
    <row r="17746" spans="1:1" x14ac:dyDescent="0.25">
      <c r="A17746">
        <v>17745</v>
      </c>
    </row>
    <row r="17747" spans="1:1" x14ac:dyDescent="0.25">
      <c r="A17747">
        <v>17746</v>
      </c>
    </row>
    <row r="17748" spans="1:1" x14ac:dyDescent="0.25">
      <c r="A17748">
        <v>17747</v>
      </c>
    </row>
    <row r="17749" spans="1:1" x14ac:dyDescent="0.25">
      <c r="A17749">
        <v>17748</v>
      </c>
    </row>
    <row r="17750" spans="1:1" x14ac:dyDescent="0.25">
      <c r="A17750">
        <v>17749</v>
      </c>
    </row>
    <row r="17751" spans="1:1" x14ac:dyDescent="0.25">
      <c r="A17751">
        <v>17750</v>
      </c>
    </row>
    <row r="17752" spans="1:1" x14ac:dyDescent="0.25">
      <c r="A17752">
        <v>17751</v>
      </c>
    </row>
    <row r="17753" spans="1:1" x14ac:dyDescent="0.25">
      <c r="A17753">
        <v>17752</v>
      </c>
    </row>
    <row r="17754" spans="1:1" x14ac:dyDescent="0.25">
      <c r="A17754">
        <v>17753</v>
      </c>
    </row>
    <row r="17755" spans="1:1" x14ac:dyDescent="0.25">
      <c r="A17755">
        <v>17754</v>
      </c>
    </row>
    <row r="17756" spans="1:1" x14ac:dyDescent="0.25">
      <c r="A17756">
        <v>17755</v>
      </c>
    </row>
    <row r="17757" spans="1:1" x14ac:dyDescent="0.25">
      <c r="A17757">
        <v>17756</v>
      </c>
    </row>
    <row r="17758" spans="1:1" x14ac:dyDescent="0.25">
      <c r="A17758">
        <v>17757</v>
      </c>
    </row>
    <row r="17759" spans="1:1" x14ac:dyDescent="0.25">
      <c r="A17759">
        <v>17758</v>
      </c>
    </row>
    <row r="17760" spans="1:1" x14ac:dyDescent="0.25">
      <c r="A17760">
        <v>17759</v>
      </c>
    </row>
    <row r="17761" spans="1:1" x14ac:dyDescent="0.25">
      <c r="A17761">
        <v>17760</v>
      </c>
    </row>
    <row r="17762" spans="1:1" x14ac:dyDescent="0.25">
      <c r="A17762">
        <v>17761</v>
      </c>
    </row>
    <row r="17763" spans="1:1" x14ac:dyDescent="0.25">
      <c r="A17763">
        <v>17762</v>
      </c>
    </row>
    <row r="17764" spans="1:1" x14ac:dyDescent="0.25">
      <c r="A17764">
        <v>17763</v>
      </c>
    </row>
    <row r="17765" spans="1:1" x14ac:dyDescent="0.25">
      <c r="A17765">
        <v>17764</v>
      </c>
    </row>
    <row r="17766" spans="1:1" x14ac:dyDescent="0.25">
      <c r="A17766">
        <v>17765</v>
      </c>
    </row>
    <row r="17767" spans="1:1" x14ac:dyDescent="0.25">
      <c r="A17767">
        <v>17766</v>
      </c>
    </row>
    <row r="17768" spans="1:1" x14ac:dyDescent="0.25">
      <c r="A17768">
        <v>17767</v>
      </c>
    </row>
    <row r="17769" spans="1:1" x14ac:dyDescent="0.25">
      <c r="A17769">
        <v>17768</v>
      </c>
    </row>
    <row r="17770" spans="1:1" x14ac:dyDescent="0.25">
      <c r="A17770">
        <v>17769</v>
      </c>
    </row>
    <row r="17771" spans="1:1" x14ac:dyDescent="0.25">
      <c r="A17771">
        <v>17770</v>
      </c>
    </row>
    <row r="17772" spans="1:1" x14ac:dyDescent="0.25">
      <c r="A17772">
        <v>17771</v>
      </c>
    </row>
    <row r="17773" spans="1:1" x14ac:dyDescent="0.25">
      <c r="A17773">
        <v>17772</v>
      </c>
    </row>
    <row r="17774" spans="1:1" x14ac:dyDescent="0.25">
      <c r="A17774">
        <v>17773</v>
      </c>
    </row>
    <row r="17775" spans="1:1" x14ac:dyDescent="0.25">
      <c r="A17775">
        <v>17774</v>
      </c>
    </row>
    <row r="17776" spans="1:1" x14ac:dyDescent="0.25">
      <c r="A17776">
        <v>17775</v>
      </c>
    </row>
    <row r="17777" spans="1:1" x14ac:dyDescent="0.25">
      <c r="A17777">
        <v>17776</v>
      </c>
    </row>
    <row r="17778" spans="1:1" x14ac:dyDescent="0.25">
      <c r="A17778">
        <v>17777</v>
      </c>
    </row>
    <row r="17779" spans="1:1" x14ac:dyDescent="0.25">
      <c r="A17779">
        <v>17778</v>
      </c>
    </row>
    <row r="17780" spans="1:1" x14ac:dyDescent="0.25">
      <c r="A17780">
        <v>17779</v>
      </c>
    </row>
    <row r="17781" spans="1:1" x14ac:dyDescent="0.25">
      <c r="A17781">
        <v>17780</v>
      </c>
    </row>
    <row r="17782" spans="1:1" x14ac:dyDescent="0.25">
      <c r="A17782">
        <v>17781</v>
      </c>
    </row>
    <row r="17783" spans="1:1" x14ac:dyDescent="0.25">
      <c r="A17783">
        <v>17782</v>
      </c>
    </row>
    <row r="17784" spans="1:1" x14ac:dyDescent="0.25">
      <c r="A17784">
        <v>17783</v>
      </c>
    </row>
    <row r="17785" spans="1:1" x14ac:dyDescent="0.25">
      <c r="A17785">
        <v>17784</v>
      </c>
    </row>
    <row r="17786" spans="1:1" x14ac:dyDescent="0.25">
      <c r="A17786">
        <v>17785</v>
      </c>
    </row>
    <row r="17787" spans="1:1" x14ac:dyDescent="0.25">
      <c r="A17787">
        <v>17786</v>
      </c>
    </row>
    <row r="17788" spans="1:1" x14ac:dyDescent="0.25">
      <c r="A17788">
        <v>17787</v>
      </c>
    </row>
    <row r="17789" spans="1:1" x14ac:dyDescent="0.25">
      <c r="A17789">
        <v>17788</v>
      </c>
    </row>
    <row r="17790" spans="1:1" x14ac:dyDescent="0.25">
      <c r="A17790">
        <v>17789</v>
      </c>
    </row>
    <row r="17791" spans="1:1" x14ac:dyDescent="0.25">
      <c r="A17791">
        <v>17790</v>
      </c>
    </row>
    <row r="17792" spans="1:1" x14ac:dyDescent="0.25">
      <c r="A17792">
        <v>17791</v>
      </c>
    </row>
    <row r="17793" spans="1:1" x14ac:dyDescent="0.25">
      <c r="A17793">
        <v>17792</v>
      </c>
    </row>
    <row r="17794" spans="1:1" x14ac:dyDescent="0.25">
      <c r="A17794">
        <v>17793</v>
      </c>
    </row>
    <row r="17795" spans="1:1" x14ac:dyDescent="0.25">
      <c r="A17795">
        <v>17794</v>
      </c>
    </row>
    <row r="17796" spans="1:1" x14ac:dyDescent="0.25">
      <c r="A17796">
        <v>17795</v>
      </c>
    </row>
    <row r="17797" spans="1:1" x14ac:dyDescent="0.25">
      <c r="A17797">
        <v>17796</v>
      </c>
    </row>
    <row r="17798" spans="1:1" x14ac:dyDescent="0.25">
      <c r="A17798">
        <v>17797</v>
      </c>
    </row>
    <row r="17799" spans="1:1" x14ac:dyDescent="0.25">
      <c r="A17799">
        <v>17798</v>
      </c>
    </row>
    <row r="17800" spans="1:1" x14ac:dyDescent="0.25">
      <c r="A17800">
        <v>17799</v>
      </c>
    </row>
    <row r="17801" spans="1:1" x14ac:dyDescent="0.25">
      <c r="A17801">
        <v>17800</v>
      </c>
    </row>
    <row r="17802" spans="1:1" x14ac:dyDescent="0.25">
      <c r="A17802">
        <v>17801</v>
      </c>
    </row>
    <row r="17803" spans="1:1" x14ac:dyDescent="0.25">
      <c r="A17803">
        <v>17802</v>
      </c>
    </row>
    <row r="17804" spans="1:1" x14ac:dyDescent="0.25">
      <c r="A17804">
        <v>17803</v>
      </c>
    </row>
    <row r="17805" spans="1:1" x14ac:dyDescent="0.25">
      <c r="A17805">
        <v>17804</v>
      </c>
    </row>
    <row r="17806" spans="1:1" x14ac:dyDescent="0.25">
      <c r="A17806">
        <v>17805</v>
      </c>
    </row>
    <row r="17807" spans="1:1" x14ac:dyDescent="0.25">
      <c r="A17807">
        <v>17806</v>
      </c>
    </row>
    <row r="17808" spans="1:1" x14ac:dyDescent="0.25">
      <c r="A17808">
        <v>17807</v>
      </c>
    </row>
    <row r="17809" spans="1:1" x14ac:dyDescent="0.25">
      <c r="A17809">
        <v>17808</v>
      </c>
    </row>
    <row r="17810" spans="1:1" x14ac:dyDescent="0.25">
      <c r="A17810">
        <v>17809</v>
      </c>
    </row>
    <row r="17811" spans="1:1" x14ac:dyDescent="0.25">
      <c r="A17811">
        <v>17810</v>
      </c>
    </row>
    <row r="17812" spans="1:1" x14ac:dyDescent="0.25">
      <c r="A17812">
        <v>17811</v>
      </c>
    </row>
    <row r="17813" spans="1:1" x14ac:dyDescent="0.25">
      <c r="A17813">
        <v>17812</v>
      </c>
    </row>
    <row r="17814" spans="1:1" x14ac:dyDescent="0.25">
      <c r="A17814">
        <v>17813</v>
      </c>
    </row>
    <row r="17815" spans="1:1" x14ac:dyDescent="0.25">
      <c r="A17815">
        <v>17814</v>
      </c>
    </row>
    <row r="17816" spans="1:1" x14ac:dyDescent="0.25">
      <c r="A17816">
        <v>17815</v>
      </c>
    </row>
    <row r="17817" spans="1:1" x14ac:dyDescent="0.25">
      <c r="A17817">
        <v>17816</v>
      </c>
    </row>
    <row r="17818" spans="1:1" x14ac:dyDescent="0.25">
      <c r="A17818">
        <v>17817</v>
      </c>
    </row>
    <row r="17819" spans="1:1" x14ac:dyDescent="0.25">
      <c r="A17819">
        <v>17818</v>
      </c>
    </row>
    <row r="17820" spans="1:1" x14ac:dyDescent="0.25">
      <c r="A17820">
        <v>17819</v>
      </c>
    </row>
    <row r="17821" spans="1:1" x14ac:dyDescent="0.25">
      <c r="A17821">
        <v>17820</v>
      </c>
    </row>
    <row r="17822" spans="1:1" x14ac:dyDescent="0.25">
      <c r="A17822">
        <v>17821</v>
      </c>
    </row>
    <row r="17823" spans="1:1" x14ac:dyDescent="0.25">
      <c r="A17823">
        <v>17822</v>
      </c>
    </row>
    <row r="17824" spans="1:1" x14ac:dyDescent="0.25">
      <c r="A17824">
        <v>17823</v>
      </c>
    </row>
    <row r="17825" spans="1:1" x14ac:dyDescent="0.25">
      <c r="A17825">
        <v>17824</v>
      </c>
    </row>
    <row r="17826" spans="1:1" x14ac:dyDescent="0.25">
      <c r="A17826">
        <v>17825</v>
      </c>
    </row>
    <row r="17827" spans="1:1" x14ac:dyDescent="0.25">
      <c r="A17827">
        <v>17826</v>
      </c>
    </row>
    <row r="17828" spans="1:1" x14ac:dyDescent="0.25">
      <c r="A17828">
        <v>17827</v>
      </c>
    </row>
    <row r="17829" spans="1:1" x14ac:dyDescent="0.25">
      <c r="A17829">
        <v>17828</v>
      </c>
    </row>
    <row r="17830" spans="1:1" x14ac:dyDescent="0.25">
      <c r="A17830">
        <v>17829</v>
      </c>
    </row>
    <row r="17831" spans="1:1" x14ac:dyDescent="0.25">
      <c r="A17831">
        <v>17830</v>
      </c>
    </row>
    <row r="17832" spans="1:1" x14ac:dyDescent="0.25">
      <c r="A17832">
        <v>17831</v>
      </c>
    </row>
    <row r="17833" spans="1:1" x14ac:dyDescent="0.25">
      <c r="A17833">
        <v>17832</v>
      </c>
    </row>
    <row r="17834" spans="1:1" x14ac:dyDescent="0.25">
      <c r="A17834">
        <v>17833</v>
      </c>
    </row>
    <row r="17835" spans="1:1" x14ac:dyDescent="0.25">
      <c r="A17835">
        <v>17834</v>
      </c>
    </row>
    <row r="17836" spans="1:1" x14ac:dyDescent="0.25">
      <c r="A17836">
        <v>17835</v>
      </c>
    </row>
    <row r="17837" spans="1:1" x14ac:dyDescent="0.25">
      <c r="A17837">
        <v>17836</v>
      </c>
    </row>
    <row r="17838" spans="1:1" x14ac:dyDescent="0.25">
      <c r="A17838">
        <v>17837</v>
      </c>
    </row>
    <row r="17839" spans="1:1" x14ac:dyDescent="0.25">
      <c r="A17839">
        <v>17838</v>
      </c>
    </row>
    <row r="17840" spans="1:1" x14ac:dyDescent="0.25">
      <c r="A17840">
        <v>17839</v>
      </c>
    </row>
    <row r="17841" spans="1:1" x14ac:dyDescent="0.25">
      <c r="A17841">
        <v>17840</v>
      </c>
    </row>
    <row r="17842" spans="1:1" x14ac:dyDescent="0.25">
      <c r="A17842">
        <v>17841</v>
      </c>
    </row>
    <row r="17843" spans="1:1" x14ac:dyDescent="0.25">
      <c r="A17843">
        <v>17842</v>
      </c>
    </row>
    <row r="17844" spans="1:1" x14ac:dyDescent="0.25">
      <c r="A17844">
        <v>17843</v>
      </c>
    </row>
    <row r="17845" spans="1:1" x14ac:dyDescent="0.25">
      <c r="A17845">
        <v>17844</v>
      </c>
    </row>
    <row r="17846" spans="1:1" x14ac:dyDescent="0.25">
      <c r="A17846">
        <v>17845</v>
      </c>
    </row>
    <row r="17847" spans="1:1" x14ac:dyDescent="0.25">
      <c r="A17847">
        <v>17846</v>
      </c>
    </row>
    <row r="17848" spans="1:1" x14ac:dyDescent="0.25">
      <c r="A17848">
        <v>17847</v>
      </c>
    </row>
    <row r="17849" spans="1:1" x14ac:dyDescent="0.25">
      <c r="A17849">
        <v>17848</v>
      </c>
    </row>
    <row r="17850" spans="1:1" x14ac:dyDescent="0.25">
      <c r="A17850">
        <v>17849</v>
      </c>
    </row>
    <row r="17851" spans="1:1" x14ac:dyDescent="0.25">
      <c r="A17851">
        <v>17850</v>
      </c>
    </row>
    <row r="17852" spans="1:1" x14ac:dyDescent="0.25">
      <c r="A17852">
        <v>17851</v>
      </c>
    </row>
    <row r="17853" spans="1:1" x14ac:dyDescent="0.25">
      <c r="A17853">
        <v>17852</v>
      </c>
    </row>
    <row r="17854" spans="1:1" x14ac:dyDescent="0.25">
      <c r="A17854">
        <v>17853</v>
      </c>
    </row>
    <row r="17855" spans="1:1" x14ac:dyDescent="0.25">
      <c r="A17855">
        <v>17854</v>
      </c>
    </row>
    <row r="17856" spans="1:1" x14ac:dyDescent="0.25">
      <c r="A17856">
        <v>17855</v>
      </c>
    </row>
    <row r="17857" spans="1:1" x14ac:dyDescent="0.25">
      <c r="A17857">
        <v>17856</v>
      </c>
    </row>
    <row r="17858" spans="1:1" x14ac:dyDescent="0.25">
      <c r="A17858">
        <v>17857</v>
      </c>
    </row>
    <row r="17859" spans="1:1" x14ac:dyDescent="0.25">
      <c r="A17859">
        <v>17858</v>
      </c>
    </row>
    <row r="17860" spans="1:1" x14ac:dyDescent="0.25">
      <c r="A17860">
        <v>17859</v>
      </c>
    </row>
    <row r="17861" spans="1:1" x14ac:dyDescent="0.25">
      <c r="A17861">
        <v>17860</v>
      </c>
    </row>
    <row r="17862" spans="1:1" x14ac:dyDescent="0.25">
      <c r="A17862">
        <v>17861</v>
      </c>
    </row>
    <row r="17863" spans="1:1" x14ac:dyDescent="0.25">
      <c r="A17863">
        <v>17862</v>
      </c>
    </row>
    <row r="17864" spans="1:1" x14ac:dyDescent="0.25">
      <c r="A17864">
        <v>17863</v>
      </c>
    </row>
    <row r="17865" spans="1:1" x14ac:dyDescent="0.25">
      <c r="A17865">
        <v>17864</v>
      </c>
    </row>
    <row r="17866" spans="1:1" x14ac:dyDescent="0.25">
      <c r="A17866">
        <v>17865</v>
      </c>
    </row>
    <row r="17867" spans="1:1" x14ac:dyDescent="0.25">
      <c r="A17867">
        <v>17866</v>
      </c>
    </row>
    <row r="17868" spans="1:1" x14ac:dyDescent="0.25">
      <c r="A17868">
        <v>17867</v>
      </c>
    </row>
    <row r="17869" spans="1:1" x14ac:dyDescent="0.25">
      <c r="A17869">
        <v>17868</v>
      </c>
    </row>
    <row r="17870" spans="1:1" x14ac:dyDescent="0.25">
      <c r="A17870">
        <v>17869</v>
      </c>
    </row>
    <row r="17871" spans="1:1" x14ac:dyDescent="0.25">
      <c r="A17871">
        <v>17870</v>
      </c>
    </row>
    <row r="17872" spans="1:1" x14ac:dyDescent="0.25">
      <c r="A17872">
        <v>17871</v>
      </c>
    </row>
    <row r="17873" spans="1:1" x14ac:dyDescent="0.25">
      <c r="A17873">
        <v>17872</v>
      </c>
    </row>
    <row r="17874" spans="1:1" x14ac:dyDescent="0.25">
      <c r="A17874">
        <v>17873</v>
      </c>
    </row>
    <row r="17875" spans="1:1" x14ac:dyDescent="0.25">
      <c r="A17875">
        <v>17874</v>
      </c>
    </row>
    <row r="17876" spans="1:1" x14ac:dyDescent="0.25">
      <c r="A17876">
        <v>17875</v>
      </c>
    </row>
    <row r="17877" spans="1:1" x14ac:dyDescent="0.25">
      <c r="A17877">
        <v>17876</v>
      </c>
    </row>
    <row r="17878" spans="1:1" x14ac:dyDescent="0.25">
      <c r="A17878">
        <v>17877</v>
      </c>
    </row>
    <row r="17879" spans="1:1" x14ac:dyDescent="0.25">
      <c r="A17879">
        <v>17878</v>
      </c>
    </row>
    <row r="17880" spans="1:1" x14ac:dyDescent="0.25">
      <c r="A17880">
        <v>17879</v>
      </c>
    </row>
    <row r="17881" spans="1:1" x14ac:dyDescent="0.25">
      <c r="A17881">
        <v>17880</v>
      </c>
    </row>
    <row r="17882" spans="1:1" x14ac:dyDescent="0.25">
      <c r="A17882">
        <v>17881</v>
      </c>
    </row>
    <row r="17883" spans="1:1" x14ac:dyDescent="0.25">
      <c r="A17883">
        <v>17882</v>
      </c>
    </row>
    <row r="17884" spans="1:1" x14ac:dyDescent="0.25">
      <c r="A17884">
        <v>17883</v>
      </c>
    </row>
    <row r="17885" spans="1:1" x14ac:dyDescent="0.25">
      <c r="A17885">
        <v>17884</v>
      </c>
    </row>
    <row r="17886" spans="1:1" x14ac:dyDescent="0.25">
      <c r="A17886">
        <v>17885</v>
      </c>
    </row>
    <row r="17887" spans="1:1" x14ac:dyDescent="0.25">
      <c r="A17887">
        <v>17886</v>
      </c>
    </row>
    <row r="17888" spans="1:1" x14ac:dyDescent="0.25">
      <c r="A17888">
        <v>17887</v>
      </c>
    </row>
    <row r="17889" spans="1:1" x14ac:dyDescent="0.25">
      <c r="A17889">
        <v>17888</v>
      </c>
    </row>
    <row r="17890" spans="1:1" x14ac:dyDescent="0.25">
      <c r="A17890">
        <v>17889</v>
      </c>
    </row>
    <row r="17891" spans="1:1" x14ac:dyDescent="0.25">
      <c r="A17891">
        <v>17890</v>
      </c>
    </row>
    <row r="17892" spans="1:1" x14ac:dyDescent="0.25">
      <c r="A17892">
        <v>17891</v>
      </c>
    </row>
    <row r="17893" spans="1:1" x14ac:dyDescent="0.25">
      <c r="A17893">
        <v>17892</v>
      </c>
    </row>
    <row r="17894" spans="1:1" x14ac:dyDescent="0.25">
      <c r="A17894">
        <v>17893</v>
      </c>
    </row>
    <row r="17895" spans="1:1" x14ac:dyDescent="0.25">
      <c r="A17895">
        <v>17894</v>
      </c>
    </row>
    <row r="17896" spans="1:1" x14ac:dyDescent="0.25">
      <c r="A17896">
        <v>17895</v>
      </c>
    </row>
    <row r="17897" spans="1:1" x14ac:dyDescent="0.25">
      <c r="A17897">
        <v>17896</v>
      </c>
    </row>
    <row r="17898" spans="1:1" x14ac:dyDescent="0.25">
      <c r="A17898">
        <v>17897</v>
      </c>
    </row>
    <row r="17899" spans="1:1" x14ac:dyDescent="0.25">
      <c r="A17899">
        <v>17898</v>
      </c>
    </row>
    <row r="17900" spans="1:1" x14ac:dyDescent="0.25">
      <c r="A17900">
        <v>17899</v>
      </c>
    </row>
    <row r="17901" spans="1:1" x14ac:dyDescent="0.25">
      <c r="A17901">
        <v>17900</v>
      </c>
    </row>
    <row r="17902" spans="1:1" x14ac:dyDescent="0.25">
      <c r="A17902">
        <v>17901</v>
      </c>
    </row>
    <row r="17903" spans="1:1" x14ac:dyDescent="0.25">
      <c r="A17903">
        <v>17902</v>
      </c>
    </row>
    <row r="17904" spans="1:1" x14ac:dyDescent="0.25">
      <c r="A17904">
        <v>17903</v>
      </c>
    </row>
    <row r="17905" spans="1:1" x14ac:dyDescent="0.25">
      <c r="A17905">
        <v>17904</v>
      </c>
    </row>
    <row r="17906" spans="1:1" x14ac:dyDescent="0.25">
      <c r="A17906">
        <v>17905</v>
      </c>
    </row>
    <row r="17907" spans="1:1" x14ac:dyDescent="0.25">
      <c r="A17907">
        <v>17906</v>
      </c>
    </row>
    <row r="17908" spans="1:1" x14ac:dyDescent="0.25">
      <c r="A17908">
        <v>17907</v>
      </c>
    </row>
    <row r="17909" spans="1:1" x14ac:dyDescent="0.25">
      <c r="A17909">
        <v>17908</v>
      </c>
    </row>
    <row r="17910" spans="1:1" x14ac:dyDescent="0.25">
      <c r="A17910">
        <v>17909</v>
      </c>
    </row>
    <row r="17911" spans="1:1" x14ac:dyDescent="0.25">
      <c r="A17911">
        <v>17910</v>
      </c>
    </row>
    <row r="17912" spans="1:1" x14ac:dyDescent="0.25">
      <c r="A17912">
        <v>17911</v>
      </c>
    </row>
    <row r="17913" spans="1:1" x14ac:dyDescent="0.25">
      <c r="A17913">
        <v>17912</v>
      </c>
    </row>
    <row r="17914" spans="1:1" x14ac:dyDescent="0.25">
      <c r="A17914">
        <v>17913</v>
      </c>
    </row>
    <row r="17915" spans="1:1" x14ac:dyDescent="0.25">
      <c r="A17915">
        <v>17914</v>
      </c>
    </row>
    <row r="17916" spans="1:1" x14ac:dyDescent="0.25">
      <c r="A17916">
        <v>17915</v>
      </c>
    </row>
    <row r="17917" spans="1:1" x14ac:dyDescent="0.25">
      <c r="A17917">
        <v>17916</v>
      </c>
    </row>
    <row r="17918" spans="1:1" x14ac:dyDescent="0.25">
      <c r="A17918">
        <v>17917</v>
      </c>
    </row>
    <row r="17919" spans="1:1" x14ac:dyDescent="0.25">
      <c r="A17919">
        <v>17918</v>
      </c>
    </row>
    <row r="17920" spans="1:1" x14ac:dyDescent="0.25">
      <c r="A17920">
        <v>17919</v>
      </c>
    </row>
    <row r="17921" spans="1:1" x14ac:dyDescent="0.25">
      <c r="A17921">
        <v>17920</v>
      </c>
    </row>
    <row r="17922" spans="1:1" x14ac:dyDescent="0.25">
      <c r="A17922">
        <v>17921</v>
      </c>
    </row>
    <row r="17923" spans="1:1" x14ac:dyDescent="0.25">
      <c r="A17923">
        <v>17922</v>
      </c>
    </row>
    <row r="17924" spans="1:1" x14ac:dyDescent="0.25">
      <c r="A17924">
        <v>17923</v>
      </c>
    </row>
    <row r="17925" spans="1:1" x14ac:dyDescent="0.25">
      <c r="A17925">
        <v>17924</v>
      </c>
    </row>
    <row r="17926" spans="1:1" x14ac:dyDescent="0.25">
      <c r="A17926">
        <v>17925</v>
      </c>
    </row>
    <row r="17927" spans="1:1" x14ac:dyDescent="0.25">
      <c r="A17927">
        <v>17926</v>
      </c>
    </row>
    <row r="17928" spans="1:1" x14ac:dyDescent="0.25">
      <c r="A17928">
        <v>17927</v>
      </c>
    </row>
    <row r="17929" spans="1:1" x14ac:dyDescent="0.25">
      <c r="A17929">
        <v>17928</v>
      </c>
    </row>
    <row r="17930" spans="1:1" x14ac:dyDescent="0.25">
      <c r="A17930">
        <v>17929</v>
      </c>
    </row>
    <row r="17931" spans="1:1" x14ac:dyDescent="0.25">
      <c r="A17931">
        <v>17930</v>
      </c>
    </row>
    <row r="17932" spans="1:1" x14ac:dyDescent="0.25">
      <c r="A17932">
        <v>17931</v>
      </c>
    </row>
    <row r="17933" spans="1:1" x14ac:dyDescent="0.25">
      <c r="A17933">
        <v>17932</v>
      </c>
    </row>
    <row r="17934" spans="1:1" x14ac:dyDescent="0.25">
      <c r="A17934">
        <v>17933</v>
      </c>
    </row>
    <row r="17935" spans="1:1" x14ac:dyDescent="0.25">
      <c r="A17935">
        <v>17934</v>
      </c>
    </row>
    <row r="17936" spans="1:1" x14ac:dyDescent="0.25">
      <c r="A17936">
        <v>17935</v>
      </c>
    </row>
    <row r="17937" spans="1:1" x14ac:dyDescent="0.25">
      <c r="A17937">
        <v>17936</v>
      </c>
    </row>
    <row r="17938" spans="1:1" x14ac:dyDescent="0.25">
      <c r="A17938">
        <v>17937</v>
      </c>
    </row>
    <row r="17939" spans="1:1" x14ac:dyDescent="0.25">
      <c r="A17939">
        <v>17938</v>
      </c>
    </row>
    <row r="17940" spans="1:1" x14ac:dyDescent="0.25">
      <c r="A17940">
        <v>17939</v>
      </c>
    </row>
    <row r="17941" spans="1:1" x14ac:dyDescent="0.25">
      <c r="A17941">
        <v>17940</v>
      </c>
    </row>
    <row r="17942" spans="1:1" x14ac:dyDescent="0.25">
      <c r="A17942">
        <v>17941</v>
      </c>
    </row>
    <row r="17943" spans="1:1" x14ac:dyDescent="0.25">
      <c r="A17943">
        <v>17942</v>
      </c>
    </row>
    <row r="17944" spans="1:1" x14ac:dyDescent="0.25">
      <c r="A17944">
        <v>17943</v>
      </c>
    </row>
    <row r="17945" spans="1:1" x14ac:dyDescent="0.25">
      <c r="A17945">
        <v>17944</v>
      </c>
    </row>
    <row r="17946" spans="1:1" x14ac:dyDescent="0.25">
      <c r="A17946">
        <v>17945</v>
      </c>
    </row>
    <row r="17947" spans="1:1" x14ac:dyDescent="0.25">
      <c r="A17947">
        <v>17946</v>
      </c>
    </row>
    <row r="17948" spans="1:1" x14ac:dyDescent="0.25">
      <c r="A17948">
        <v>17947</v>
      </c>
    </row>
    <row r="17949" spans="1:1" x14ac:dyDescent="0.25">
      <c r="A17949">
        <v>17948</v>
      </c>
    </row>
    <row r="17950" spans="1:1" x14ac:dyDescent="0.25">
      <c r="A17950">
        <v>17949</v>
      </c>
    </row>
    <row r="17951" spans="1:1" x14ac:dyDescent="0.25">
      <c r="A17951">
        <v>17950</v>
      </c>
    </row>
    <row r="17952" spans="1:1" x14ac:dyDescent="0.25">
      <c r="A17952">
        <v>17951</v>
      </c>
    </row>
    <row r="17953" spans="1:1" x14ac:dyDescent="0.25">
      <c r="A17953">
        <v>17952</v>
      </c>
    </row>
    <row r="17954" spans="1:1" x14ac:dyDescent="0.25">
      <c r="A17954">
        <v>17953</v>
      </c>
    </row>
    <row r="17955" spans="1:1" x14ac:dyDescent="0.25">
      <c r="A17955">
        <v>17954</v>
      </c>
    </row>
    <row r="17956" spans="1:1" x14ac:dyDescent="0.25">
      <c r="A17956">
        <v>17955</v>
      </c>
    </row>
    <row r="17957" spans="1:1" x14ac:dyDescent="0.25">
      <c r="A17957">
        <v>17956</v>
      </c>
    </row>
    <row r="17958" spans="1:1" x14ac:dyDescent="0.25">
      <c r="A17958">
        <v>17957</v>
      </c>
    </row>
    <row r="17959" spans="1:1" x14ac:dyDescent="0.25">
      <c r="A17959">
        <v>17958</v>
      </c>
    </row>
    <row r="17960" spans="1:1" x14ac:dyDescent="0.25">
      <c r="A17960">
        <v>17959</v>
      </c>
    </row>
    <row r="17961" spans="1:1" x14ac:dyDescent="0.25">
      <c r="A17961">
        <v>17960</v>
      </c>
    </row>
    <row r="17962" spans="1:1" x14ac:dyDescent="0.25">
      <c r="A17962">
        <v>17961</v>
      </c>
    </row>
    <row r="17963" spans="1:1" x14ac:dyDescent="0.25">
      <c r="A17963">
        <v>17962</v>
      </c>
    </row>
    <row r="17964" spans="1:1" x14ac:dyDescent="0.25">
      <c r="A17964">
        <v>17963</v>
      </c>
    </row>
    <row r="17965" spans="1:1" x14ac:dyDescent="0.25">
      <c r="A17965">
        <v>17964</v>
      </c>
    </row>
    <row r="17966" spans="1:1" x14ac:dyDescent="0.25">
      <c r="A17966">
        <v>17965</v>
      </c>
    </row>
    <row r="17967" spans="1:1" x14ac:dyDescent="0.25">
      <c r="A17967">
        <v>17966</v>
      </c>
    </row>
    <row r="17968" spans="1:1" x14ac:dyDescent="0.25">
      <c r="A17968">
        <v>17967</v>
      </c>
    </row>
    <row r="17969" spans="1:1" x14ac:dyDescent="0.25">
      <c r="A17969">
        <v>17968</v>
      </c>
    </row>
    <row r="17970" spans="1:1" x14ac:dyDescent="0.25">
      <c r="A17970">
        <v>17969</v>
      </c>
    </row>
    <row r="17971" spans="1:1" x14ac:dyDescent="0.25">
      <c r="A17971">
        <v>17970</v>
      </c>
    </row>
    <row r="17972" spans="1:1" x14ac:dyDescent="0.25">
      <c r="A17972">
        <v>17971</v>
      </c>
    </row>
    <row r="17973" spans="1:1" x14ac:dyDescent="0.25">
      <c r="A17973">
        <v>17972</v>
      </c>
    </row>
    <row r="17974" spans="1:1" x14ac:dyDescent="0.25">
      <c r="A17974">
        <v>17973</v>
      </c>
    </row>
    <row r="17975" spans="1:1" x14ac:dyDescent="0.25">
      <c r="A17975">
        <v>17974</v>
      </c>
    </row>
    <row r="17976" spans="1:1" x14ac:dyDescent="0.25">
      <c r="A17976">
        <v>17975</v>
      </c>
    </row>
    <row r="17977" spans="1:1" x14ac:dyDescent="0.25">
      <c r="A17977">
        <v>17976</v>
      </c>
    </row>
    <row r="17978" spans="1:1" x14ac:dyDescent="0.25">
      <c r="A17978">
        <v>17977</v>
      </c>
    </row>
    <row r="17979" spans="1:1" x14ac:dyDescent="0.25">
      <c r="A17979">
        <v>17978</v>
      </c>
    </row>
    <row r="17980" spans="1:1" x14ac:dyDescent="0.25">
      <c r="A17980">
        <v>17979</v>
      </c>
    </row>
    <row r="17981" spans="1:1" x14ac:dyDescent="0.25">
      <c r="A17981">
        <v>17980</v>
      </c>
    </row>
    <row r="17982" spans="1:1" x14ac:dyDescent="0.25">
      <c r="A17982">
        <v>17981</v>
      </c>
    </row>
    <row r="17983" spans="1:1" x14ac:dyDescent="0.25">
      <c r="A17983">
        <v>17982</v>
      </c>
    </row>
    <row r="17984" spans="1:1" x14ac:dyDescent="0.25">
      <c r="A17984">
        <v>17983</v>
      </c>
    </row>
    <row r="17985" spans="1:1" x14ac:dyDescent="0.25">
      <c r="A17985">
        <v>17984</v>
      </c>
    </row>
    <row r="17986" spans="1:1" x14ac:dyDescent="0.25">
      <c r="A17986">
        <v>17985</v>
      </c>
    </row>
    <row r="17987" spans="1:1" x14ac:dyDescent="0.25">
      <c r="A17987">
        <v>17986</v>
      </c>
    </row>
    <row r="17988" spans="1:1" x14ac:dyDescent="0.25">
      <c r="A17988">
        <v>17987</v>
      </c>
    </row>
    <row r="17989" spans="1:1" x14ac:dyDescent="0.25">
      <c r="A17989">
        <v>17988</v>
      </c>
    </row>
    <row r="17990" spans="1:1" x14ac:dyDescent="0.25">
      <c r="A17990">
        <v>17989</v>
      </c>
    </row>
    <row r="17991" spans="1:1" x14ac:dyDescent="0.25">
      <c r="A17991">
        <v>17990</v>
      </c>
    </row>
    <row r="17992" spans="1:1" x14ac:dyDescent="0.25">
      <c r="A17992">
        <v>17991</v>
      </c>
    </row>
    <row r="17993" spans="1:1" x14ac:dyDescent="0.25">
      <c r="A17993">
        <v>17992</v>
      </c>
    </row>
    <row r="17994" spans="1:1" x14ac:dyDescent="0.25">
      <c r="A17994">
        <v>17993</v>
      </c>
    </row>
    <row r="17995" spans="1:1" x14ac:dyDescent="0.25">
      <c r="A17995">
        <v>17994</v>
      </c>
    </row>
    <row r="17996" spans="1:1" x14ac:dyDescent="0.25">
      <c r="A17996">
        <v>17995</v>
      </c>
    </row>
    <row r="17997" spans="1:1" x14ac:dyDescent="0.25">
      <c r="A17997">
        <v>17996</v>
      </c>
    </row>
    <row r="17998" spans="1:1" x14ac:dyDescent="0.25">
      <c r="A17998">
        <v>17997</v>
      </c>
    </row>
    <row r="17999" spans="1:1" x14ac:dyDescent="0.25">
      <c r="A17999">
        <v>17998</v>
      </c>
    </row>
    <row r="18000" spans="1:1" x14ac:dyDescent="0.25">
      <c r="A18000">
        <v>17999</v>
      </c>
    </row>
    <row r="18001" spans="1:1" x14ac:dyDescent="0.25">
      <c r="A18001">
        <v>18000</v>
      </c>
    </row>
    <row r="18002" spans="1:1" x14ac:dyDescent="0.25">
      <c r="A18002">
        <v>18001</v>
      </c>
    </row>
    <row r="18003" spans="1:1" x14ac:dyDescent="0.25">
      <c r="A18003">
        <v>18002</v>
      </c>
    </row>
    <row r="18004" spans="1:1" x14ac:dyDescent="0.25">
      <c r="A18004">
        <v>18003</v>
      </c>
    </row>
    <row r="18005" spans="1:1" x14ac:dyDescent="0.25">
      <c r="A18005">
        <v>18004</v>
      </c>
    </row>
    <row r="18006" spans="1:1" x14ac:dyDescent="0.25">
      <c r="A18006">
        <v>18005</v>
      </c>
    </row>
    <row r="18007" spans="1:1" x14ac:dyDescent="0.25">
      <c r="A18007">
        <v>18006</v>
      </c>
    </row>
    <row r="18008" spans="1:1" x14ac:dyDescent="0.25">
      <c r="A18008">
        <v>18007</v>
      </c>
    </row>
    <row r="18009" spans="1:1" x14ac:dyDescent="0.25">
      <c r="A18009">
        <v>18008</v>
      </c>
    </row>
    <row r="18010" spans="1:1" x14ac:dyDescent="0.25">
      <c r="A18010">
        <v>18009</v>
      </c>
    </row>
    <row r="18011" spans="1:1" x14ac:dyDescent="0.25">
      <c r="A18011">
        <v>18010</v>
      </c>
    </row>
    <row r="18012" spans="1:1" x14ac:dyDescent="0.25">
      <c r="A18012">
        <v>18011</v>
      </c>
    </row>
    <row r="18013" spans="1:1" x14ac:dyDescent="0.25">
      <c r="A18013">
        <v>18012</v>
      </c>
    </row>
    <row r="18014" spans="1:1" x14ac:dyDescent="0.25">
      <c r="A18014">
        <v>18013</v>
      </c>
    </row>
    <row r="18015" spans="1:1" x14ac:dyDescent="0.25">
      <c r="A18015">
        <v>18014</v>
      </c>
    </row>
    <row r="18016" spans="1:1" x14ac:dyDescent="0.25">
      <c r="A18016">
        <v>18015</v>
      </c>
    </row>
    <row r="18017" spans="1:1" x14ac:dyDescent="0.25">
      <c r="A18017">
        <v>18016</v>
      </c>
    </row>
    <row r="18018" spans="1:1" x14ac:dyDescent="0.25">
      <c r="A18018">
        <v>18017</v>
      </c>
    </row>
    <row r="18019" spans="1:1" x14ac:dyDescent="0.25">
      <c r="A18019">
        <v>18018</v>
      </c>
    </row>
    <row r="18020" spans="1:1" x14ac:dyDescent="0.25">
      <c r="A18020">
        <v>18019</v>
      </c>
    </row>
    <row r="18021" spans="1:1" x14ac:dyDescent="0.25">
      <c r="A18021">
        <v>18020</v>
      </c>
    </row>
    <row r="18022" spans="1:1" x14ac:dyDescent="0.25">
      <c r="A18022">
        <v>18021</v>
      </c>
    </row>
    <row r="18023" spans="1:1" x14ac:dyDescent="0.25">
      <c r="A18023">
        <v>18022</v>
      </c>
    </row>
    <row r="18024" spans="1:1" x14ac:dyDescent="0.25">
      <c r="A18024">
        <v>18023</v>
      </c>
    </row>
    <row r="18025" spans="1:1" x14ac:dyDescent="0.25">
      <c r="A18025">
        <v>18024</v>
      </c>
    </row>
    <row r="18026" spans="1:1" x14ac:dyDescent="0.25">
      <c r="A18026">
        <v>18025</v>
      </c>
    </row>
    <row r="18027" spans="1:1" x14ac:dyDescent="0.25">
      <c r="A18027">
        <v>18026</v>
      </c>
    </row>
    <row r="18028" spans="1:1" x14ac:dyDescent="0.25">
      <c r="A18028">
        <v>18027</v>
      </c>
    </row>
    <row r="18029" spans="1:1" x14ac:dyDescent="0.25">
      <c r="A18029">
        <v>18028</v>
      </c>
    </row>
    <row r="18030" spans="1:1" x14ac:dyDescent="0.25">
      <c r="A18030">
        <v>18029</v>
      </c>
    </row>
    <row r="18031" spans="1:1" x14ac:dyDescent="0.25">
      <c r="A18031">
        <v>18030</v>
      </c>
    </row>
    <row r="18032" spans="1:1" x14ac:dyDescent="0.25">
      <c r="A18032">
        <v>18031</v>
      </c>
    </row>
    <row r="18033" spans="1:1" x14ac:dyDescent="0.25">
      <c r="A18033">
        <v>18032</v>
      </c>
    </row>
    <row r="18034" spans="1:1" x14ac:dyDescent="0.25">
      <c r="A18034">
        <v>18033</v>
      </c>
    </row>
    <row r="18035" spans="1:1" x14ac:dyDescent="0.25">
      <c r="A18035">
        <v>18034</v>
      </c>
    </row>
    <row r="18036" spans="1:1" x14ac:dyDescent="0.25">
      <c r="A18036">
        <v>18035</v>
      </c>
    </row>
    <row r="18037" spans="1:1" x14ac:dyDescent="0.25">
      <c r="A18037">
        <v>18036</v>
      </c>
    </row>
    <row r="18038" spans="1:1" x14ac:dyDescent="0.25">
      <c r="A18038">
        <v>18037</v>
      </c>
    </row>
    <row r="18039" spans="1:1" x14ac:dyDescent="0.25">
      <c r="A18039">
        <v>18038</v>
      </c>
    </row>
    <row r="18040" spans="1:1" x14ac:dyDescent="0.25">
      <c r="A18040">
        <v>18039</v>
      </c>
    </row>
    <row r="18041" spans="1:1" x14ac:dyDescent="0.25">
      <c r="A18041">
        <v>18040</v>
      </c>
    </row>
    <row r="18042" spans="1:1" x14ac:dyDescent="0.25">
      <c r="A18042">
        <v>18041</v>
      </c>
    </row>
    <row r="18043" spans="1:1" x14ac:dyDescent="0.25">
      <c r="A18043">
        <v>18042</v>
      </c>
    </row>
    <row r="18044" spans="1:1" x14ac:dyDescent="0.25">
      <c r="A18044">
        <v>18043</v>
      </c>
    </row>
    <row r="18045" spans="1:1" x14ac:dyDescent="0.25">
      <c r="A18045">
        <v>18044</v>
      </c>
    </row>
    <row r="18046" spans="1:1" x14ac:dyDescent="0.25">
      <c r="A18046">
        <v>18045</v>
      </c>
    </row>
    <row r="18047" spans="1:1" x14ac:dyDescent="0.25">
      <c r="A18047">
        <v>18046</v>
      </c>
    </row>
    <row r="18048" spans="1:1" x14ac:dyDescent="0.25">
      <c r="A18048">
        <v>18047</v>
      </c>
    </row>
    <row r="18049" spans="1:1" x14ac:dyDescent="0.25">
      <c r="A18049">
        <v>18048</v>
      </c>
    </row>
    <row r="18050" spans="1:1" x14ac:dyDescent="0.25">
      <c r="A18050">
        <v>18049</v>
      </c>
    </row>
    <row r="18051" spans="1:1" x14ac:dyDescent="0.25">
      <c r="A18051">
        <v>18050</v>
      </c>
    </row>
    <row r="18052" spans="1:1" x14ac:dyDescent="0.25">
      <c r="A18052">
        <v>18051</v>
      </c>
    </row>
    <row r="18053" spans="1:1" x14ac:dyDescent="0.25">
      <c r="A18053">
        <v>18052</v>
      </c>
    </row>
    <row r="18054" spans="1:1" x14ac:dyDescent="0.25">
      <c r="A18054">
        <v>18053</v>
      </c>
    </row>
    <row r="18055" spans="1:1" x14ac:dyDescent="0.25">
      <c r="A18055">
        <v>18054</v>
      </c>
    </row>
    <row r="18056" spans="1:1" x14ac:dyDescent="0.25">
      <c r="A18056">
        <v>18055</v>
      </c>
    </row>
    <row r="18057" spans="1:1" x14ac:dyDescent="0.25">
      <c r="A18057">
        <v>18056</v>
      </c>
    </row>
    <row r="18058" spans="1:1" x14ac:dyDescent="0.25">
      <c r="A18058">
        <v>18057</v>
      </c>
    </row>
    <row r="18059" spans="1:1" x14ac:dyDescent="0.25">
      <c r="A18059">
        <v>18058</v>
      </c>
    </row>
    <row r="18060" spans="1:1" x14ac:dyDescent="0.25">
      <c r="A18060">
        <v>18059</v>
      </c>
    </row>
    <row r="18061" spans="1:1" x14ac:dyDescent="0.25">
      <c r="A18061">
        <v>18060</v>
      </c>
    </row>
    <row r="18062" spans="1:1" x14ac:dyDescent="0.25">
      <c r="A18062">
        <v>18061</v>
      </c>
    </row>
    <row r="18063" spans="1:1" x14ac:dyDescent="0.25">
      <c r="A18063">
        <v>18062</v>
      </c>
    </row>
    <row r="18064" spans="1:1" x14ac:dyDescent="0.25">
      <c r="A18064">
        <v>18063</v>
      </c>
    </row>
    <row r="18065" spans="1:1" x14ac:dyDescent="0.25">
      <c r="A18065">
        <v>18064</v>
      </c>
    </row>
    <row r="18066" spans="1:1" x14ac:dyDescent="0.25">
      <c r="A18066">
        <v>18065</v>
      </c>
    </row>
    <row r="18067" spans="1:1" x14ac:dyDescent="0.25">
      <c r="A18067">
        <v>18066</v>
      </c>
    </row>
    <row r="18068" spans="1:1" x14ac:dyDescent="0.25">
      <c r="A18068">
        <v>18067</v>
      </c>
    </row>
    <row r="18069" spans="1:1" x14ac:dyDescent="0.25">
      <c r="A18069">
        <v>18068</v>
      </c>
    </row>
    <row r="18070" spans="1:1" x14ac:dyDescent="0.25">
      <c r="A18070">
        <v>18069</v>
      </c>
    </row>
    <row r="18071" spans="1:1" x14ac:dyDescent="0.25">
      <c r="A18071">
        <v>18070</v>
      </c>
    </row>
    <row r="18072" spans="1:1" x14ac:dyDescent="0.25">
      <c r="A18072">
        <v>18071</v>
      </c>
    </row>
    <row r="18073" spans="1:1" x14ac:dyDescent="0.25">
      <c r="A18073">
        <v>18072</v>
      </c>
    </row>
    <row r="18074" spans="1:1" x14ac:dyDescent="0.25">
      <c r="A18074">
        <v>18073</v>
      </c>
    </row>
    <row r="18075" spans="1:1" x14ac:dyDescent="0.25">
      <c r="A18075">
        <v>18074</v>
      </c>
    </row>
    <row r="18076" spans="1:1" x14ac:dyDescent="0.25">
      <c r="A18076">
        <v>18075</v>
      </c>
    </row>
    <row r="18077" spans="1:1" x14ac:dyDescent="0.25">
      <c r="A18077">
        <v>18076</v>
      </c>
    </row>
    <row r="18078" spans="1:1" x14ac:dyDescent="0.25">
      <c r="A18078">
        <v>18077</v>
      </c>
    </row>
    <row r="18079" spans="1:1" x14ac:dyDescent="0.25">
      <c r="A18079">
        <v>18078</v>
      </c>
    </row>
    <row r="18080" spans="1:1" x14ac:dyDescent="0.25">
      <c r="A18080">
        <v>18079</v>
      </c>
    </row>
    <row r="18081" spans="1:1" x14ac:dyDescent="0.25">
      <c r="A18081">
        <v>18080</v>
      </c>
    </row>
    <row r="18082" spans="1:1" x14ac:dyDescent="0.25">
      <c r="A18082">
        <v>18081</v>
      </c>
    </row>
    <row r="18083" spans="1:1" x14ac:dyDescent="0.25">
      <c r="A18083">
        <v>18082</v>
      </c>
    </row>
    <row r="18084" spans="1:1" x14ac:dyDescent="0.25">
      <c r="A18084">
        <v>18083</v>
      </c>
    </row>
    <row r="18085" spans="1:1" x14ac:dyDescent="0.25">
      <c r="A18085">
        <v>18084</v>
      </c>
    </row>
    <row r="18086" spans="1:1" x14ac:dyDescent="0.25">
      <c r="A18086">
        <v>18085</v>
      </c>
    </row>
    <row r="18087" spans="1:1" x14ac:dyDescent="0.25">
      <c r="A18087">
        <v>18086</v>
      </c>
    </row>
    <row r="18088" spans="1:1" x14ac:dyDescent="0.25">
      <c r="A18088">
        <v>18087</v>
      </c>
    </row>
    <row r="18089" spans="1:1" x14ac:dyDescent="0.25">
      <c r="A18089">
        <v>18088</v>
      </c>
    </row>
    <row r="18090" spans="1:1" x14ac:dyDescent="0.25">
      <c r="A18090">
        <v>18089</v>
      </c>
    </row>
    <row r="18091" spans="1:1" x14ac:dyDescent="0.25">
      <c r="A18091">
        <v>18090</v>
      </c>
    </row>
    <row r="18092" spans="1:1" x14ac:dyDescent="0.25">
      <c r="A18092">
        <v>18091</v>
      </c>
    </row>
    <row r="18093" spans="1:1" x14ac:dyDescent="0.25">
      <c r="A18093">
        <v>18092</v>
      </c>
    </row>
    <row r="18094" spans="1:1" x14ac:dyDescent="0.25">
      <c r="A18094">
        <v>18093</v>
      </c>
    </row>
    <row r="18095" spans="1:1" x14ac:dyDescent="0.25">
      <c r="A18095">
        <v>18094</v>
      </c>
    </row>
    <row r="18096" spans="1:1" x14ac:dyDescent="0.25">
      <c r="A18096">
        <v>18095</v>
      </c>
    </row>
    <row r="18097" spans="1:1" x14ac:dyDescent="0.25">
      <c r="A18097">
        <v>18096</v>
      </c>
    </row>
    <row r="18098" spans="1:1" x14ac:dyDescent="0.25">
      <c r="A18098">
        <v>18097</v>
      </c>
    </row>
    <row r="18099" spans="1:1" x14ac:dyDescent="0.25">
      <c r="A18099">
        <v>18098</v>
      </c>
    </row>
    <row r="18100" spans="1:1" x14ac:dyDescent="0.25">
      <c r="A18100">
        <v>18099</v>
      </c>
    </row>
    <row r="18101" spans="1:1" x14ac:dyDescent="0.25">
      <c r="A18101">
        <v>18100</v>
      </c>
    </row>
    <row r="18102" spans="1:1" x14ac:dyDescent="0.25">
      <c r="A18102">
        <v>18101</v>
      </c>
    </row>
    <row r="18103" spans="1:1" x14ac:dyDescent="0.25">
      <c r="A18103">
        <v>18102</v>
      </c>
    </row>
    <row r="18104" spans="1:1" x14ac:dyDescent="0.25">
      <c r="A18104">
        <v>18103</v>
      </c>
    </row>
    <row r="18105" spans="1:1" x14ac:dyDescent="0.25">
      <c r="A18105">
        <v>18104</v>
      </c>
    </row>
    <row r="18106" spans="1:1" x14ac:dyDescent="0.25">
      <c r="A18106">
        <v>18105</v>
      </c>
    </row>
    <row r="18107" spans="1:1" x14ac:dyDescent="0.25">
      <c r="A18107">
        <v>18106</v>
      </c>
    </row>
    <row r="18108" spans="1:1" x14ac:dyDescent="0.25">
      <c r="A18108">
        <v>18107</v>
      </c>
    </row>
    <row r="18109" spans="1:1" x14ac:dyDescent="0.25">
      <c r="A18109">
        <v>18108</v>
      </c>
    </row>
    <row r="18110" spans="1:1" x14ac:dyDescent="0.25">
      <c r="A18110">
        <v>18109</v>
      </c>
    </row>
    <row r="18111" spans="1:1" x14ac:dyDescent="0.25">
      <c r="A18111">
        <v>18110</v>
      </c>
    </row>
    <row r="18112" spans="1:1" x14ac:dyDescent="0.25">
      <c r="A18112">
        <v>18111</v>
      </c>
    </row>
    <row r="18113" spans="1:1" x14ac:dyDescent="0.25">
      <c r="A18113">
        <v>18112</v>
      </c>
    </row>
    <row r="18114" spans="1:1" x14ac:dyDescent="0.25">
      <c r="A18114">
        <v>18113</v>
      </c>
    </row>
    <row r="18115" spans="1:1" x14ac:dyDescent="0.25">
      <c r="A18115">
        <v>18114</v>
      </c>
    </row>
    <row r="18116" spans="1:1" x14ac:dyDescent="0.25">
      <c r="A18116">
        <v>18115</v>
      </c>
    </row>
    <row r="18117" spans="1:1" x14ac:dyDescent="0.25">
      <c r="A18117">
        <v>18116</v>
      </c>
    </row>
    <row r="18118" spans="1:1" x14ac:dyDescent="0.25">
      <c r="A18118">
        <v>18117</v>
      </c>
    </row>
    <row r="18119" spans="1:1" x14ac:dyDescent="0.25">
      <c r="A18119">
        <v>18118</v>
      </c>
    </row>
    <row r="18120" spans="1:1" x14ac:dyDescent="0.25">
      <c r="A18120">
        <v>18119</v>
      </c>
    </row>
    <row r="18121" spans="1:1" x14ac:dyDescent="0.25">
      <c r="A18121">
        <v>18120</v>
      </c>
    </row>
    <row r="18122" spans="1:1" x14ac:dyDescent="0.25">
      <c r="A18122">
        <v>18121</v>
      </c>
    </row>
    <row r="18123" spans="1:1" x14ac:dyDescent="0.25">
      <c r="A18123">
        <v>18122</v>
      </c>
    </row>
    <row r="18124" spans="1:1" x14ac:dyDescent="0.25">
      <c r="A18124">
        <v>18123</v>
      </c>
    </row>
    <row r="18125" spans="1:1" x14ac:dyDescent="0.25">
      <c r="A18125">
        <v>18124</v>
      </c>
    </row>
    <row r="18126" spans="1:1" x14ac:dyDescent="0.25">
      <c r="A18126">
        <v>18125</v>
      </c>
    </row>
    <row r="18127" spans="1:1" x14ac:dyDescent="0.25">
      <c r="A18127">
        <v>18126</v>
      </c>
    </row>
    <row r="18128" spans="1:1" x14ac:dyDescent="0.25">
      <c r="A18128">
        <v>18127</v>
      </c>
    </row>
    <row r="18129" spans="1:1" x14ac:dyDescent="0.25">
      <c r="A18129">
        <v>18128</v>
      </c>
    </row>
    <row r="18130" spans="1:1" x14ac:dyDescent="0.25">
      <c r="A18130">
        <v>18129</v>
      </c>
    </row>
    <row r="18131" spans="1:1" x14ac:dyDescent="0.25">
      <c r="A18131">
        <v>18130</v>
      </c>
    </row>
    <row r="18132" spans="1:1" x14ac:dyDescent="0.25">
      <c r="A18132">
        <v>18131</v>
      </c>
    </row>
    <row r="18133" spans="1:1" x14ac:dyDescent="0.25">
      <c r="A18133">
        <v>18132</v>
      </c>
    </row>
    <row r="18134" spans="1:1" x14ac:dyDescent="0.25">
      <c r="A18134">
        <v>18133</v>
      </c>
    </row>
    <row r="18135" spans="1:1" x14ac:dyDescent="0.25">
      <c r="A18135">
        <v>18134</v>
      </c>
    </row>
    <row r="18136" spans="1:1" x14ac:dyDescent="0.25">
      <c r="A18136">
        <v>18135</v>
      </c>
    </row>
    <row r="18137" spans="1:1" x14ac:dyDescent="0.25">
      <c r="A18137">
        <v>18136</v>
      </c>
    </row>
    <row r="18138" spans="1:1" x14ac:dyDescent="0.25">
      <c r="A18138">
        <v>18137</v>
      </c>
    </row>
    <row r="18139" spans="1:1" x14ac:dyDescent="0.25">
      <c r="A18139">
        <v>18138</v>
      </c>
    </row>
    <row r="18140" spans="1:1" x14ac:dyDescent="0.25">
      <c r="A18140">
        <v>18139</v>
      </c>
    </row>
    <row r="18141" spans="1:1" x14ac:dyDescent="0.25">
      <c r="A18141">
        <v>18140</v>
      </c>
    </row>
    <row r="18142" spans="1:1" x14ac:dyDescent="0.25">
      <c r="A18142">
        <v>18141</v>
      </c>
    </row>
    <row r="18143" spans="1:1" x14ac:dyDescent="0.25">
      <c r="A18143">
        <v>18142</v>
      </c>
    </row>
    <row r="18144" spans="1:1" x14ac:dyDescent="0.25">
      <c r="A18144">
        <v>18143</v>
      </c>
    </row>
    <row r="18145" spans="1:1" x14ac:dyDescent="0.25">
      <c r="A18145">
        <v>18144</v>
      </c>
    </row>
    <row r="18146" spans="1:1" x14ac:dyDescent="0.25">
      <c r="A18146">
        <v>18145</v>
      </c>
    </row>
    <row r="18147" spans="1:1" x14ac:dyDescent="0.25">
      <c r="A18147">
        <v>18146</v>
      </c>
    </row>
    <row r="18148" spans="1:1" x14ac:dyDescent="0.25">
      <c r="A18148">
        <v>18147</v>
      </c>
    </row>
    <row r="18149" spans="1:1" x14ac:dyDescent="0.25">
      <c r="A18149">
        <v>18148</v>
      </c>
    </row>
    <row r="18150" spans="1:1" x14ac:dyDescent="0.25">
      <c r="A18150">
        <v>18149</v>
      </c>
    </row>
    <row r="18151" spans="1:1" x14ac:dyDescent="0.25">
      <c r="A18151">
        <v>18150</v>
      </c>
    </row>
    <row r="18152" spans="1:1" x14ac:dyDescent="0.25">
      <c r="A18152">
        <v>18151</v>
      </c>
    </row>
    <row r="18153" spans="1:1" x14ac:dyDescent="0.25">
      <c r="A18153">
        <v>18152</v>
      </c>
    </row>
    <row r="18154" spans="1:1" x14ac:dyDescent="0.25">
      <c r="A18154">
        <v>18153</v>
      </c>
    </row>
    <row r="18155" spans="1:1" x14ac:dyDescent="0.25">
      <c r="A18155">
        <v>18154</v>
      </c>
    </row>
    <row r="18156" spans="1:1" x14ac:dyDescent="0.25">
      <c r="A18156">
        <v>18155</v>
      </c>
    </row>
    <row r="18157" spans="1:1" x14ac:dyDescent="0.25">
      <c r="A18157">
        <v>18156</v>
      </c>
    </row>
    <row r="18158" spans="1:1" x14ac:dyDescent="0.25">
      <c r="A18158">
        <v>18157</v>
      </c>
    </row>
    <row r="18159" spans="1:1" x14ac:dyDescent="0.25">
      <c r="A18159">
        <v>18158</v>
      </c>
    </row>
    <row r="18160" spans="1:1" x14ac:dyDescent="0.25">
      <c r="A18160">
        <v>18159</v>
      </c>
    </row>
    <row r="18161" spans="1:1" x14ac:dyDescent="0.25">
      <c r="A18161">
        <v>18160</v>
      </c>
    </row>
    <row r="18162" spans="1:1" x14ac:dyDescent="0.25">
      <c r="A18162">
        <v>18161</v>
      </c>
    </row>
    <row r="18163" spans="1:1" x14ac:dyDescent="0.25">
      <c r="A18163">
        <v>18162</v>
      </c>
    </row>
    <row r="18164" spans="1:1" x14ac:dyDescent="0.25">
      <c r="A18164">
        <v>18163</v>
      </c>
    </row>
    <row r="18165" spans="1:1" x14ac:dyDescent="0.25">
      <c r="A18165">
        <v>18164</v>
      </c>
    </row>
    <row r="18166" spans="1:1" x14ac:dyDescent="0.25">
      <c r="A18166">
        <v>18165</v>
      </c>
    </row>
    <row r="18167" spans="1:1" x14ac:dyDescent="0.25">
      <c r="A18167">
        <v>18166</v>
      </c>
    </row>
    <row r="18168" spans="1:1" x14ac:dyDescent="0.25">
      <c r="A18168">
        <v>18167</v>
      </c>
    </row>
    <row r="18169" spans="1:1" x14ac:dyDescent="0.25">
      <c r="A18169">
        <v>18168</v>
      </c>
    </row>
    <row r="18170" spans="1:1" x14ac:dyDescent="0.25">
      <c r="A18170">
        <v>18169</v>
      </c>
    </row>
    <row r="18171" spans="1:1" x14ac:dyDescent="0.25">
      <c r="A18171">
        <v>18170</v>
      </c>
    </row>
    <row r="18172" spans="1:1" x14ac:dyDescent="0.25">
      <c r="A18172">
        <v>18171</v>
      </c>
    </row>
    <row r="18173" spans="1:1" x14ac:dyDescent="0.25">
      <c r="A18173">
        <v>18172</v>
      </c>
    </row>
    <row r="18174" spans="1:1" x14ac:dyDescent="0.25">
      <c r="A18174">
        <v>18173</v>
      </c>
    </row>
    <row r="18175" spans="1:1" x14ac:dyDescent="0.25">
      <c r="A18175">
        <v>18174</v>
      </c>
    </row>
    <row r="18176" spans="1:1" x14ac:dyDescent="0.25">
      <c r="A18176">
        <v>18175</v>
      </c>
    </row>
    <row r="18177" spans="1:1" x14ac:dyDescent="0.25">
      <c r="A18177">
        <v>18176</v>
      </c>
    </row>
    <row r="18178" spans="1:1" x14ac:dyDescent="0.25">
      <c r="A18178">
        <v>18177</v>
      </c>
    </row>
    <row r="18179" spans="1:1" x14ac:dyDescent="0.25">
      <c r="A18179">
        <v>18178</v>
      </c>
    </row>
    <row r="18180" spans="1:1" x14ac:dyDescent="0.25">
      <c r="A18180">
        <v>18179</v>
      </c>
    </row>
    <row r="18181" spans="1:1" x14ac:dyDescent="0.25">
      <c r="A18181">
        <v>18180</v>
      </c>
    </row>
    <row r="18182" spans="1:1" x14ac:dyDescent="0.25">
      <c r="A18182">
        <v>18181</v>
      </c>
    </row>
    <row r="18183" spans="1:1" x14ac:dyDescent="0.25">
      <c r="A18183">
        <v>18182</v>
      </c>
    </row>
    <row r="18184" spans="1:1" x14ac:dyDescent="0.25">
      <c r="A18184">
        <v>18183</v>
      </c>
    </row>
    <row r="18185" spans="1:1" x14ac:dyDescent="0.25">
      <c r="A18185">
        <v>18184</v>
      </c>
    </row>
    <row r="18186" spans="1:1" x14ac:dyDescent="0.25">
      <c r="A18186">
        <v>18185</v>
      </c>
    </row>
    <row r="18187" spans="1:1" x14ac:dyDescent="0.25">
      <c r="A18187">
        <v>18186</v>
      </c>
    </row>
    <row r="18188" spans="1:1" x14ac:dyDescent="0.25">
      <c r="A18188">
        <v>18187</v>
      </c>
    </row>
    <row r="18189" spans="1:1" x14ac:dyDescent="0.25">
      <c r="A18189">
        <v>18188</v>
      </c>
    </row>
    <row r="18190" spans="1:1" x14ac:dyDescent="0.25">
      <c r="A18190">
        <v>18189</v>
      </c>
    </row>
    <row r="18191" spans="1:1" x14ac:dyDescent="0.25">
      <c r="A18191">
        <v>18190</v>
      </c>
    </row>
    <row r="18192" spans="1:1" x14ac:dyDescent="0.25">
      <c r="A18192">
        <v>18191</v>
      </c>
    </row>
    <row r="18193" spans="1:1" x14ac:dyDescent="0.25">
      <c r="A18193">
        <v>18192</v>
      </c>
    </row>
    <row r="18194" spans="1:1" x14ac:dyDescent="0.25">
      <c r="A18194">
        <v>18193</v>
      </c>
    </row>
    <row r="18195" spans="1:1" x14ac:dyDescent="0.25">
      <c r="A18195">
        <v>18194</v>
      </c>
    </row>
    <row r="18196" spans="1:1" x14ac:dyDescent="0.25">
      <c r="A18196">
        <v>18195</v>
      </c>
    </row>
    <row r="18197" spans="1:1" x14ac:dyDescent="0.25">
      <c r="A18197">
        <v>18196</v>
      </c>
    </row>
    <row r="18198" spans="1:1" x14ac:dyDescent="0.25">
      <c r="A18198">
        <v>18197</v>
      </c>
    </row>
    <row r="18199" spans="1:1" x14ac:dyDescent="0.25">
      <c r="A18199">
        <v>18198</v>
      </c>
    </row>
    <row r="18200" spans="1:1" x14ac:dyDescent="0.25">
      <c r="A18200">
        <v>18199</v>
      </c>
    </row>
    <row r="18201" spans="1:1" x14ac:dyDescent="0.25">
      <c r="A18201">
        <v>18200</v>
      </c>
    </row>
    <row r="18202" spans="1:1" x14ac:dyDescent="0.25">
      <c r="A18202">
        <v>18201</v>
      </c>
    </row>
    <row r="18203" spans="1:1" x14ac:dyDescent="0.25">
      <c r="A18203">
        <v>18202</v>
      </c>
    </row>
    <row r="18204" spans="1:1" x14ac:dyDescent="0.25">
      <c r="A18204">
        <v>18203</v>
      </c>
    </row>
    <row r="18205" spans="1:1" x14ac:dyDescent="0.25">
      <c r="A18205">
        <v>18204</v>
      </c>
    </row>
    <row r="18206" spans="1:1" x14ac:dyDescent="0.25">
      <c r="A18206">
        <v>18205</v>
      </c>
    </row>
    <row r="18207" spans="1:1" x14ac:dyDescent="0.25">
      <c r="A18207">
        <v>18206</v>
      </c>
    </row>
    <row r="18208" spans="1:1" x14ac:dyDescent="0.25">
      <c r="A18208">
        <v>18207</v>
      </c>
    </row>
    <row r="18209" spans="1:1" x14ac:dyDescent="0.25">
      <c r="A18209">
        <v>18208</v>
      </c>
    </row>
    <row r="18210" spans="1:1" x14ac:dyDescent="0.25">
      <c r="A18210">
        <v>18209</v>
      </c>
    </row>
    <row r="18211" spans="1:1" x14ac:dyDescent="0.25">
      <c r="A18211">
        <v>18210</v>
      </c>
    </row>
    <row r="18212" spans="1:1" x14ac:dyDescent="0.25">
      <c r="A18212">
        <v>18211</v>
      </c>
    </row>
    <row r="18213" spans="1:1" x14ac:dyDescent="0.25">
      <c r="A18213">
        <v>18212</v>
      </c>
    </row>
    <row r="18214" spans="1:1" x14ac:dyDescent="0.25">
      <c r="A18214">
        <v>18213</v>
      </c>
    </row>
    <row r="18215" spans="1:1" x14ac:dyDescent="0.25">
      <c r="A18215">
        <v>18214</v>
      </c>
    </row>
    <row r="18216" spans="1:1" x14ac:dyDescent="0.25">
      <c r="A18216">
        <v>18215</v>
      </c>
    </row>
    <row r="18217" spans="1:1" x14ac:dyDescent="0.25">
      <c r="A18217">
        <v>18216</v>
      </c>
    </row>
    <row r="18218" spans="1:1" x14ac:dyDescent="0.25">
      <c r="A18218">
        <v>18217</v>
      </c>
    </row>
    <row r="18219" spans="1:1" x14ac:dyDescent="0.25">
      <c r="A18219">
        <v>18218</v>
      </c>
    </row>
    <row r="18220" spans="1:1" x14ac:dyDescent="0.25">
      <c r="A18220">
        <v>18219</v>
      </c>
    </row>
    <row r="18221" spans="1:1" x14ac:dyDescent="0.25">
      <c r="A18221">
        <v>18220</v>
      </c>
    </row>
    <row r="18222" spans="1:1" x14ac:dyDescent="0.25">
      <c r="A18222">
        <v>18221</v>
      </c>
    </row>
    <row r="18223" spans="1:1" x14ac:dyDescent="0.25">
      <c r="A18223">
        <v>18222</v>
      </c>
    </row>
    <row r="18224" spans="1:1" x14ac:dyDescent="0.25">
      <c r="A18224">
        <v>18223</v>
      </c>
    </row>
    <row r="18225" spans="1:1" x14ac:dyDescent="0.25">
      <c r="A18225">
        <v>18224</v>
      </c>
    </row>
    <row r="18226" spans="1:1" x14ac:dyDescent="0.25">
      <c r="A18226">
        <v>18225</v>
      </c>
    </row>
    <row r="18227" spans="1:1" x14ac:dyDescent="0.25">
      <c r="A18227">
        <v>18226</v>
      </c>
    </row>
    <row r="18228" spans="1:1" x14ac:dyDescent="0.25">
      <c r="A18228">
        <v>18227</v>
      </c>
    </row>
    <row r="18229" spans="1:1" x14ac:dyDescent="0.25">
      <c r="A18229">
        <v>18228</v>
      </c>
    </row>
    <row r="18230" spans="1:1" x14ac:dyDescent="0.25">
      <c r="A18230">
        <v>18229</v>
      </c>
    </row>
    <row r="18231" spans="1:1" x14ac:dyDescent="0.25">
      <c r="A18231">
        <v>18230</v>
      </c>
    </row>
    <row r="18232" spans="1:1" x14ac:dyDescent="0.25">
      <c r="A18232">
        <v>18231</v>
      </c>
    </row>
    <row r="18233" spans="1:1" x14ac:dyDescent="0.25">
      <c r="A18233">
        <v>18232</v>
      </c>
    </row>
    <row r="18234" spans="1:1" x14ac:dyDescent="0.25">
      <c r="A18234">
        <v>18233</v>
      </c>
    </row>
    <row r="18235" spans="1:1" x14ac:dyDescent="0.25">
      <c r="A18235">
        <v>18234</v>
      </c>
    </row>
    <row r="18236" spans="1:1" x14ac:dyDescent="0.25">
      <c r="A18236">
        <v>18235</v>
      </c>
    </row>
    <row r="18237" spans="1:1" x14ac:dyDescent="0.25">
      <c r="A18237">
        <v>18236</v>
      </c>
    </row>
    <row r="18238" spans="1:1" x14ac:dyDescent="0.25">
      <c r="A18238">
        <v>18237</v>
      </c>
    </row>
    <row r="18239" spans="1:1" x14ac:dyDescent="0.25">
      <c r="A18239">
        <v>18238</v>
      </c>
    </row>
    <row r="18240" spans="1:1" x14ac:dyDescent="0.25">
      <c r="A18240">
        <v>18239</v>
      </c>
    </row>
    <row r="18241" spans="1:1" x14ac:dyDescent="0.25">
      <c r="A18241">
        <v>18240</v>
      </c>
    </row>
    <row r="18242" spans="1:1" x14ac:dyDescent="0.25">
      <c r="A18242">
        <v>18241</v>
      </c>
    </row>
    <row r="18243" spans="1:1" x14ac:dyDescent="0.25">
      <c r="A18243">
        <v>18242</v>
      </c>
    </row>
    <row r="18244" spans="1:1" x14ac:dyDescent="0.25">
      <c r="A18244">
        <v>18243</v>
      </c>
    </row>
    <row r="18245" spans="1:1" x14ac:dyDescent="0.25">
      <c r="A18245">
        <v>18244</v>
      </c>
    </row>
    <row r="18246" spans="1:1" x14ac:dyDescent="0.25">
      <c r="A18246">
        <v>18245</v>
      </c>
    </row>
    <row r="18247" spans="1:1" x14ac:dyDescent="0.25">
      <c r="A18247">
        <v>18246</v>
      </c>
    </row>
    <row r="18248" spans="1:1" x14ac:dyDescent="0.25">
      <c r="A18248">
        <v>18247</v>
      </c>
    </row>
    <row r="18249" spans="1:1" x14ac:dyDescent="0.25">
      <c r="A18249">
        <v>18248</v>
      </c>
    </row>
    <row r="18250" spans="1:1" x14ac:dyDescent="0.25">
      <c r="A18250">
        <v>18249</v>
      </c>
    </row>
    <row r="18251" spans="1:1" x14ac:dyDescent="0.25">
      <c r="A18251">
        <v>18250</v>
      </c>
    </row>
    <row r="18252" spans="1:1" x14ac:dyDescent="0.25">
      <c r="A18252">
        <v>18251</v>
      </c>
    </row>
    <row r="18253" spans="1:1" x14ac:dyDescent="0.25">
      <c r="A18253">
        <v>18252</v>
      </c>
    </row>
    <row r="18254" spans="1:1" x14ac:dyDescent="0.25">
      <c r="A18254">
        <v>18253</v>
      </c>
    </row>
    <row r="18255" spans="1:1" x14ac:dyDescent="0.25">
      <c r="A18255">
        <v>18254</v>
      </c>
    </row>
    <row r="18256" spans="1:1" x14ac:dyDescent="0.25">
      <c r="A18256">
        <v>18255</v>
      </c>
    </row>
    <row r="18257" spans="1:1" x14ac:dyDescent="0.25">
      <c r="A18257">
        <v>18256</v>
      </c>
    </row>
    <row r="18258" spans="1:1" x14ac:dyDescent="0.25">
      <c r="A18258">
        <v>18257</v>
      </c>
    </row>
    <row r="18259" spans="1:1" x14ac:dyDescent="0.25">
      <c r="A18259">
        <v>18258</v>
      </c>
    </row>
    <row r="18260" spans="1:1" x14ac:dyDescent="0.25">
      <c r="A18260">
        <v>18259</v>
      </c>
    </row>
    <row r="18261" spans="1:1" x14ac:dyDescent="0.25">
      <c r="A18261">
        <v>18260</v>
      </c>
    </row>
    <row r="18262" spans="1:1" x14ac:dyDescent="0.25">
      <c r="A18262">
        <v>18261</v>
      </c>
    </row>
    <row r="18263" spans="1:1" x14ac:dyDescent="0.25">
      <c r="A18263">
        <v>18262</v>
      </c>
    </row>
    <row r="18264" spans="1:1" x14ac:dyDescent="0.25">
      <c r="A18264">
        <v>18263</v>
      </c>
    </row>
    <row r="18265" spans="1:1" x14ac:dyDescent="0.25">
      <c r="A18265">
        <v>18264</v>
      </c>
    </row>
    <row r="18266" spans="1:1" x14ac:dyDescent="0.25">
      <c r="A18266">
        <v>18265</v>
      </c>
    </row>
    <row r="18267" spans="1:1" x14ac:dyDescent="0.25">
      <c r="A18267">
        <v>18266</v>
      </c>
    </row>
    <row r="18268" spans="1:1" x14ac:dyDescent="0.25">
      <c r="A18268">
        <v>18267</v>
      </c>
    </row>
    <row r="18269" spans="1:1" x14ac:dyDescent="0.25">
      <c r="A18269">
        <v>18268</v>
      </c>
    </row>
    <row r="18270" spans="1:1" x14ac:dyDescent="0.25">
      <c r="A18270">
        <v>18269</v>
      </c>
    </row>
    <row r="18271" spans="1:1" x14ac:dyDescent="0.25">
      <c r="A18271">
        <v>18270</v>
      </c>
    </row>
    <row r="18272" spans="1:1" x14ac:dyDescent="0.25">
      <c r="A18272">
        <v>18271</v>
      </c>
    </row>
    <row r="18273" spans="1:1" x14ac:dyDescent="0.25">
      <c r="A18273">
        <v>18272</v>
      </c>
    </row>
    <row r="18274" spans="1:1" x14ac:dyDescent="0.25">
      <c r="A18274">
        <v>18273</v>
      </c>
    </row>
    <row r="18275" spans="1:1" x14ac:dyDescent="0.25">
      <c r="A18275">
        <v>18274</v>
      </c>
    </row>
    <row r="18276" spans="1:1" x14ac:dyDescent="0.25">
      <c r="A18276">
        <v>18275</v>
      </c>
    </row>
    <row r="18277" spans="1:1" x14ac:dyDescent="0.25">
      <c r="A18277">
        <v>18276</v>
      </c>
    </row>
    <row r="18278" spans="1:1" x14ac:dyDescent="0.25">
      <c r="A18278">
        <v>18277</v>
      </c>
    </row>
    <row r="18279" spans="1:1" x14ac:dyDescent="0.25">
      <c r="A18279">
        <v>18278</v>
      </c>
    </row>
    <row r="18280" spans="1:1" x14ac:dyDescent="0.25">
      <c r="A18280">
        <v>18279</v>
      </c>
    </row>
    <row r="18281" spans="1:1" x14ac:dyDescent="0.25">
      <c r="A18281">
        <v>18280</v>
      </c>
    </row>
    <row r="18282" spans="1:1" x14ac:dyDescent="0.25">
      <c r="A18282">
        <v>18281</v>
      </c>
    </row>
    <row r="18283" spans="1:1" x14ac:dyDescent="0.25">
      <c r="A18283">
        <v>18282</v>
      </c>
    </row>
    <row r="18284" spans="1:1" x14ac:dyDescent="0.25">
      <c r="A18284">
        <v>18283</v>
      </c>
    </row>
    <row r="18285" spans="1:1" x14ac:dyDescent="0.25">
      <c r="A18285">
        <v>18284</v>
      </c>
    </row>
    <row r="18286" spans="1:1" x14ac:dyDescent="0.25">
      <c r="A18286">
        <v>18285</v>
      </c>
    </row>
    <row r="18287" spans="1:1" x14ac:dyDescent="0.25">
      <c r="A18287">
        <v>18286</v>
      </c>
    </row>
    <row r="18288" spans="1:1" x14ac:dyDescent="0.25">
      <c r="A18288">
        <v>18287</v>
      </c>
    </row>
    <row r="18289" spans="1:1" x14ac:dyDescent="0.25">
      <c r="A18289">
        <v>18288</v>
      </c>
    </row>
    <row r="18290" spans="1:1" x14ac:dyDescent="0.25">
      <c r="A18290">
        <v>18289</v>
      </c>
    </row>
    <row r="18291" spans="1:1" x14ac:dyDescent="0.25">
      <c r="A18291">
        <v>18290</v>
      </c>
    </row>
    <row r="18292" spans="1:1" x14ac:dyDescent="0.25">
      <c r="A18292">
        <v>18291</v>
      </c>
    </row>
    <row r="18293" spans="1:1" x14ac:dyDescent="0.25">
      <c r="A18293">
        <v>18292</v>
      </c>
    </row>
    <row r="18294" spans="1:1" x14ac:dyDescent="0.25">
      <c r="A18294">
        <v>18293</v>
      </c>
    </row>
    <row r="18295" spans="1:1" x14ac:dyDescent="0.25">
      <c r="A18295">
        <v>18294</v>
      </c>
    </row>
    <row r="18296" spans="1:1" x14ac:dyDescent="0.25">
      <c r="A18296">
        <v>18295</v>
      </c>
    </row>
    <row r="18297" spans="1:1" x14ac:dyDescent="0.25">
      <c r="A18297">
        <v>18296</v>
      </c>
    </row>
    <row r="18298" spans="1:1" x14ac:dyDescent="0.25">
      <c r="A18298">
        <v>18297</v>
      </c>
    </row>
    <row r="18299" spans="1:1" x14ac:dyDescent="0.25">
      <c r="A18299">
        <v>18298</v>
      </c>
    </row>
    <row r="18300" spans="1:1" x14ac:dyDescent="0.25">
      <c r="A18300">
        <v>18299</v>
      </c>
    </row>
    <row r="18301" spans="1:1" x14ac:dyDescent="0.25">
      <c r="A18301">
        <v>18300</v>
      </c>
    </row>
    <row r="18302" spans="1:1" x14ac:dyDescent="0.25">
      <c r="A18302">
        <v>18301</v>
      </c>
    </row>
    <row r="18303" spans="1:1" x14ac:dyDescent="0.25">
      <c r="A18303">
        <v>18302</v>
      </c>
    </row>
    <row r="18304" spans="1:1" x14ac:dyDescent="0.25">
      <c r="A18304">
        <v>18303</v>
      </c>
    </row>
    <row r="18305" spans="1:1" x14ac:dyDescent="0.25">
      <c r="A18305">
        <v>18304</v>
      </c>
    </row>
    <row r="18306" spans="1:1" x14ac:dyDescent="0.25">
      <c r="A18306">
        <v>18305</v>
      </c>
    </row>
    <row r="18307" spans="1:1" x14ac:dyDescent="0.25">
      <c r="A18307">
        <v>18306</v>
      </c>
    </row>
    <row r="18308" spans="1:1" x14ac:dyDescent="0.25">
      <c r="A18308">
        <v>18307</v>
      </c>
    </row>
    <row r="18309" spans="1:1" x14ac:dyDescent="0.25">
      <c r="A18309">
        <v>18308</v>
      </c>
    </row>
    <row r="18310" spans="1:1" x14ac:dyDescent="0.25">
      <c r="A18310">
        <v>18309</v>
      </c>
    </row>
    <row r="18311" spans="1:1" x14ac:dyDescent="0.25">
      <c r="A18311">
        <v>18310</v>
      </c>
    </row>
    <row r="18312" spans="1:1" x14ac:dyDescent="0.25">
      <c r="A18312">
        <v>18311</v>
      </c>
    </row>
    <row r="18313" spans="1:1" x14ac:dyDescent="0.25">
      <c r="A18313">
        <v>18312</v>
      </c>
    </row>
    <row r="18314" spans="1:1" x14ac:dyDescent="0.25">
      <c r="A18314">
        <v>18313</v>
      </c>
    </row>
    <row r="18315" spans="1:1" x14ac:dyDescent="0.25">
      <c r="A18315">
        <v>18314</v>
      </c>
    </row>
    <row r="18316" spans="1:1" x14ac:dyDescent="0.25">
      <c r="A18316">
        <v>18315</v>
      </c>
    </row>
    <row r="18317" spans="1:1" x14ac:dyDescent="0.25">
      <c r="A18317">
        <v>18316</v>
      </c>
    </row>
    <row r="18318" spans="1:1" x14ac:dyDescent="0.25">
      <c r="A18318">
        <v>18317</v>
      </c>
    </row>
    <row r="18319" spans="1:1" x14ac:dyDescent="0.25">
      <c r="A18319">
        <v>18318</v>
      </c>
    </row>
    <row r="18320" spans="1:1" x14ac:dyDescent="0.25">
      <c r="A18320">
        <v>18319</v>
      </c>
    </row>
    <row r="18321" spans="1:1" x14ac:dyDescent="0.25">
      <c r="A18321">
        <v>18320</v>
      </c>
    </row>
    <row r="18322" spans="1:1" x14ac:dyDescent="0.25">
      <c r="A18322">
        <v>18321</v>
      </c>
    </row>
    <row r="18323" spans="1:1" x14ac:dyDescent="0.25">
      <c r="A18323">
        <v>18322</v>
      </c>
    </row>
    <row r="18324" spans="1:1" x14ac:dyDescent="0.25">
      <c r="A18324">
        <v>18323</v>
      </c>
    </row>
    <row r="18325" spans="1:1" x14ac:dyDescent="0.25">
      <c r="A18325">
        <v>18324</v>
      </c>
    </row>
    <row r="18326" spans="1:1" x14ac:dyDescent="0.25">
      <c r="A18326">
        <v>18325</v>
      </c>
    </row>
    <row r="18327" spans="1:1" x14ac:dyDescent="0.25">
      <c r="A18327">
        <v>18326</v>
      </c>
    </row>
    <row r="18328" spans="1:1" x14ac:dyDescent="0.25">
      <c r="A18328">
        <v>18327</v>
      </c>
    </row>
    <row r="18329" spans="1:1" x14ac:dyDescent="0.25">
      <c r="A18329">
        <v>18328</v>
      </c>
    </row>
    <row r="18330" spans="1:1" x14ac:dyDescent="0.25">
      <c r="A18330">
        <v>18329</v>
      </c>
    </row>
    <row r="18331" spans="1:1" x14ac:dyDescent="0.25">
      <c r="A18331">
        <v>18330</v>
      </c>
    </row>
    <row r="18332" spans="1:1" x14ac:dyDescent="0.25">
      <c r="A18332">
        <v>18331</v>
      </c>
    </row>
    <row r="18333" spans="1:1" x14ac:dyDescent="0.25">
      <c r="A18333">
        <v>18332</v>
      </c>
    </row>
    <row r="18334" spans="1:1" x14ac:dyDescent="0.25">
      <c r="A18334">
        <v>18333</v>
      </c>
    </row>
    <row r="18335" spans="1:1" x14ac:dyDescent="0.25">
      <c r="A18335">
        <v>18334</v>
      </c>
    </row>
    <row r="18336" spans="1:1" x14ac:dyDescent="0.25">
      <c r="A18336">
        <v>18335</v>
      </c>
    </row>
    <row r="18337" spans="1:1" x14ac:dyDescent="0.25">
      <c r="A18337">
        <v>18336</v>
      </c>
    </row>
    <row r="18338" spans="1:1" x14ac:dyDescent="0.25">
      <c r="A18338">
        <v>18337</v>
      </c>
    </row>
    <row r="18339" spans="1:1" x14ac:dyDescent="0.25">
      <c r="A18339">
        <v>18338</v>
      </c>
    </row>
    <row r="18340" spans="1:1" x14ac:dyDescent="0.25">
      <c r="A18340">
        <v>18339</v>
      </c>
    </row>
    <row r="18341" spans="1:1" x14ac:dyDescent="0.25">
      <c r="A18341">
        <v>18340</v>
      </c>
    </row>
    <row r="18342" spans="1:1" x14ac:dyDescent="0.25">
      <c r="A18342">
        <v>18341</v>
      </c>
    </row>
    <row r="18343" spans="1:1" x14ac:dyDescent="0.25">
      <c r="A18343">
        <v>18342</v>
      </c>
    </row>
    <row r="18344" spans="1:1" x14ac:dyDescent="0.25">
      <c r="A18344">
        <v>18343</v>
      </c>
    </row>
    <row r="18345" spans="1:1" x14ac:dyDescent="0.25">
      <c r="A18345">
        <v>18344</v>
      </c>
    </row>
    <row r="18346" spans="1:1" x14ac:dyDescent="0.25">
      <c r="A18346">
        <v>18345</v>
      </c>
    </row>
    <row r="18347" spans="1:1" x14ac:dyDescent="0.25">
      <c r="A18347">
        <v>18346</v>
      </c>
    </row>
    <row r="18348" spans="1:1" x14ac:dyDescent="0.25">
      <c r="A18348">
        <v>18347</v>
      </c>
    </row>
    <row r="18349" spans="1:1" x14ac:dyDescent="0.25">
      <c r="A18349">
        <v>18348</v>
      </c>
    </row>
    <row r="18350" spans="1:1" x14ac:dyDescent="0.25">
      <c r="A18350">
        <v>18349</v>
      </c>
    </row>
    <row r="18351" spans="1:1" x14ac:dyDescent="0.25">
      <c r="A18351">
        <v>18350</v>
      </c>
    </row>
    <row r="18352" spans="1:1" x14ac:dyDescent="0.25">
      <c r="A18352">
        <v>18351</v>
      </c>
    </row>
    <row r="18353" spans="1:1" x14ac:dyDescent="0.25">
      <c r="A18353">
        <v>18352</v>
      </c>
    </row>
    <row r="18354" spans="1:1" x14ac:dyDescent="0.25">
      <c r="A18354">
        <v>18353</v>
      </c>
    </row>
    <row r="18355" spans="1:1" x14ac:dyDescent="0.25">
      <c r="A18355">
        <v>18354</v>
      </c>
    </row>
    <row r="18356" spans="1:1" x14ac:dyDescent="0.25">
      <c r="A18356">
        <v>18355</v>
      </c>
    </row>
    <row r="18357" spans="1:1" x14ac:dyDescent="0.25">
      <c r="A18357">
        <v>18356</v>
      </c>
    </row>
    <row r="18358" spans="1:1" x14ac:dyDescent="0.25">
      <c r="A18358">
        <v>18357</v>
      </c>
    </row>
    <row r="18359" spans="1:1" x14ac:dyDescent="0.25">
      <c r="A18359">
        <v>18358</v>
      </c>
    </row>
    <row r="18360" spans="1:1" x14ac:dyDescent="0.25">
      <c r="A18360">
        <v>18359</v>
      </c>
    </row>
    <row r="18361" spans="1:1" x14ac:dyDescent="0.25">
      <c r="A18361">
        <v>18360</v>
      </c>
    </row>
    <row r="18362" spans="1:1" x14ac:dyDescent="0.25">
      <c r="A18362">
        <v>18361</v>
      </c>
    </row>
    <row r="18363" spans="1:1" x14ac:dyDescent="0.25">
      <c r="A18363">
        <v>18362</v>
      </c>
    </row>
    <row r="18364" spans="1:1" x14ac:dyDescent="0.25">
      <c r="A18364">
        <v>18363</v>
      </c>
    </row>
    <row r="18365" spans="1:1" x14ac:dyDescent="0.25">
      <c r="A18365">
        <v>18364</v>
      </c>
    </row>
    <row r="18366" spans="1:1" x14ac:dyDescent="0.25">
      <c r="A18366">
        <v>18365</v>
      </c>
    </row>
    <row r="18367" spans="1:1" x14ac:dyDescent="0.25">
      <c r="A18367">
        <v>18366</v>
      </c>
    </row>
    <row r="18368" spans="1:1" x14ac:dyDescent="0.25">
      <c r="A18368">
        <v>18367</v>
      </c>
    </row>
    <row r="18369" spans="1:1" x14ac:dyDescent="0.25">
      <c r="A18369">
        <v>18368</v>
      </c>
    </row>
    <row r="18370" spans="1:1" x14ac:dyDescent="0.25">
      <c r="A18370">
        <v>18369</v>
      </c>
    </row>
    <row r="18371" spans="1:1" x14ac:dyDescent="0.25">
      <c r="A18371">
        <v>18370</v>
      </c>
    </row>
    <row r="18372" spans="1:1" x14ac:dyDescent="0.25">
      <c r="A18372">
        <v>18371</v>
      </c>
    </row>
    <row r="18373" spans="1:1" x14ac:dyDescent="0.25">
      <c r="A18373">
        <v>18372</v>
      </c>
    </row>
    <row r="18374" spans="1:1" x14ac:dyDescent="0.25">
      <c r="A18374">
        <v>18373</v>
      </c>
    </row>
    <row r="18375" spans="1:1" x14ac:dyDescent="0.25">
      <c r="A18375">
        <v>18374</v>
      </c>
    </row>
    <row r="18376" spans="1:1" x14ac:dyDescent="0.25">
      <c r="A18376">
        <v>18375</v>
      </c>
    </row>
    <row r="18377" spans="1:1" x14ac:dyDescent="0.25">
      <c r="A18377">
        <v>18376</v>
      </c>
    </row>
    <row r="18378" spans="1:1" x14ac:dyDescent="0.25">
      <c r="A18378">
        <v>18377</v>
      </c>
    </row>
    <row r="18379" spans="1:1" x14ac:dyDescent="0.25">
      <c r="A18379">
        <v>18378</v>
      </c>
    </row>
    <row r="18380" spans="1:1" x14ac:dyDescent="0.25">
      <c r="A18380">
        <v>18379</v>
      </c>
    </row>
    <row r="18381" spans="1:1" x14ac:dyDescent="0.25">
      <c r="A18381">
        <v>18380</v>
      </c>
    </row>
    <row r="18382" spans="1:1" x14ac:dyDescent="0.25">
      <c r="A18382">
        <v>18381</v>
      </c>
    </row>
    <row r="18383" spans="1:1" x14ac:dyDescent="0.25">
      <c r="A18383">
        <v>18382</v>
      </c>
    </row>
    <row r="18384" spans="1:1" x14ac:dyDescent="0.25">
      <c r="A18384">
        <v>18383</v>
      </c>
    </row>
    <row r="18385" spans="1:1" x14ac:dyDescent="0.25">
      <c r="A18385">
        <v>18384</v>
      </c>
    </row>
    <row r="18386" spans="1:1" x14ac:dyDescent="0.25">
      <c r="A18386">
        <v>18385</v>
      </c>
    </row>
    <row r="18387" spans="1:1" x14ac:dyDescent="0.25">
      <c r="A18387">
        <v>18386</v>
      </c>
    </row>
    <row r="18388" spans="1:1" x14ac:dyDescent="0.25">
      <c r="A18388">
        <v>18387</v>
      </c>
    </row>
    <row r="18389" spans="1:1" x14ac:dyDescent="0.25">
      <c r="A18389">
        <v>18388</v>
      </c>
    </row>
    <row r="18390" spans="1:1" x14ac:dyDescent="0.25">
      <c r="A18390">
        <v>18389</v>
      </c>
    </row>
    <row r="18391" spans="1:1" x14ac:dyDescent="0.25">
      <c r="A18391">
        <v>18390</v>
      </c>
    </row>
    <row r="18392" spans="1:1" x14ac:dyDescent="0.25">
      <c r="A18392">
        <v>18391</v>
      </c>
    </row>
    <row r="18393" spans="1:1" x14ac:dyDescent="0.25">
      <c r="A18393">
        <v>18392</v>
      </c>
    </row>
    <row r="18394" spans="1:1" x14ac:dyDescent="0.25">
      <c r="A18394">
        <v>18393</v>
      </c>
    </row>
    <row r="18395" spans="1:1" x14ac:dyDescent="0.25">
      <c r="A18395">
        <v>18394</v>
      </c>
    </row>
    <row r="18396" spans="1:1" x14ac:dyDescent="0.25">
      <c r="A18396">
        <v>18395</v>
      </c>
    </row>
    <row r="18397" spans="1:1" x14ac:dyDescent="0.25">
      <c r="A18397">
        <v>18396</v>
      </c>
    </row>
    <row r="18398" spans="1:1" x14ac:dyDescent="0.25">
      <c r="A18398">
        <v>18397</v>
      </c>
    </row>
    <row r="18399" spans="1:1" x14ac:dyDescent="0.25">
      <c r="A18399">
        <v>18398</v>
      </c>
    </row>
    <row r="18400" spans="1:1" x14ac:dyDescent="0.25">
      <c r="A18400">
        <v>18399</v>
      </c>
    </row>
    <row r="18401" spans="1:1" x14ac:dyDescent="0.25">
      <c r="A18401">
        <v>18400</v>
      </c>
    </row>
    <row r="18402" spans="1:1" x14ac:dyDescent="0.25">
      <c r="A18402">
        <v>18401</v>
      </c>
    </row>
    <row r="18403" spans="1:1" x14ac:dyDescent="0.25">
      <c r="A18403">
        <v>18402</v>
      </c>
    </row>
    <row r="18404" spans="1:1" x14ac:dyDescent="0.25">
      <c r="A18404">
        <v>18403</v>
      </c>
    </row>
    <row r="18405" spans="1:1" x14ac:dyDescent="0.25">
      <c r="A18405">
        <v>18404</v>
      </c>
    </row>
    <row r="18406" spans="1:1" x14ac:dyDescent="0.25">
      <c r="A18406">
        <v>18405</v>
      </c>
    </row>
    <row r="18407" spans="1:1" x14ac:dyDescent="0.25">
      <c r="A18407">
        <v>18406</v>
      </c>
    </row>
    <row r="18408" spans="1:1" x14ac:dyDescent="0.25">
      <c r="A18408">
        <v>18407</v>
      </c>
    </row>
    <row r="18409" spans="1:1" x14ac:dyDescent="0.25">
      <c r="A18409">
        <v>18408</v>
      </c>
    </row>
    <row r="18410" spans="1:1" x14ac:dyDescent="0.25">
      <c r="A18410">
        <v>18409</v>
      </c>
    </row>
    <row r="18411" spans="1:1" x14ac:dyDescent="0.25">
      <c r="A18411">
        <v>18410</v>
      </c>
    </row>
    <row r="18412" spans="1:1" x14ac:dyDescent="0.25">
      <c r="A18412">
        <v>18411</v>
      </c>
    </row>
    <row r="18413" spans="1:1" x14ac:dyDescent="0.25">
      <c r="A18413">
        <v>18412</v>
      </c>
    </row>
    <row r="18414" spans="1:1" x14ac:dyDescent="0.25">
      <c r="A18414">
        <v>18413</v>
      </c>
    </row>
    <row r="18415" spans="1:1" x14ac:dyDescent="0.25">
      <c r="A18415">
        <v>18414</v>
      </c>
    </row>
    <row r="18416" spans="1:1" x14ac:dyDescent="0.25">
      <c r="A18416">
        <v>18415</v>
      </c>
    </row>
    <row r="18417" spans="1:1" x14ac:dyDescent="0.25">
      <c r="A18417">
        <v>18416</v>
      </c>
    </row>
    <row r="18418" spans="1:1" x14ac:dyDescent="0.25">
      <c r="A18418">
        <v>18417</v>
      </c>
    </row>
    <row r="18419" spans="1:1" x14ac:dyDescent="0.25">
      <c r="A18419">
        <v>18418</v>
      </c>
    </row>
    <row r="18420" spans="1:1" x14ac:dyDescent="0.25">
      <c r="A18420">
        <v>18419</v>
      </c>
    </row>
    <row r="18421" spans="1:1" x14ac:dyDescent="0.25">
      <c r="A18421">
        <v>18420</v>
      </c>
    </row>
    <row r="18422" spans="1:1" x14ac:dyDescent="0.25">
      <c r="A18422">
        <v>18421</v>
      </c>
    </row>
    <row r="18423" spans="1:1" x14ac:dyDescent="0.25">
      <c r="A18423">
        <v>18422</v>
      </c>
    </row>
    <row r="18424" spans="1:1" x14ac:dyDescent="0.25">
      <c r="A18424">
        <v>18423</v>
      </c>
    </row>
    <row r="18425" spans="1:1" x14ac:dyDescent="0.25">
      <c r="A18425">
        <v>18424</v>
      </c>
    </row>
    <row r="18426" spans="1:1" x14ac:dyDescent="0.25">
      <c r="A18426">
        <v>18425</v>
      </c>
    </row>
    <row r="18427" spans="1:1" x14ac:dyDescent="0.25">
      <c r="A18427">
        <v>18426</v>
      </c>
    </row>
    <row r="18428" spans="1:1" x14ac:dyDescent="0.25">
      <c r="A18428">
        <v>18427</v>
      </c>
    </row>
    <row r="18429" spans="1:1" x14ac:dyDescent="0.25">
      <c r="A18429">
        <v>18428</v>
      </c>
    </row>
    <row r="18430" spans="1:1" x14ac:dyDescent="0.25">
      <c r="A18430">
        <v>18429</v>
      </c>
    </row>
    <row r="18431" spans="1:1" x14ac:dyDescent="0.25">
      <c r="A18431">
        <v>18430</v>
      </c>
    </row>
    <row r="18432" spans="1:1" x14ac:dyDescent="0.25">
      <c r="A18432">
        <v>18431</v>
      </c>
    </row>
    <row r="18433" spans="1:1" x14ac:dyDescent="0.25">
      <c r="A18433">
        <v>18432</v>
      </c>
    </row>
    <row r="18434" spans="1:1" x14ac:dyDescent="0.25">
      <c r="A18434">
        <v>18433</v>
      </c>
    </row>
    <row r="18435" spans="1:1" x14ac:dyDescent="0.25">
      <c r="A18435">
        <v>18434</v>
      </c>
    </row>
    <row r="18436" spans="1:1" x14ac:dyDescent="0.25">
      <c r="A18436">
        <v>18435</v>
      </c>
    </row>
    <row r="18437" spans="1:1" x14ac:dyDescent="0.25">
      <c r="A18437">
        <v>18436</v>
      </c>
    </row>
    <row r="18438" spans="1:1" x14ac:dyDescent="0.25">
      <c r="A18438">
        <v>18437</v>
      </c>
    </row>
    <row r="18439" spans="1:1" x14ac:dyDescent="0.25">
      <c r="A18439">
        <v>18438</v>
      </c>
    </row>
    <row r="18440" spans="1:1" x14ac:dyDescent="0.25">
      <c r="A18440">
        <v>18439</v>
      </c>
    </row>
    <row r="18441" spans="1:1" x14ac:dyDescent="0.25">
      <c r="A18441">
        <v>18440</v>
      </c>
    </row>
    <row r="18442" spans="1:1" x14ac:dyDescent="0.25">
      <c r="A18442">
        <v>18441</v>
      </c>
    </row>
    <row r="18443" spans="1:1" x14ac:dyDescent="0.25">
      <c r="A18443">
        <v>18442</v>
      </c>
    </row>
    <row r="18444" spans="1:1" x14ac:dyDescent="0.25">
      <c r="A18444">
        <v>18443</v>
      </c>
    </row>
    <row r="18445" spans="1:1" x14ac:dyDescent="0.25">
      <c r="A18445">
        <v>18444</v>
      </c>
    </row>
    <row r="18446" spans="1:1" x14ac:dyDescent="0.25">
      <c r="A18446">
        <v>18445</v>
      </c>
    </row>
    <row r="18447" spans="1:1" x14ac:dyDescent="0.25">
      <c r="A18447">
        <v>18446</v>
      </c>
    </row>
    <row r="18448" spans="1:1" x14ac:dyDescent="0.25">
      <c r="A18448">
        <v>18447</v>
      </c>
    </row>
    <row r="18449" spans="1:1" x14ac:dyDescent="0.25">
      <c r="A18449">
        <v>18448</v>
      </c>
    </row>
    <row r="18450" spans="1:1" x14ac:dyDescent="0.25">
      <c r="A18450">
        <v>18449</v>
      </c>
    </row>
    <row r="18451" spans="1:1" x14ac:dyDescent="0.25">
      <c r="A18451">
        <v>18450</v>
      </c>
    </row>
    <row r="18452" spans="1:1" x14ac:dyDescent="0.25">
      <c r="A18452">
        <v>18451</v>
      </c>
    </row>
    <row r="18453" spans="1:1" x14ac:dyDescent="0.25">
      <c r="A18453">
        <v>18452</v>
      </c>
    </row>
    <row r="18454" spans="1:1" x14ac:dyDescent="0.25">
      <c r="A18454">
        <v>18453</v>
      </c>
    </row>
    <row r="18455" spans="1:1" x14ac:dyDescent="0.25">
      <c r="A18455">
        <v>18454</v>
      </c>
    </row>
    <row r="18456" spans="1:1" x14ac:dyDescent="0.25">
      <c r="A18456">
        <v>18455</v>
      </c>
    </row>
    <row r="18457" spans="1:1" x14ac:dyDescent="0.25">
      <c r="A18457">
        <v>18456</v>
      </c>
    </row>
    <row r="18458" spans="1:1" x14ac:dyDescent="0.25">
      <c r="A18458">
        <v>18457</v>
      </c>
    </row>
    <row r="18459" spans="1:1" x14ac:dyDescent="0.25">
      <c r="A18459">
        <v>18458</v>
      </c>
    </row>
    <row r="18460" spans="1:1" x14ac:dyDescent="0.25">
      <c r="A18460">
        <v>18459</v>
      </c>
    </row>
    <row r="18461" spans="1:1" x14ac:dyDescent="0.25">
      <c r="A18461">
        <v>18460</v>
      </c>
    </row>
    <row r="18462" spans="1:1" x14ac:dyDescent="0.25">
      <c r="A18462">
        <v>18461</v>
      </c>
    </row>
    <row r="18463" spans="1:1" x14ac:dyDescent="0.25">
      <c r="A18463">
        <v>18462</v>
      </c>
    </row>
    <row r="18464" spans="1:1" x14ac:dyDescent="0.25">
      <c r="A18464">
        <v>18463</v>
      </c>
    </row>
    <row r="18465" spans="1:1" x14ac:dyDescent="0.25">
      <c r="A18465">
        <v>18464</v>
      </c>
    </row>
    <row r="18466" spans="1:1" x14ac:dyDescent="0.25">
      <c r="A18466">
        <v>18465</v>
      </c>
    </row>
    <row r="18467" spans="1:1" x14ac:dyDescent="0.25">
      <c r="A18467">
        <v>18466</v>
      </c>
    </row>
    <row r="18468" spans="1:1" x14ac:dyDescent="0.25">
      <c r="A18468">
        <v>18467</v>
      </c>
    </row>
    <row r="18469" spans="1:1" x14ac:dyDescent="0.25">
      <c r="A18469">
        <v>18468</v>
      </c>
    </row>
    <row r="18470" spans="1:1" x14ac:dyDescent="0.25">
      <c r="A18470">
        <v>18469</v>
      </c>
    </row>
    <row r="18471" spans="1:1" x14ac:dyDescent="0.25">
      <c r="A18471">
        <v>18470</v>
      </c>
    </row>
    <row r="18472" spans="1:1" x14ac:dyDescent="0.25">
      <c r="A18472">
        <v>18471</v>
      </c>
    </row>
    <row r="18473" spans="1:1" x14ac:dyDescent="0.25">
      <c r="A18473">
        <v>18472</v>
      </c>
    </row>
    <row r="18474" spans="1:1" x14ac:dyDescent="0.25">
      <c r="A18474">
        <v>18473</v>
      </c>
    </row>
    <row r="18475" spans="1:1" x14ac:dyDescent="0.25">
      <c r="A18475">
        <v>18474</v>
      </c>
    </row>
    <row r="18476" spans="1:1" x14ac:dyDescent="0.25">
      <c r="A18476">
        <v>18475</v>
      </c>
    </row>
    <row r="18477" spans="1:1" x14ac:dyDescent="0.25">
      <c r="A18477">
        <v>18476</v>
      </c>
    </row>
    <row r="18478" spans="1:1" x14ac:dyDescent="0.25">
      <c r="A18478">
        <v>18477</v>
      </c>
    </row>
    <row r="18479" spans="1:1" x14ac:dyDescent="0.25">
      <c r="A18479">
        <v>18478</v>
      </c>
    </row>
    <row r="18480" spans="1:1" x14ac:dyDescent="0.25">
      <c r="A18480">
        <v>18479</v>
      </c>
    </row>
    <row r="18481" spans="1:1" x14ac:dyDescent="0.25">
      <c r="A18481">
        <v>18480</v>
      </c>
    </row>
    <row r="18482" spans="1:1" x14ac:dyDescent="0.25">
      <c r="A18482">
        <v>18481</v>
      </c>
    </row>
    <row r="18483" spans="1:1" x14ac:dyDescent="0.25">
      <c r="A18483">
        <v>18482</v>
      </c>
    </row>
    <row r="18484" spans="1:1" x14ac:dyDescent="0.25">
      <c r="A18484">
        <v>18483</v>
      </c>
    </row>
    <row r="18485" spans="1:1" x14ac:dyDescent="0.25">
      <c r="A18485">
        <v>18484</v>
      </c>
    </row>
    <row r="18486" spans="1:1" x14ac:dyDescent="0.25">
      <c r="A18486">
        <v>18485</v>
      </c>
    </row>
    <row r="18487" spans="1:1" x14ac:dyDescent="0.25">
      <c r="A18487">
        <v>18486</v>
      </c>
    </row>
    <row r="18488" spans="1:1" x14ac:dyDescent="0.25">
      <c r="A18488">
        <v>18487</v>
      </c>
    </row>
    <row r="18489" spans="1:1" x14ac:dyDescent="0.25">
      <c r="A18489">
        <v>18488</v>
      </c>
    </row>
    <row r="18490" spans="1:1" x14ac:dyDescent="0.25">
      <c r="A18490">
        <v>18489</v>
      </c>
    </row>
    <row r="18491" spans="1:1" x14ac:dyDescent="0.25">
      <c r="A18491">
        <v>18490</v>
      </c>
    </row>
    <row r="18492" spans="1:1" x14ac:dyDescent="0.25">
      <c r="A18492">
        <v>18491</v>
      </c>
    </row>
    <row r="18493" spans="1:1" x14ac:dyDescent="0.25">
      <c r="A18493">
        <v>18492</v>
      </c>
    </row>
    <row r="18494" spans="1:1" x14ac:dyDescent="0.25">
      <c r="A18494">
        <v>18493</v>
      </c>
    </row>
    <row r="18495" spans="1:1" x14ac:dyDescent="0.25">
      <c r="A18495">
        <v>18494</v>
      </c>
    </row>
    <row r="18496" spans="1:1" x14ac:dyDescent="0.25">
      <c r="A18496">
        <v>18495</v>
      </c>
    </row>
    <row r="18497" spans="1:1" x14ac:dyDescent="0.25">
      <c r="A18497">
        <v>18496</v>
      </c>
    </row>
    <row r="18498" spans="1:1" x14ac:dyDescent="0.25">
      <c r="A18498">
        <v>18497</v>
      </c>
    </row>
    <row r="18499" spans="1:1" x14ac:dyDescent="0.25">
      <c r="A18499">
        <v>18498</v>
      </c>
    </row>
    <row r="18500" spans="1:1" x14ac:dyDescent="0.25">
      <c r="A18500">
        <v>18499</v>
      </c>
    </row>
    <row r="18501" spans="1:1" x14ac:dyDescent="0.25">
      <c r="A18501">
        <v>18500</v>
      </c>
    </row>
    <row r="18502" spans="1:1" x14ac:dyDescent="0.25">
      <c r="A18502">
        <v>18501</v>
      </c>
    </row>
    <row r="18503" spans="1:1" x14ac:dyDescent="0.25">
      <c r="A18503">
        <v>18502</v>
      </c>
    </row>
    <row r="18504" spans="1:1" x14ac:dyDescent="0.25">
      <c r="A18504">
        <v>18503</v>
      </c>
    </row>
    <row r="18505" spans="1:1" x14ac:dyDescent="0.25">
      <c r="A18505">
        <v>18504</v>
      </c>
    </row>
    <row r="18506" spans="1:1" x14ac:dyDescent="0.25">
      <c r="A18506">
        <v>18505</v>
      </c>
    </row>
    <row r="18507" spans="1:1" x14ac:dyDescent="0.25">
      <c r="A18507">
        <v>18506</v>
      </c>
    </row>
    <row r="18508" spans="1:1" x14ac:dyDescent="0.25">
      <c r="A18508">
        <v>18507</v>
      </c>
    </row>
    <row r="18509" spans="1:1" x14ac:dyDescent="0.25">
      <c r="A18509">
        <v>18508</v>
      </c>
    </row>
    <row r="18510" spans="1:1" x14ac:dyDescent="0.25">
      <c r="A18510">
        <v>18509</v>
      </c>
    </row>
    <row r="18511" spans="1:1" x14ac:dyDescent="0.25">
      <c r="A18511">
        <v>18510</v>
      </c>
    </row>
    <row r="18512" spans="1:1" x14ac:dyDescent="0.25">
      <c r="A18512">
        <v>18511</v>
      </c>
    </row>
    <row r="18513" spans="1:1" x14ac:dyDescent="0.25">
      <c r="A18513">
        <v>18512</v>
      </c>
    </row>
    <row r="18514" spans="1:1" x14ac:dyDescent="0.25">
      <c r="A18514">
        <v>18513</v>
      </c>
    </row>
    <row r="18515" spans="1:1" x14ac:dyDescent="0.25">
      <c r="A18515">
        <v>18514</v>
      </c>
    </row>
    <row r="18516" spans="1:1" x14ac:dyDescent="0.25">
      <c r="A18516">
        <v>18515</v>
      </c>
    </row>
    <row r="18517" spans="1:1" x14ac:dyDescent="0.25">
      <c r="A18517">
        <v>18516</v>
      </c>
    </row>
    <row r="18518" spans="1:1" x14ac:dyDescent="0.25">
      <c r="A18518">
        <v>18517</v>
      </c>
    </row>
    <row r="18519" spans="1:1" x14ac:dyDescent="0.25">
      <c r="A18519">
        <v>18518</v>
      </c>
    </row>
    <row r="18520" spans="1:1" x14ac:dyDescent="0.25">
      <c r="A18520">
        <v>18519</v>
      </c>
    </row>
    <row r="18521" spans="1:1" x14ac:dyDescent="0.25">
      <c r="A18521">
        <v>18520</v>
      </c>
    </row>
    <row r="18522" spans="1:1" x14ac:dyDescent="0.25">
      <c r="A18522">
        <v>18521</v>
      </c>
    </row>
    <row r="18523" spans="1:1" x14ac:dyDescent="0.25">
      <c r="A18523">
        <v>18522</v>
      </c>
    </row>
    <row r="18524" spans="1:1" x14ac:dyDescent="0.25">
      <c r="A18524">
        <v>18523</v>
      </c>
    </row>
    <row r="18525" spans="1:1" x14ac:dyDescent="0.25">
      <c r="A18525">
        <v>18524</v>
      </c>
    </row>
    <row r="18526" spans="1:1" x14ac:dyDescent="0.25">
      <c r="A18526">
        <v>18525</v>
      </c>
    </row>
    <row r="18527" spans="1:1" x14ac:dyDescent="0.25">
      <c r="A18527">
        <v>18526</v>
      </c>
    </row>
    <row r="18528" spans="1:1" x14ac:dyDescent="0.25">
      <c r="A18528">
        <v>18527</v>
      </c>
    </row>
    <row r="18529" spans="1:1" x14ac:dyDescent="0.25">
      <c r="A18529">
        <v>18528</v>
      </c>
    </row>
    <row r="18530" spans="1:1" x14ac:dyDescent="0.25">
      <c r="A18530">
        <v>18529</v>
      </c>
    </row>
    <row r="18531" spans="1:1" x14ac:dyDescent="0.25">
      <c r="A18531">
        <v>18530</v>
      </c>
    </row>
    <row r="18532" spans="1:1" x14ac:dyDescent="0.25">
      <c r="A18532">
        <v>18531</v>
      </c>
    </row>
    <row r="18533" spans="1:1" x14ac:dyDescent="0.25">
      <c r="A18533">
        <v>18532</v>
      </c>
    </row>
    <row r="18534" spans="1:1" x14ac:dyDescent="0.25">
      <c r="A18534">
        <v>18533</v>
      </c>
    </row>
    <row r="18535" spans="1:1" x14ac:dyDescent="0.25">
      <c r="A18535">
        <v>18534</v>
      </c>
    </row>
    <row r="18536" spans="1:1" x14ac:dyDescent="0.25">
      <c r="A18536">
        <v>18535</v>
      </c>
    </row>
    <row r="18537" spans="1:1" x14ac:dyDescent="0.25">
      <c r="A18537">
        <v>18536</v>
      </c>
    </row>
    <row r="18538" spans="1:1" x14ac:dyDescent="0.25">
      <c r="A18538">
        <v>18537</v>
      </c>
    </row>
    <row r="18539" spans="1:1" x14ac:dyDescent="0.25">
      <c r="A18539">
        <v>18538</v>
      </c>
    </row>
    <row r="18540" spans="1:1" x14ac:dyDescent="0.25">
      <c r="A18540">
        <v>18539</v>
      </c>
    </row>
    <row r="18541" spans="1:1" x14ac:dyDescent="0.25">
      <c r="A18541">
        <v>18540</v>
      </c>
    </row>
    <row r="18542" spans="1:1" x14ac:dyDescent="0.25">
      <c r="A18542">
        <v>18541</v>
      </c>
    </row>
    <row r="18543" spans="1:1" x14ac:dyDescent="0.25">
      <c r="A18543">
        <v>18542</v>
      </c>
    </row>
    <row r="18544" spans="1:1" x14ac:dyDescent="0.25">
      <c r="A18544">
        <v>18543</v>
      </c>
    </row>
    <row r="18545" spans="1:1" x14ac:dyDescent="0.25">
      <c r="A18545">
        <v>18544</v>
      </c>
    </row>
    <row r="18546" spans="1:1" x14ac:dyDescent="0.25">
      <c r="A18546">
        <v>18545</v>
      </c>
    </row>
    <row r="18547" spans="1:1" x14ac:dyDescent="0.25">
      <c r="A18547">
        <v>18546</v>
      </c>
    </row>
    <row r="18548" spans="1:1" x14ac:dyDescent="0.25">
      <c r="A18548">
        <v>18547</v>
      </c>
    </row>
    <row r="18549" spans="1:1" x14ac:dyDescent="0.25">
      <c r="A18549">
        <v>18548</v>
      </c>
    </row>
    <row r="18550" spans="1:1" x14ac:dyDescent="0.25">
      <c r="A18550">
        <v>18549</v>
      </c>
    </row>
    <row r="18551" spans="1:1" x14ac:dyDescent="0.25">
      <c r="A18551">
        <v>18550</v>
      </c>
    </row>
    <row r="18552" spans="1:1" x14ac:dyDescent="0.25">
      <c r="A18552">
        <v>18551</v>
      </c>
    </row>
    <row r="18553" spans="1:1" x14ac:dyDescent="0.25">
      <c r="A18553">
        <v>18552</v>
      </c>
    </row>
    <row r="18554" spans="1:1" x14ac:dyDescent="0.25">
      <c r="A18554">
        <v>18553</v>
      </c>
    </row>
    <row r="18555" spans="1:1" x14ac:dyDescent="0.25">
      <c r="A18555">
        <v>18554</v>
      </c>
    </row>
    <row r="18556" spans="1:1" x14ac:dyDescent="0.25">
      <c r="A18556">
        <v>18555</v>
      </c>
    </row>
    <row r="18557" spans="1:1" x14ac:dyDescent="0.25">
      <c r="A18557">
        <v>18556</v>
      </c>
    </row>
    <row r="18558" spans="1:1" x14ac:dyDescent="0.25">
      <c r="A18558">
        <v>18557</v>
      </c>
    </row>
    <row r="18559" spans="1:1" x14ac:dyDescent="0.25">
      <c r="A18559">
        <v>18558</v>
      </c>
    </row>
    <row r="18560" spans="1:1" x14ac:dyDescent="0.25">
      <c r="A18560">
        <v>18559</v>
      </c>
    </row>
    <row r="18561" spans="1:1" x14ac:dyDescent="0.25">
      <c r="A18561">
        <v>18560</v>
      </c>
    </row>
    <row r="18562" spans="1:1" x14ac:dyDescent="0.25">
      <c r="A18562">
        <v>18561</v>
      </c>
    </row>
    <row r="18563" spans="1:1" x14ac:dyDescent="0.25">
      <c r="A18563">
        <v>18562</v>
      </c>
    </row>
    <row r="18564" spans="1:1" x14ac:dyDescent="0.25">
      <c r="A18564">
        <v>18563</v>
      </c>
    </row>
    <row r="18565" spans="1:1" x14ac:dyDescent="0.25">
      <c r="A18565">
        <v>18564</v>
      </c>
    </row>
    <row r="18566" spans="1:1" x14ac:dyDescent="0.25">
      <c r="A18566">
        <v>18565</v>
      </c>
    </row>
    <row r="18567" spans="1:1" x14ac:dyDescent="0.25">
      <c r="A18567">
        <v>18566</v>
      </c>
    </row>
    <row r="18568" spans="1:1" x14ac:dyDescent="0.25">
      <c r="A18568">
        <v>18567</v>
      </c>
    </row>
    <row r="18569" spans="1:1" x14ac:dyDescent="0.25">
      <c r="A18569">
        <v>18568</v>
      </c>
    </row>
    <row r="18570" spans="1:1" x14ac:dyDescent="0.25">
      <c r="A18570">
        <v>18569</v>
      </c>
    </row>
    <row r="18571" spans="1:1" x14ac:dyDescent="0.25">
      <c r="A18571">
        <v>18570</v>
      </c>
    </row>
    <row r="18572" spans="1:1" x14ac:dyDescent="0.25">
      <c r="A18572">
        <v>18571</v>
      </c>
    </row>
    <row r="18573" spans="1:1" x14ac:dyDescent="0.25">
      <c r="A18573">
        <v>18572</v>
      </c>
    </row>
    <row r="18574" spans="1:1" x14ac:dyDescent="0.25">
      <c r="A18574">
        <v>18573</v>
      </c>
    </row>
    <row r="18575" spans="1:1" x14ac:dyDescent="0.25">
      <c r="A18575">
        <v>18574</v>
      </c>
    </row>
    <row r="18576" spans="1:1" x14ac:dyDescent="0.25">
      <c r="A18576">
        <v>18575</v>
      </c>
    </row>
    <row r="18577" spans="1:1" x14ac:dyDescent="0.25">
      <c r="A18577">
        <v>18576</v>
      </c>
    </row>
    <row r="18578" spans="1:1" x14ac:dyDescent="0.25">
      <c r="A18578">
        <v>18577</v>
      </c>
    </row>
    <row r="18579" spans="1:1" x14ac:dyDescent="0.25">
      <c r="A18579">
        <v>18578</v>
      </c>
    </row>
    <row r="18580" spans="1:1" x14ac:dyDescent="0.25">
      <c r="A18580">
        <v>18579</v>
      </c>
    </row>
    <row r="18581" spans="1:1" x14ac:dyDescent="0.25">
      <c r="A18581">
        <v>18580</v>
      </c>
    </row>
    <row r="18582" spans="1:1" x14ac:dyDescent="0.25">
      <c r="A18582">
        <v>18581</v>
      </c>
    </row>
    <row r="18583" spans="1:1" x14ac:dyDescent="0.25">
      <c r="A18583">
        <v>18582</v>
      </c>
    </row>
    <row r="18584" spans="1:1" x14ac:dyDescent="0.25">
      <c r="A18584">
        <v>18583</v>
      </c>
    </row>
    <row r="18585" spans="1:1" x14ac:dyDescent="0.25">
      <c r="A18585">
        <v>18584</v>
      </c>
    </row>
    <row r="18586" spans="1:1" x14ac:dyDescent="0.25">
      <c r="A18586">
        <v>18585</v>
      </c>
    </row>
    <row r="18587" spans="1:1" x14ac:dyDescent="0.25">
      <c r="A18587">
        <v>18586</v>
      </c>
    </row>
    <row r="18588" spans="1:1" x14ac:dyDescent="0.25">
      <c r="A18588">
        <v>18587</v>
      </c>
    </row>
    <row r="18589" spans="1:1" x14ac:dyDescent="0.25">
      <c r="A18589">
        <v>18588</v>
      </c>
    </row>
    <row r="18590" spans="1:1" x14ac:dyDescent="0.25">
      <c r="A18590">
        <v>18589</v>
      </c>
    </row>
    <row r="18591" spans="1:1" x14ac:dyDescent="0.25">
      <c r="A18591">
        <v>18590</v>
      </c>
    </row>
    <row r="18592" spans="1:1" x14ac:dyDescent="0.25">
      <c r="A18592">
        <v>18591</v>
      </c>
    </row>
    <row r="18593" spans="1:1" x14ac:dyDescent="0.25">
      <c r="A18593">
        <v>18592</v>
      </c>
    </row>
    <row r="18594" spans="1:1" x14ac:dyDescent="0.25">
      <c r="A18594">
        <v>18593</v>
      </c>
    </row>
    <row r="18595" spans="1:1" x14ac:dyDescent="0.25">
      <c r="A18595">
        <v>18594</v>
      </c>
    </row>
    <row r="18596" spans="1:1" x14ac:dyDescent="0.25">
      <c r="A18596">
        <v>18595</v>
      </c>
    </row>
    <row r="18597" spans="1:1" x14ac:dyDescent="0.25">
      <c r="A18597">
        <v>18596</v>
      </c>
    </row>
    <row r="18598" spans="1:1" x14ac:dyDescent="0.25">
      <c r="A18598">
        <v>18597</v>
      </c>
    </row>
    <row r="18599" spans="1:1" x14ac:dyDescent="0.25">
      <c r="A18599">
        <v>18598</v>
      </c>
    </row>
    <row r="18600" spans="1:1" x14ac:dyDescent="0.25">
      <c r="A18600">
        <v>18599</v>
      </c>
    </row>
    <row r="18601" spans="1:1" x14ac:dyDescent="0.25">
      <c r="A18601">
        <v>18600</v>
      </c>
    </row>
    <row r="18602" spans="1:1" x14ac:dyDescent="0.25">
      <c r="A18602">
        <v>18601</v>
      </c>
    </row>
    <row r="18603" spans="1:1" x14ac:dyDescent="0.25">
      <c r="A18603">
        <v>18602</v>
      </c>
    </row>
    <row r="18604" spans="1:1" x14ac:dyDescent="0.25">
      <c r="A18604">
        <v>18603</v>
      </c>
    </row>
    <row r="18605" spans="1:1" x14ac:dyDescent="0.25">
      <c r="A18605">
        <v>18604</v>
      </c>
    </row>
    <row r="18606" spans="1:1" x14ac:dyDescent="0.25">
      <c r="A18606">
        <v>18605</v>
      </c>
    </row>
    <row r="18607" spans="1:1" x14ac:dyDescent="0.25">
      <c r="A18607">
        <v>18606</v>
      </c>
    </row>
    <row r="18608" spans="1:1" x14ac:dyDescent="0.25">
      <c r="A18608">
        <v>18607</v>
      </c>
    </row>
    <row r="18609" spans="1:1" x14ac:dyDescent="0.25">
      <c r="A18609">
        <v>18608</v>
      </c>
    </row>
    <row r="18610" spans="1:1" x14ac:dyDescent="0.25">
      <c r="A18610">
        <v>18609</v>
      </c>
    </row>
    <row r="18611" spans="1:1" x14ac:dyDescent="0.25">
      <c r="A18611">
        <v>18610</v>
      </c>
    </row>
    <row r="18612" spans="1:1" x14ac:dyDescent="0.25">
      <c r="A18612">
        <v>18611</v>
      </c>
    </row>
    <row r="18613" spans="1:1" x14ac:dyDescent="0.25">
      <c r="A18613">
        <v>18612</v>
      </c>
    </row>
    <row r="18614" spans="1:1" x14ac:dyDescent="0.25">
      <c r="A18614">
        <v>18613</v>
      </c>
    </row>
    <row r="18615" spans="1:1" x14ac:dyDescent="0.25">
      <c r="A18615">
        <v>18614</v>
      </c>
    </row>
    <row r="18616" spans="1:1" x14ac:dyDescent="0.25">
      <c r="A18616">
        <v>18615</v>
      </c>
    </row>
    <row r="18617" spans="1:1" x14ac:dyDescent="0.25">
      <c r="A18617">
        <v>18616</v>
      </c>
    </row>
    <row r="18618" spans="1:1" x14ac:dyDescent="0.25">
      <c r="A18618">
        <v>18617</v>
      </c>
    </row>
    <row r="18619" spans="1:1" x14ac:dyDescent="0.25">
      <c r="A18619">
        <v>18618</v>
      </c>
    </row>
    <row r="18620" spans="1:1" x14ac:dyDescent="0.25">
      <c r="A18620">
        <v>18619</v>
      </c>
    </row>
    <row r="18621" spans="1:1" x14ac:dyDescent="0.25">
      <c r="A18621">
        <v>18620</v>
      </c>
    </row>
    <row r="18622" spans="1:1" x14ac:dyDescent="0.25">
      <c r="A18622">
        <v>18621</v>
      </c>
    </row>
    <row r="18623" spans="1:1" x14ac:dyDescent="0.25">
      <c r="A18623">
        <v>18622</v>
      </c>
    </row>
    <row r="18624" spans="1:1" x14ac:dyDescent="0.25">
      <c r="A18624">
        <v>18623</v>
      </c>
    </row>
    <row r="18625" spans="1:1" x14ac:dyDescent="0.25">
      <c r="A18625">
        <v>18624</v>
      </c>
    </row>
    <row r="18626" spans="1:1" x14ac:dyDescent="0.25">
      <c r="A18626">
        <v>18625</v>
      </c>
    </row>
    <row r="18627" spans="1:1" x14ac:dyDescent="0.25">
      <c r="A18627">
        <v>18626</v>
      </c>
    </row>
    <row r="18628" spans="1:1" x14ac:dyDescent="0.25">
      <c r="A18628">
        <v>18627</v>
      </c>
    </row>
    <row r="18629" spans="1:1" x14ac:dyDescent="0.25">
      <c r="A18629">
        <v>18628</v>
      </c>
    </row>
    <row r="18630" spans="1:1" x14ac:dyDescent="0.25">
      <c r="A18630">
        <v>18629</v>
      </c>
    </row>
    <row r="18631" spans="1:1" x14ac:dyDescent="0.25">
      <c r="A18631">
        <v>18630</v>
      </c>
    </row>
    <row r="18632" spans="1:1" x14ac:dyDescent="0.25">
      <c r="A18632">
        <v>18631</v>
      </c>
    </row>
    <row r="18633" spans="1:1" x14ac:dyDescent="0.25">
      <c r="A18633">
        <v>18632</v>
      </c>
    </row>
    <row r="18634" spans="1:1" x14ac:dyDescent="0.25">
      <c r="A18634">
        <v>18633</v>
      </c>
    </row>
    <row r="18635" spans="1:1" x14ac:dyDescent="0.25">
      <c r="A18635">
        <v>18634</v>
      </c>
    </row>
    <row r="18636" spans="1:1" x14ac:dyDescent="0.25">
      <c r="A18636">
        <v>18635</v>
      </c>
    </row>
    <row r="18637" spans="1:1" x14ac:dyDescent="0.25">
      <c r="A18637">
        <v>18636</v>
      </c>
    </row>
    <row r="18638" spans="1:1" x14ac:dyDescent="0.25">
      <c r="A18638">
        <v>18637</v>
      </c>
    </row>
    <row r="18639" spans="1:1" x14ac:dyDescent="0.25">
      <c r="A18639">
        <v>18638</v>
      </c>
    </row>
    <row r="18640" spans="1:1" x14ac:dyDescent="0.25">
      <c r="A18640">
        <v>18639</v>
      </c>
    </row>
    <row r="18641" spans="1:1" x14ac:dyDescent="0.25">
      <c r="A18641">
        <v>18640</v>
      </c>
    </row>
    <row r="18642" spans="1:1" x14ac:dyDescent="0.25">
      <c r="A18642">
        <v>18641</v>
      </c>
    </row>
    <row r="18643" spans="1:1" x14ac:dyDescent="0.25">
      <c r="A18643">
        <v>18642</v>
      </c>
    </row>
    <row r="18644" spans="1:1" x14ac:dyDescent="0.25">
      <c r="A18644">
        <v>18643</v>
      </c>
    </row>
    <row r="18645" spans="1:1" x14ac:dyDescent="0.25">
      <c r="A18645">
        <v>18644</v>
      </c>
    </row>
    <row r="18646" spans="1:1" x14ac:dyDescent="0.25">
      <c r="A18646">
        <v>18645</v>
      </c>
    </row>
    <row r="18647" spans="1:1" x14ac:dyDescent="0.25">
      <c r="A18647">
        <v>18646</v>
      </c>
    </row>
    <row r="18648" spans="1:1" x14ac:dyDescent="0.25">
      <c r="A18648">
        <v>18647</v>
      </c>
    </row>
    <row r="18649" spans="1:1" x14ac:dyDescent="0.25">
      <c r="A18649">
        <v>18648</v>
      </c>
    </row>
    <row r="18650" spans="1:1" x14ac:dyDescent="0.25">
      <c r="A18650">
        <v>18649</v>
      </c>
    </row>
    <row r="18651" spans="1:1" x14ac:dyDescent="0.25">
      <c r="A18651">
        <v>18650</v>
      </c>
    </row>
    <row r="18652" spans="1:1" x14ac:dyDescent="0.25">
      <c r="A18652">
        <v>18651</v>
      </c>
    </row>
    <row r="18653" spans="1:1" x14ac:dyDescent="0.25">
      <c r="A18653">
        <v>18652</v>
      </c>
    </row>
    <row r="18654" spans="1:1" x14ac:dyDescent="0.25">
      <c r="A18654">
        <v>18653</v>
      </c>
    </row>
    <row r="18655" spans="1:1" x14ac:dyDescent="0.25">
      <c r="A18655">
        <v>18654</v>
      </c>
    </row>
    <row r="18656" spans="1:1" x14ac:dyDescent="0.25">
      <c r="A18656">
        <v>18655</v>
      </c>
    </row>
    <row r="18657" spans="1:1" x14ac:dyDescent="0.25">
      <c r="A18657">
        <v>18656</v>
      </c>
    </row>
    <row r="18658" spans="1:1" x14ac:dyDescent="0.25">
      <c r="A18658">
        <v>18657</v>
      </c>
    </row>
    <row r="18659" spans="1:1" x14ac:dyDescent="0.25">
      <c r="A18659">
        <v>18658</v>
      </c>
    </row>
    <row r="18660" spans="1:1" x14ac:dyDescent="0.25">
      <c r="A18660">
        <v>18659</v>
      </c>
    </row>
    <row r="18661" spans="1:1" x14ac:dyDescent="0.25">
      <c r="A18661">
        <v>18660</v>
      </c>
    </row>
    <row r="18662" spans="1:1" x14ac:dyDescent="0.25">
      <c r="A18662">
        <v>18661</v>
      </c>
    </row>
    <row r="18663" spans="1:1" x14ac:dyDescent="0.25">
      <c r="A18663">
        <v>18662</v>
      </c>
    </row>
    <row r="18664" spans="1:1" x14ac:dyDescent="0.25">
      <c r="A18664">
        <v>18663</v>
      </c>
    </row>
    <row r="18665" spans="1:1" x14ac:dyDescent="0.25">
      <c r="A18665">
        <v>18664</v>
      </c>
    </row>
    <row r="18666" spans="1:1" x14ac:dyDescent="0.25">
      <c r="A18666">
        <v>18665</v>
      </c>
    </row>
    <row r="18667" spans="1:1" x14ac:dyDescent="0.25">
      <c r="A18667">
        <v>18666</v>
      </c>
    </row>
    <row r="18668" spans="1:1" x14ac:dyDescent="0.25">
      <c r="A18668">
        <v>18667</v>
      </c>
    </row>
    <row r="18669" spans="1:1" x14ac:dyDescent="0.25">
      <c r="A18669">
        <v>18668</v>
      </c>
    </row>
    <row r="18670" spans="1:1" x14ac:dyDescent="0.25">
      <c r="A18670">
        <v>18669</v>
      </c>
    </row>
    <row r="18671" spans="1:1" x14ac:dyDescent="0.25">
      <c r="A18671">
        <v>18670</v>
      </c>
    </row>
    <row r="18672" spans="1:1" x14ac:dyDescent="0.25">
      <c r="A18672">
        <v>18671</v>
      </c>
    </row>
    <row r="18673" spans="1:1" x14ac:dyDescent="0.25">
      <c r="A18673">
        <v>18672</v>
      </c>
    </row>
    <row r="18674" spans="1:1" x14ac:dyDescent="0.25">
      <c r="A18674">
        <v>18673</v>
      </c>
    </row>
    <row r="18675" spans="1:1" x14ac:dyDescent="0.25">
      <c r="A18675">
        <v>18674</v>
      </c>
    </row>
    <row r="18676" spans="1:1" x14ac:dyDescent="0.25">
      <c r="A18676">
        <v>18675</v>
      </c>
    </row>
    <row r="18677" spans="1:1" x14ac:dyDescent="0.25">
      <c r="A18677">
        <v>18676</v>
      </c>
    </row>
    <row r="18678" spans="1:1" x14ac:dyDescent="0.25">
      <c r="A18678">
        <v>18677</v>
      </c>
    </row>
    <row r="18679" spans="1:1" x14ac:dyDescent="0.25">
      <c r="A18679">
        <v>18678</v>
      </c>
    </row>
    <row r="18680" spans="1:1" x14ac:dyDescent="0.25">
      <c r="A18680">
        <v>18679</v>
      </c>
    </row>
    <row r="18681" spans="1:1" x14ac:dyDescent="0.25">
      <c r="A18681">
        <v>18680</v>
      </c>
    </row>
    <row r="18682" spans="1:1" x14ac:dyDescent="0.25">
      <c r="A18682">
        <v>18681</v>
      </c>
    </row>
    <row r="18683" spans="1:1" x14ac:dyDescent="0.25">
      <c r="A18683">
        <v>18682</v>
      </c>
    </row>
    <row r="18684" spans="1:1" x14ac:dyDescent="0.25">
      <c r="A18684">
        <v>18683</v>
      </c>
    </row>
    <row r="18685" spans="1:1" x14ac:dyDescent="0.25">
      <c r="A18685">
        <v>18684</v>
      </c>
    </row>
    <row r="18686" spans="1:1" x14ac:dyDescent="0.25">
      <c r="A18686">
        <v>18685</v>
      </c>
    </row>
    <row r="18687" spans="1:1" x14ac:dyDescent="0.25">
      <c r="A18687">
        <v>18686</v>
      </c>
    </row>
    <row r="18688" spans="1:1" x14ac:dyDescent="0.25">
      <c r="A18688">
        <v>18687</v>
      </c>
    </row>
    <row r="18689" spans="1:1" x14ac:dyDescent="0.25">
      <c r="A18689">
        <v>18688</v>
      </c>
    </row>
    <row r="18690" spans="1:1" x14ac:dyDescent="0.25">
      <c r="A18690">
        <v>18689</v>
      </c>
    </row>
    <row r="18691" spans="1:1" x14ac:dyDescent="0.25">
      <c r="A18691">
        <v>18690</v>
      </c>
    </row>
    <row r="18692" spans="1:1" x14ac:dyDescent="0.25">
      <c r="A18692">
        <v>18691</v>
      </c>
    </row>
    <row r="18693" spans="1:1" x14ac:dyDescent="0.25">
      <c r="A18693">
        <v>18692</v>
      </c>
    </row>
    <row r="18694" spans="1:1" x14ac:dyDescent="0.25">
      <c r="A18694">
        <v>18693</v>
      </c>
    </row>
    <row r="18695" spans="1:1" x14ac:dyDescent="0.25">
      <c r="A18695">
        <v>18694</v>
      </c>
    </row>
    <row r="18696" spans="1:1" x14ac:dyDescent="0.25">
      <c r="A18696">
        <v>18695</v>
      </c>
    </row>
    <row r="18697" spans="1:1" x14ac:dyDescent="0.25">
      <c r="A18697">
        <v>18696</v>
      </c>
    </row>
    <row r="18698" spans="1:1" x14ac:dyDescent="0.25">
      <c r="A18698">
        <v>18697</v>
      </c>
    </row>
    <row r="18699" spans="1:1" x14ac:dyDescent="0.25">
      <c r="A18699">
        <v>18698</v>
      </c>
    </row>
    <row r="18700" spans="1:1" x14ac:dyDescent="0.25">
      <c r="A18700">
        <v>18699</v>
      </c>
    </row>
    <row r="18701" spans="1:1" x14ac:dyDescent="0.25">
      <c r="A18701">
        <v>18700</v>
      </c>
    </row>
    <row r="18702" spans="1:1" x14ac:dyDescent="0.25">
      <c r="A18702">
        <v>18701</v>
      </c>
    </row>
    <row r="18703" spans="1:1" x14ac:dyDescent="0.25">
      <c r="A18703">
        <v>18702</v>
      </c>
    </row>
    <row r="18704" spans="1:1" x14ac:dyDescent="0.25">
      <c r="A18704">
        <v>18703</v>
      </c>
    </row>
    <row r="18705" spans="1:1" x14ac:dyDescent="0.25">
      <c r="A18705">
        <v>18704</v>
      </c>
    </row>
    <row r="18706" spans="1:1" x14ac:dyDescent="0.25">
      <c r="A18706">
        <v>18705</v>
      </c>
    </row>
    <row r="18707" spans="1:1" x14ac:dyDescent="0.25">
      <c r="A18707">
        <v>18706</v>
      </c>
    </row>
    <row r="18708" spans="1:1" x14ac:dyDescent="0.25">
      <c r="A18708">
        <v>18707</v>
      </c>
    </row>
    <row r="18709" spans="1:1" x14ac:dyDescent="0.25">
      <c r="A18709">
        <v>18708</v>
      </c>
    </row>
    <row r="18710" spans="1:1" x14ac:dyDescent="0.25">
      <c r="A18710">
        <v>18709</v>
      </c>
    </row>
    <row r="18711" spans="1:1" x14ac:dyDescent="0.25">
      <c r="A18711">
        <v>18710</v>
      </c>
    </row>
    <row r="18712" spans="1:1" x14ac:dyDescent="0.25">
      <c r="A18712">
        <v>18711</v>
      </c>
    </row>
    <row r="18713" spans="1:1" x14ac:dyDescent="0.25">
      <c r="A18713">
        <v>18712</v>
      </c>
    </row>
    <row r="18714" spans="1:1" x14ac:dyDescent="0.25">
      <c r="A18714">
        <v>18713</v>
      </c>
    </row>
    <row r="18715" spans="1:1" x14ac:dyDescent="0.25">
      <c r="A18715">
        <v>18714</v>
      </c>
    </row>
    <row r="18716" spans="1:1" x14ac:dyDescent="0.25">
      <c r="A18716">
        <v>18715</v>
      </c>
    </row>
    <row r="18717" spans="1:1" x14ac:dyDescent="0.25">
      <c r="A18717">
        <v>18716</v>
      </c>
    </row>
    <row r="18718" spans="1:1" x14ac:dyDescent="0.25">
      <c r="A18718">
        <v>18717</v>
      </c>
    </row>
    <row r="18719" spans="1:1" x14ac:dyDescent="0.25">
      <c r="A18719">
        <v>18718</v>
      </c>
    </row>
    <row r="18720" spans="1:1" x14ac:dyDescent="0.25">
      <c r="A18720">
        <v>18719</v>
      </c>
    </row>
    <row r="18721" spans="1:1" x14ac:dyDescent="0.25">
      <c r="A18721">
        <v>18720</v>
      </c>
    </row>
    <row r="18722" spans="1:1" x14ac:dyDescent="0.25">
      <c r="A18722">
        <v>18721</v>
      </c>
    </row>
    <row r="18723" spans="1:1" x14ac:dyDescent="0.25">
      <c r="A18723">
        <v>18722</v>
      </c>
    </row>
    <row r="18724" spans="1:1" x14ac:dyDescent="0.25">
      <c r="A18724">
        <v>18723</v>
      </c>
    </row>
    <row r="18725" spans="1:1" x14ac:dyDescent="0.25">
      <c r="A18725">
        <v>18724</v>
      </c>
    </row>
    <row r="18726" spans="1:1" x14ac:dyDescent="0.25">
      <c r="A18726">
        <v>18725</v>
      </c>
    </row>
    <row r="18727" spans="1:1" x14ac:dyDescent="0.25">
      <c r="A18727">
        <v>18726</v>
      </c>
    </row>
    <row r="18728" spans="1:1" x14ac:dyDescent="0.25">
      <c r="A18728">
        <v>18727</v>
      </c>
    </row>
    <row r="18729" spans="1:1" x14ac:dyDescent="0.25">
      <c r="A18729">
        <v>18728</v>
      </c>
    </row>
    <row r="18730" spans="1:1" x14ac:dyDescent="0.25">
      <c r="A18730">
        <v>18729</v>
      </c>
    </row>
    <row r="18731" spans="1:1" x14ac:dyDescent="0.25">
      <c r="A18731">
        <v>18730</v>
      </c>
    </row>
    <row r="18732" spans="1:1" x14ac:dyDescent="0.25">
      <c r="A18732">
        <v>18731</v>
      </c>
    </row>
    <row r="18733" spans="1:1" x14ac:dyDescent="0.25">
      <c r="A18733">
        <v>18732</v>
      </c>
    </row>
    <row r="18734" spans="1:1" x14ac:dyDescent="0.25">
      <c r="A18734">
        <v>18733</v>
      </c>
    </row>
    <row r="18735" spans="1:1" x14ac:dyDescent="0.25">
      <c r="A18735">
        <v>18734</v>
      </c>
    </row>
    <row r="18736" spans="1:1" x14ac:dyDescent="0.25">
      <c r="A18736">
        <v>18735</v>
      </c>
    </row>
    <row r="18737" spans="1:1" x14ac:dyDescent="0.25">
      <c r="A18737">
        <v>18736</v>
      </c>
    </row>
    <row r="18738" spans="1:1" x14ac:dyDescent="0.25">
      <c r="A18738">
        <v>18737</v>
      </c>
    </row>
    <row r="18739" spans="1:1" x14ac:dyDescent="0.25">
      <c r="A18739">
        <v>18738</v>
      </c>
    </row>
    <row r="18740" spans="1:1" x14ac:dyDescent="0.25">
      <c r="A18740">
        <v>18739</v>
      </c>
    </row>
    <row r="18741" spans="1:1" x14ac:dyDescent="0.25">
      <c r="A18741">
        <v>18740</v>
      </c>
    </row>
    <row r="18742" spans="1:1" x14ac:dyDescent="0.25">
      <c r="A18742">
        <v>18741</v>
      </c>
    </row>
    <row r="18743" spans="1:1" x14ac:dyDescent="0.25">
      <c r="A18743">
        <v>18742</v>
      </c>
    </row>
    <row r="18744" spans="1:1" x14ac:dyDescent="0.25">
      <c r="A18744">
        <v>18743</v>
      </c>
    </row>
    <row r="18745" spans="1:1" x14ac:dyDescent="0.25">
      <c r="A18745">
        <v>18744</v>
      </c>
    </row>
    <row r="18746" spans="1:1" x14ac:dyDescent="0.25">
      <c r="A18746">
        <v>18745</v>
      </c>
    </row>
    <row r="18747" spans="1:1" x14ac:dyDescent="0.25">
      <c r="A18747">
        <v>18746</v>
      </c>
    </row>
    <row r="18748" spans="1:1" x14ac:dyDescent="0.25">
      <c r="A18748">
        <v>18747</v>
      </c>
    </row>
    <row r="18749" spans="1:1" x14ac:dyDescent="0.25">
      <c r="A18749">
        <v>18748</v>
      </c>
    </row>
    <row r="18750" spans="1:1" x14ac:dyDescent="0.25">
      <c r="A18750">
        <v>18749</v>
      </c>
    </row>
    <row r="18751" spans="1:1" x14ac:dyDescent="0.25">
      <c r="A18751">
        <v>18750</v>
      </c>
    </row>
    <row r="18752" spans="1:1" x14ac:dyDescent="0.25">
      <c r="A18752">
        <v>18751</v>
      </c>
    </row>
    <row r="18753" spans="1:1" x14ac:dyDescent="0.25">
      <c r="A18753">
        <v>18752</v>
      </c>
    </row>
    <row r="18754" spans="1:1" x14ac:dyDescent="0.25">
      <c r="A18754">
        <v>18753</v>
      </c>
    </row>
    <row r="18755" spans="1:1" x14ac:dyDescent="0.25">
      <c r="A18755">
        <v>18754</v>
      </c>
    </row>
    <row r="18756" spans="1:1" x14ac:dyDescent="0.25">
      <c r="A18756">
        <v>18755</v>
      </c>
    </row>
    <row r="18757" spans="1:1" x14ac:dyDescent="0.25">
      <c r="A18757">
        <v>18756</v>
      </c>
    </row>
    <row r="18758" spans="1:1" x14ac:dyDescent="0.25">
      <c r="A18758">
        <v>18757</v>
      </c>
    </row>
    <row r="18759" spans="1:1" x14ac:dyDescent="0.25">
      <c r="A18759">
        <v>18758</v>
      </c>
    </row>
    <row r="18760" spans="1:1" x14ac:dyDescent="0.25">
      <c r="A18760">
        <v>18759</v>
      </c>
    </row>
    <row r="18761" spans="1:1" x14ac:dyDescent="0.25">
      <c r="A18761">
        <v>18760</v>
      </c>
    </row>
    <row r="18762" spans="1:1" x14ac:dyDescent="0.25">
      <c r="A18762">
        <v>18761</v>
      </c>
    </row>
    <row r="18763" spans="1:1" x14ac:dyDescent="0.25">
      <c r="A18763">
        <v>18762</v>
      </c>
    </row>
    <row r="18764" spans="1:1" x14ac:dyDescent="0.25">
      <c r="A18764">
        <v>18763</v>
      </c>
    </row>
    <row r="18765" spans="1:1" x14ac:dyDescent="0.25">
      <c r="A18765">
        <v>18764</v>
      </c>
    </row>
    <row r="18766" spans="1:1" x14ac:dyDescent="0.25">
      <c r="A18766">
        <v>18765</v>
      </c>
    </row>
    <row r="18767" spans="1:1" x14ac:dyDescent="0.25">
      <c r="A18767">
        <v>18766</v>
      </c>
    </row>
    <row r="18768" spans="1:1" x14ac:dyDescent="0.25">
      <c r="A18768">
        <v>18767</v>
      </c>
    </row>
    <row r="18769" spans="1:1" x14ac:dyDescent="0.25">
      <c r="A18769">
        <v>18768</v>
      </c>
    </row>
    <row r="18770" spans="1:1" x14ac:dyDescent="0.25">
      <c r="A18770">
        <v>18769</v>
      </c>
    </row>
    <row r="18771" spans="1:1" x14ac:dyDescent="0.25">
      <c r="A18771">
        <v>18770</v>
      </c>
    </row>
    <row r="18772" spans="1:1" x14ac:dyDescent="0.25">
      <c r="A18772">
        <v>18771</v>
      </c>
    </row>
    <row r="18773" spans="1:1" x14ac:dyDescent="0.25">
      <c r="A18773">
        <v>18772</v>
      </c>
    </row>
    <row r="18774" spans="1:1" x14ac:dyDescent="0.25">
      <c r="A18774">
        <v>18773</v>
      </c>
    </row>
    <row r="18775" spans="1:1" x14ac:dyDescent="0.25">
      <c r="A18775">
        <v>18774</v>
      </c>
    </row>
    <row r="18776" spans="1:1" x14ac:dyDescent="0.25">
      <c r="A18776">
        <v>18775</v>
      </c>
    </row>
    <row r="18777" spans="1:1" x14ac:dyDescent="0.25">
      <c r="A18777">
        <v>18776</v>
      </c>
    </row>
    <row r="18778" spans="1:1" x14ac:dyDescent="0.25">
      <c r="A18778">
        <v>18777</v>
      </c>
    </row>
    <row r="18779" spans="1:1" x14ac:dyDescent="0.25">
      <c r="A18779">
        <v>18778</v>
      </c>
    </row>
    <row r="18780" spans="1:1" x14ac:dyDescent="0.25">
      <c r="A18780">
        <v>18779</v>
      </c>
    </row>
    <row r="18781" spans="1:1" x14ac:dyDescent="0.25">
      <c r="A18781">
        <v>18780</v>
      </c>
    </row>
    <row r="18782" spans="1:1" x14ac:dyDescent="0.25">
      <c r="A18782">
        <v>18781</v>
      </c>
    </row>
    <row r="18783" spans="1:1" x14ac:dyDescent="0.25">
      <c r="A18783">
        <v>18782</v>
      </c>
    </row>
    <row r="18784" spans="1:1" x14ac:dyDescent="0.25">
      <c r="A18784">
        <v>18783</v>
      </c>
    </row>
    <row r="18785" spans="1:1" x14ac:dyDescent="0.25">
      <c r="A18785">
        <v>18784</v>
      </c>
    </row>
    <row r="18786" spans="1:1" x14ac:dyDescent="0.25">
      <c r="A18786">
        <v>18785</v>
      </c>
    </row>
    <row r="18787" spans="1:1" x14ac:dyDescent="0.25">
      <c r="A18787">
        <v>18786</v>
      </c>
    </row>
    <row r="18788" spans="1:1" x14ac:dyDescent="0.25">
      <c r="A18788">
        <v>18787</v>
      </c>
    </row>
    <row r="18789" spans="1:1" x14ac:dyDescent="0.25">
      <c r="A18789">
        <v>18788</v>
      </c>
    </row>
    <row r="18790" spans="1:1" x14ac:dyDescent="0.25">
      <c r="A18790">
        <v>18789</v>
      </c>
    </row>
    <row r="18791" spans="1:1" x14ac:dyDescent="0.25">
      <c r="A18791">
        <v>18790</v>
      </c>
    </row>
    <row r="18792" spans="1:1" x14ac:dyDescent="0.25">
      <c r="A18792">
        <v>18791</v>
      </c>
    </row>
    <row r="18793" spans="1:1" x14ac:dyDescent="0.25">
      <c r="A18793">
        <v>18792</v>
      </c>
    </row>
    <row r="18794" spans="1:1" x14ac:dyDescent="0.25">
      <c r="A18794">
        <v>18793</v>
      </c>
    </row>
    <row r="18795" spans="1:1" x14ac:dyDescent="0.25">
      <c r="A18795">
        <v>18794</v>
      </c>
    </row>
    <row r="18796" spans="1:1" x14ac:dyDescent="0.25">
      <c r="A18796">
        <v>18795</v>
      </c>
    </row>
    <row r="18797" spans="1:1" x14ac:dyDescent="0.25">
      <c r="A18797">
        <v>18796</v>
      </c>
    </row>
    <row r="18798" spans="1:1" x14ac:dyDescent="0.25">
      <c r="A18798">
        <v>18797</v>
      </c>
    </row>
    <row r="18799" spans="1:1" x14ac:dyDescent="0.25">
      <c r="A18799">
        <v>18798</v>
      </c>
    </row>
    <row r="18800" spans="1:1" x14ac:dyDescent="0.25">
      <c r="A18800">
        <v>18799</v>
      </c>
    </row>
    <row r="18801" spans="1:1" x14ac:dyDescent="0.25">
      <c r="A18801">
        <v>18800</v>
      </c>
    </row>
    <row r="18802" spans="1:1" x14ac:dyDescent="0.25">
      <c r="A18802">
        <v>18801</v>
      </c>
    </row>
    <row r="18803" spans="1:1" x14ac:dyDescent="0.25">
      <c r="A18803">
        <v>18802</v>
      </c>
    </row>
    <row r="18804" spans="1:1" x14ac:dyDescent="0.25">
      <c r="A18804">
        <v>18803</v>
      </c>
    </row>
    <row r="18805" spans="1:1" x14ac:dyDescent="0.25">
      <c r="A18805">
        <v>18804</v>
      </c>
    </row>
    <row r="18806" spans="1:1" x14ac:dyDescent="0.25">
      <c r="A18806">
        <v>18805</v>
      </c>
    </row>
    <row r="18807" spans="1:1" x14ac:dyDescent="0.25">
      <c r="A18807">
        <v>18806</v>
      </c>
    </row>
    <row r="18808" spans="1:1" x14ac:dyDescent="0.25">
      <c r="A18808">
        <v>18807</v>
      </c>
    </row>
    <row r="18809" spans="1:1" x14ac:dyDescent="0.25">
      <c r="A18809">
        <v>18808</v>
      </c>
    </row>
    <row r="18810" spans="1:1" x14ac:dyDescent="0.25">
      <c r="A18810">
        <v>18809</v>
      </c>
    </row>
    <row r="18811" spans="1:1" x14ac:dyDescent="0.25">
      <c r="A18811">
        <v>18810</v>
      </c>
    </row>
    <row r="18812" spans="1:1" x14ac:dyDescent="0.25">
      <c r="A18812">
        <v>18811</v>
      </c>
    </row>
    <row r="18813" spans="1:1" x14ac:dyDescent="0.25">
      <c r="A18813">
        <v>18812</v>
      </c>
    </row>
    <row r="18814" spans="1:1" x14ac:dyDescent="0.25">
      <c r="A18814">
        <v>18813</v>
      </c>
    </row>
    <row r="18815" spans="1:1" x14ac:dyDescent="0.25">
      <c r="A18815">
        <v>18814</v>
      </c>
    </row>
    <row r="18816" spans="1:1" x14ac:dyDescent="0.25">
      <c r="A18816">
        <v>18815</v>
      </c>
    </row>
    <row r="18817" spans="1:1" x14ac:dyDescent="0.25">
      <c r="A18817">
        <v>18816</v>
      </c>
    </row>
    <row r="18818" spans="1:1" x14ac:dyDescent="0.25">
      <c r="A18818">
        <v>18817</v>
      </c>
    </row>
    <row r="18819" spans="1:1" x14ac:dyDescent="0.25">
      <c r="A18819">
        <v>18818</v>
      </c>
    </row>
    <row r="18820" spans="1:1" x14ac:dyDescent="0.25">
      <c r="A18820">
        <v>18819</v>
      </c>
    </row>
    <row r="18821" spans="1:1" x14ac:dyDescent="0.25">
      <c r="A18821">
        <v>18820</v>
      </c>
    </row>
    <row r="18822" spans="1:1" x14ac:dyDescent="0.25">
      <c r="A18822">
        <v>18821</v>
      </c>
    </row>
    <row r="18823" spans="1:1" x14ac:dyDescent="0.25">
      <c r="A18823">
        <v>18822</v>
      </c>
    </row>
    <row r="18824" spans="1:1" x14ac:dyDescent="0.25">
      <c r="A18824">
        <v>18823</v>
      </c>
    </row>
    <row r="18825" spans="1:1" x14ac:dyDescent="0.25">
      <c r="A18825">
        <v>18824</v>
      </c>
    </row>
    <row r="18826" spans="1:1" x14ac:dyDescent="0.25">
      <c r="A18826">
        <v>18825</v>
      </c>
    </row>
    <row r="18827" spans="1:1" x14ac:dyDescent="0.25">
      <c r="A18827">
        <v>18826</v>
      </c>
    </row>
    <row r="18828" spans="1:1" x14ac:dyDescent="0.25">
      <c r="A18828">
        <v>18827</v>
      </c>
    </row>
    <row r="18829" spans="1:1" x14ac:dyDescent="0.25">
      <c r="A18829">
        <v>18828</v>
      </c>
    </row>
    <row r="18830" spans="1:1" x14ac:dyDescent="0.25">
      <c r="A18830">
        <v>18829</v>
      </c>
    </row>
    <row r="18831" spans="1:1" x14ac:dyDescent="0.25">
      <c r="A18831">
        <v>18830</v>
      </c>
    </row>
    <row r="18832" spans="1:1" x14ac:dyDescent="0.25">
      <c r="A18832">
        <v>18831</v>
      </c>
    </row>
    <row r="18833" spans="1:1" x14ac:dyDescent="0.25">
      <c r="A18833">
        <v>18832</v>
      </c>
    </row>
    <row r="18834" spans="1:1" x14ac:dyDescent="0.25">
      <c r="A18834">
        <v>18833</v>
      </c>
    </row>
    <row r="18835" spans="1:1" x14ac:dyDescent="0.25">
      <c r="A18835">
        <v>18834</v>
      </c>
    </row>
    <row r="18836" spans="1:1" x14ac:dyDescent="0.25">
      <c r="A18836">
        <v>18835</v>
      </c>
    </row>
    <row r="18837" spans="1:1" x14ac:dyDescent="0.25">
      <c r="A18837">
        <v>18836</v>
      </c>
    </row>
    <row r="18838" spans="1:1" x14ac:dyDescent="0.25">
      <c r="A18838">
        <v>18837</v>
      </c>
    </row>
    <row r="18839" spans="1:1" x14ac:dyDescent="0.25">
      <c r="A18839">
        <v>18838</v>
      </c>
    </row>
    <row r="18840" spans="1:1" x14ac:dyDescent="0.25">
      <c r="A18840">
        <v>18839</v>
      </c>
    </row>
    <row r="18841" spans="1:1" x14ac:dyDescent="0.25">
      <c r="A18841">
        <v>18840</v>
      </c>
    </row>
    <row r="18842" spans="1:1" x14ac:dyDescent="0.25">
      <c r="A18842">
        <v>18841</v>
      </c>
    </row>
    <row r="18843" spans="1:1" x14ac:dyDescent="0.25">
      <c r="A18843">
        <v>18842</v>
      </c>
    </row>
    <row r="18844" spans="1:1" x14ac:dyDescent="0.25">
      <c r="A18844">
        <v>18843</v>
      </c>
    </row>
    <row r="18845" spans="1:1" x14ac:dyDescent="0.25">
      <c r="A18845">
        <v>18844</v>
      </c>
    </row>
    <row r="18846" spans="1:1" x14ac:dyDescent="0.25">
      <c r="A18846">
        <v>18845</v>
      </c>
    </row>
    <row r="18847" spans="1:1" x14ac:dyDescent="0.25">
      <c r="A18847">
        <v>18846</v>
      </c>
    </row>
    <row r="18848" spans="1:1" x14ac:dyDescent="0.25">
      <c r="A18848">
        <v>18847</v>
      </c>
    </row>
    <row r="18849" spans="1:1" x14ac:dyDescent="0.25">
      <c r="A18849">
        <v>18848</v>
      </c>
    </row>
    <row r="18850" spans="1:1" x14ac:dyDescent="0.25">
      <c r="A18850">
        <v>18849</v>
      </c>
    </row>
    <row r="18851" spans="1:1" x14ac:dyDescent="0.25">
      <c r="A18851">
        <v>18850</v>
      </c>
    </row>
    <row r="18852" spans="1:1" x14ac:dyDescent="0.25">
      <c r="A18852">
        <v>18851</v>
      </c>
    </row>
    <row r="18853" spans="1:1" x14ac:dyDescent="0.25">
      <c r="A18853">
        <v>18852</v>
      </c>
    </row>
    <row r="18854" spans="1:1" x14ac:dyDescent="0.25">
      <c r="A18854">
        <v>18853</v>
      </c>
    </row>
    <row r="18855" spans="1:1" x14ac:dyDescent="0.25">
      <c r="A18855">
        <v>18854</v>
      </c>
    </row>
    <row r="18856" spans="1:1" x14ac:dyDescent="0.25">
      <c r="A18856">
        <v>18855</v>
      </c>
    </row>
    <row r="18857" spans="1:1" x14ac:dyDescent="0.25">
      <c r="A18857">
        <v>18856</v>
      </c>
    </row>
    <row r="18858" spans="1:1" x14ac:dyDescent="0.25">
      <c r="A18858">
        <v>18857</v>
      </c>
    </row>
    <row r="18859" spans="1:1" x14ac:dyDescent="0.25">
      <c r="A18859">
        <v>18858</v>
      </c>
    </row>
    <row r="18860" spans="1:1" x14ac:dyDescent="0.25">
      <c r="A18860">
        <v>18859</v>
      </c>
    </row>
    <row r="18861" spans="1:1" x14ac:dyDescent="0.25">
      <c r="A18861">
        <v>18860</v>
      </c>
    </row>
    <row r="18862" spans="1:1" x14ac:dyDescent="0.25">
      <c r="A18862">
        <v>18861</v>
      </c>
    </row>
    <row r="18863" spans="1:1" x14ac:dyDescent="0.25">
      <c r="A18863">
        <v>18862</v>
      </c>
    </row>
    <row r="18864" spans="1:1" x14ac:dyDescent="0.25">
      <c r="A18864">
        <v>18863</v>
      </c>
    </row>
    <row r="18865" spans="1:1" x14ac:dyDescent="0.25">
      <c r="A18865">
        <v>18864</v>
      </c>
    </row>
    <row r="18866" spans="1:1" x14ac:dyDescent="0.25">
      <c r="A18866">
        <v>18865</v>
      </c>
    </row>
    <row r="18867" spans="1:1" x14ac:dyDescent="0.25">
      <c r="A18867">
        <v>18866</v>
      </c>
    </row>
    <row r="18868" spans="1:1" x14ac:dyDescent="0.25">
      <c r="A18868">
        <v>18867</v>
      </c>
    </row>
    <row r="18869" spans="1:1" x14ac:dyDescent="0.25">
      <c r="A18869">
        <v>18868</v>
      </c>
    </row>
    <row r="18870" spans="1:1" x14ac:dyDescent="0.25">
      <c r="A18870">
        <v>18869</v>
      </c>
    </row>
    <row r="18871" spans="1:1" x14ac:dyDescent="0.25">
      <c r="A18871">
        <v>18870</v>
      </c>
    </row>
    <row r="18872" spans="1:1" x14ac:dyDescent="0.25">
      <c r="A18872">
        <v>18871</v>
      </c>
    </row>
    <row r="18873" spans="1:1" x14ac:dyDescent="0.25">
      <c r="A18873">
        <v>18872</v>
      </c>
    </row>
    <row r="18874" spans="1:1" x14ac:dyDescent="0.25">
      <c r="A18874">
        <v>18873</v>
      </c>
    </row>
    <row r="18875" spans="1:1" x14ac:dyDescent="0.25">
      <c r="A18875">
        <v>18874</v>
      </c>
    </row>
    <row r="18876" spans="1:1" x14ac:dyDescent="0.25">
      <c r="A18876">
        <v>18875</v>
      </c>
    </row>
    <row r="18877" spans="1:1" x14ac:dyDescent="0.25">
      <c r="A18877">
        <v>18876</v>
      </c>
    </row>
    <row r="18878" spans="1:1" x14ac:dyDescent="0.25">
      <c r="A18878">
        <v>18877</v>
      </c>
    </row>
    <row r="18879" spans="1:1" x14ac:dyDescent="0.25">
      <c r="A18879">
        <v>18878</v>
      </c>
    </row>
    <row r="18880" spans="1:1" x14ac:dyDescent="0.25">
      <c r="A18880">
        <v>18879</v>
      </c>
    </row>
    <row r="18881" spans="1:1" x14ac:dyDescent="0.25">
      <c r="A18881">
        <v>18880</v>
      </c>
    </row>
    <row r="18882" spans="1:1" x14ac:dyDescent="0.25">
      <c r="A18882">
        <v>18881</v>
      </c>
    </row>
    <row r="18883" spans="1:1" x14ac:dyDescent="0.25">
      <c r="A18883">
        <v>18882</v>
      </c>
    </row>
    <row r="18884" spans="1:1" x14ac:dyDescent="0.25">
      <c r="A18884">
        <v>18883</v>
      </c>
    </row>
    <row r="18885" spans="1:1" x14ac:dyDescent="0.25">
      <c r="A18885">
        <v>18884</v>
      </c>
    </row>
    <row r="18886" spans="1:1" x14ac:dyDescent="0.25">
      <c r="A18886">
        <v>18885</v>
      </c>
    </row>
    <row r="18887" spans="1:1" x14ac:dyDescent="0.25">
      <c r="A18887">
        <v>18886</v>
      </c>
    </row>
    <row r="18888" spans="1:1" x14ac:dyDescent="0.25">
      <c r="A18888">
        <v>18887</v>
      </c>
    </row>
    <row r="18889" spans="1:1" x14ac:dyDescent="0.25">
      <c r="A18889">
        <v>18888</v>
      </c>
    </row>
    <row r="18890" spans="1:1" x14ac:dyDescent="0.25">
      <c r="A18890">
        <v>18889</v>
      </c>
    </row>
    <row r="18891" spans="1:1" x14ac:dyDescent="0.25">
      <c r="A18891">
        <v>18890</v>
      </c>
    </row>
    <row r="18892" spans="1:1" x14ac:dyDescent="0.25">
      <c r="A18892">
        <v>18891</v>
      </c>
    </row>
    <row r="18893" spans="1:1" x14ac:dyDescent="0.25">
      <c r="A18893">
        <v>18892</v>
      </c>
    </row>
    <row r="18894" spans="1:1" x14ac:dyDescent="0.25">
      <c r="A18894">
        <v>18893</v>
      </c>
    </row>
    <row r="18895" spans="1:1" x14ac:dyDescent="0.25">
      <c r="A18895">
        <v>18894</v>
      </c>
    </row>
    <row r="18896" spans="1:1" x14ac:dyDescent="0.25">
      <c r="A18896">
        <v>18895</v>
      </c>
    </row>
    <row r="18897" spans="1:1" x14ac:dyDescent="0.25">
      <c r="A18897">
        <v>18896</v>
      </c>
    </row>
    <row r="18898" spans="1:1" x14ac:dyDescent="0.25">
      <c r="A18898">
        <v>18897</v>
      </c>
    </row>
    <row r="18899" spans="1:1" x14ac:dyDescent="0.25">
      <c r="A18899">
        <v>18898</v>
      </c>
    </row>
    <row r="18900" spans="1:1" x14ac:dyDescent="0.25">
      <c r="A18900">
        <v>18899</v>
      </c>
    </row>
    <row r="18901" spans="1:1" x14ac:dyDescent="0.25">
      <c r="A18901">
        <v>18900</v>
      </c>
    </row>
    <row r="18902" spans="1:1" x14ac:dyDescent="0.25">
      <c r="A18902">
        <v>18901</v>
      </c>
    </row>
    <row r="18903" spans="1:1" x14ac:dyDescent="0.25">
      <c r="A18903">
        <v>18902</v>
      </c>
    </row>
    <row r="18904" spans="1:1" x14ac:dyDescent="0.25">
      <c r="A18904">
        <v>18903</v>
      </c>
    </row>
    <row r="18905" spans="1:1" x14ac:dyDescent="0.25">
      <c r="A18905">
        <v>18904</v>
      </c>
    </row>
    <row r="18906" spans="1:1" x14ac:dyDescent="0.25">
      <c r="A18906">
        <v>18905</v>
      </c>
    </row>
    <row r="18907" spans="1:1" x14ac:dyDescent="0.25">
      <c r="A18907">
        <v>18906</v>
      </c>
    </row>
    <row r="18908" spans="1:1" x14ac:dyDescent="0.25">
      <c r="A18908">
        <v>18907</v>
      </c>
    </row>
    <row r="18909" spans="1:1" x14ac:dyDescent="0.25">
      <c r="A18909">
        <v>18908</v>
      </c>
    </row>
    <row r="18910" spans="1:1" x14ac:dyDescent="0.25">
      <c r="A18910">
        <v>18909</v>
      </c>
    </row>
    <row r="18911" spans="1:1" x14ac:dyDescent="0.25">
      <c r="A18911">
        <v>18910</v>
      </c>
    </row>
    <row r="18912" spans="1:1" x14ac:dyDescent="0.25">
      <c r="A18912">
        <v>18911</v>
      </c>
    </row>
    <row r="18913" spans="1:1" x14ac:dyDescent="0.25">
      <c r="A18913">
        <v>18912</v>
      </c>
    </row>
    <row r="18914" spans="1:1" x14ac:dyDescent="0.25">
      <c r="A18914">
        <v>18913</v>
      </c>
    </row>
    <row r="18915" spans="1:1" x14ac:dyDescent="0.25">
      <c r="A18915">
        <v>18914</v>
      </c>
    </row>
    <row r="18916" spans="1:1" x14ac:dyDescent="0.25">
      <c r="A18916">
        <v>18915</v>
      </c>
    </row>
    <row r="18917" spans="1:1" x14ac:dyDescent="0.25">
      <c r="A18917">
        <v>18916</v>
      </c>
    </row>
    <row r="18918" spans="1:1" x14ac:dyDescent="0.25">
      <c r="A18918">
        <v>18917</v>
      </c>
    </row>
    <row r="18919" spans="1:1" x14ac:dyDescent="0.25">
      <c r="A18919">
        <v>18918</v>
      </c>
    </row>
    <row r="18920" spans="1:1" x14ac:dyDescent="0.25">
      <c r="A18920">
        <v>18919</v>
      </c>
    </row>
    <row r="18921" spans="1:1" x14ac:dyDescent="0.25">
      <c r="A18921">
        <v>18920</v>
      </c>
    </row>
    <row r="18922" spans="1:1" x14ac:dyDescent="0.25">
      <c r="A18922">
        <v>18921</v>
      </c>
    </row>
    <row r="18923" spans="1:1" x14ac:dyDescent="0.25">
      <c r="A18923">
        <v>18922</v>
      </c>
    </row>
    <row r="18924" spans="1:1" x14ac:dyDescent="0.25">
      <c r="A18924">
        <v>18923</v>
      </c>
    </row>
    <row r="18925" spans="1:1" x14ac:dyDescent="0.25">
      <c r="A18925">
        <v>18924</v>
      </c>
    </row>
    <row r="18926" spans="1:1" x14ac:dyDescent="0.25">
      <c r="A18926">
        <v>18925</v>
      </c>
    </row>
    <row r="18927" spans="1:1" x14ac:dyDescent="0.25">
      <c r="A18927">
        <v>18926</v>
      </c>
    </row>
    <row r="18928" spans="1:1" x14ac:dyDescent="0.25">
      <c r="A18928">
        <v>18927</v>
      </c>
    </row>
    <row r="18929" spans="1:1" x14ac:dyDescent="0.25">
      <c r="A18929">
        <v>18928</v>
      </c>
    </row>
    <row r="18930" spans="1:1" x14ac:dyDescent="0.25">
      <c r="A18930">
        <v>18929</v>
      </c>
    </row>
    <row r="18931" spans="1:1" x14ac:dyDescent="0.25">
      <c r="A18931">
        <v>18930</v>
      </c>
    </row>
    <row r="18932" spans="1:1" x14ac:dyDescent="0.25">
      <c r="A18932">
        <v>18931</v>
      </c>
    </row>
    <row r="18933" spans="1:1" x14ac:dyDescent="0.25">
      <c r="A18933">
        <v>18932</v>
      </c>
    </row>
    <row r="18934" spans="1:1" x14ac:dyDescent="0.25">
      <c r="A18934">
        <v>18933</v>
      </c>
    </row>
    <row r="18935" spans="1:1" x14ac:dyDescent="0.25">
      <c r="A18935">
        <v>18934</v>
      </c>
    </row>
    <row r="18936" spans="1:1" x14ac:dyDescent="0.25">
      <c r="A18936">
        <v>18935</v>
      </c>
    </row>
    <row r="18937" spans="1:1" x14ac:dyDescent="0.25">
      <c r="A18937">
        <v>18936</v>
      </c>
    </row>
    <row r="18938" spans="1:1" x14ac:dyDescent="0.25">
      <c r="A18938">
        <v>18937</v>
      </c>
    </row>
    <row r="18939" spans="1:1" x14ac:dyDescent="0.25">
      <c r="A18939">
        <v>18938</v>
      </c>
    </row>
    <row r="18940" spans="1:1" x14ac:dyDescent="0.25">
      <c r="A18940">
        <v>18939</v>
      </c>
    </row>
    <row r="18941" spans="1:1" x14ac:dyDescent="0.25">
      <c r="A18941">
        <v>18940</v>
      </c>
    </row>
    <row r="18942" spans="1:1" x14ac:dyDescent="0.25">
      <c r="A18942">
        <v>18941</v>
      </c>
    </row>
    <row r="18943" spans="1:1" x14ac:dyDescent="0.25">
      <c r="A18943">
        <v>18942</v>
      </c>
    </row>
    <row r="18944" spans="1:1" x14ac:dyDescent="0.25">
      <c r="A18944">
        <v>18943</v>
      </c>
    </row>
    <row r="18945" spans="1:1" x14ac:dyDescent="0.25">
      <c r="A18945">
        <v>18944</v>
      </c>
    </row>
    <row r="18946" spans="1:1" x14ac:dyDescent="0.25">
      <c r="A18946">
        <v>18945</v>
      </c>
    </row>
    <row r="18947" spans="1:1" x14ac:dyDescent="0.25">
      <c r="A18947">
        <v>18946</v>
      </c>
    </row>
    <row r="18948" spans="1:1" x14ac:dyDescent="0.25">
      <c r="A18948">
        <v>18947</v>
      </c>
    </row>
    <row r="18949" spans="1:1" x14ac:dyDescent="0.25">
      <c r="A18949">
        <v>18948</v>
      </c>
    </row>
    <row r="18950" spans="1:1" x14ac:dyDescent="0.25">
      <c r="A18950">
        <v>18949</v>
      </c>
    </row>
    <row r="18951" spans="1:1" x14ac:dyDescent="0.25">
      <c r="A18951">
        <v>18950</v>
      </c>
    </row>
    <row r="18952" spans="1:1" x14ac:dyDescent="0.25">
      <c r="A18952">
        <v>18951</v>
      </c>
    </row>
    <row r="18953" spans="1:1" x14ac:dyDescent="0.25">
      <c r="A18953">
        <v>18952</v>
      </c>
    </row>
    <row r="18954" spans="1:1" x14ac:dyDescent="0.25">
      <c r="A18954">
        <v>18953</v>
      </c>
    </row>
    <row r="18955" spans="1:1" x14ac:dyDescent="0.25">
      <c r="A18955">
        <v>18954</v>
      </c>
    </row>
    <row r="18956" spans="1:1" x14ac:dyDescent="0.25">
      <c r="A18956">
        <v>18955</v>
      </c>
    </row>
    <row r="18957" spans="1:1" x14ac:dyDescent="0.25">
      <c r="A18957">
        <v>18956</v>
      </c>
    </row>
    <row r="18958" spans="1:1" x14ac:dyDescent="0.25">
      <c r="A18958">
        <v>18957</v>
      </c>
    </row>
    <row r="18959" spans="1:1" x14ac:dyDescent="0.25">
      <c r="A18959">
        <v>18958</v>
      </c>
    </row>
    <row r="18960" spans="1:1" x14ac:dyDescent="0.25">
      <c r="A18960">
        <v>18959</v>
      </c>
    </row>
    <row r="18961" spans="1:1" x14ac:dyDescent="0.25">
      <c r="A18961">
        <v>18960</v>
      </c>
    </row>
    <row r="18962" spans="1:1" x14ac:dyDescent="0.25">
      <c r="A18962">
        <v>18961</v>
      </c>
    </row>
    <row r="18963" spans="1:1" x14ac:dyDescent="0.25">
      <c r="A18963">
        <v>18962</v>
      </c>
    </row>
    <row r="18964" spans="1:1" x14ac:dyDescent="0.25">
      <c r="A18964">
        <v>18963</v>
      </c>
    </row>
    <row r="18965" spans="1:1" x14ac:dyDescent="0.25">
      <c r="A18965">
        <v>18964</v>
      </c>
    </row>
    <row r="18966" spans="1:1" x14ac:dyDescent="0.25">
      <c r="A18966">
        <v>18965</v>
      </c>
    </row>
    <row r="18967" spans="1:1" x14ac:dyDescent="0.25">
      <c r="A18967">
        <v>18966</v>
      </c>
    </row>
    <row r="18968" spans="1:1" x14ac:dyDescent="0.25">
      <c r="A18968">
        <v>18967</v>
      </c>
    </row>
    <row r="18969" spans="1:1" x14ac:dyDescent="0.25">
      <c r="A18969">
        <v>18968</v>
      </c>
    </row>
    <row r="18970" spans="1:1" x14ac:dyDescent="0.25">
      <c r="A18970">
        <v>18969</v>
      </c>
    </row>
    <row r="18971" spans="1:1" x14ac:dyDescent="0.25">
      <c r="A18971">
        <v>18970</v>
      </c>
    </row>
    <row r="18972" spans="1:1" x14ac:dyDescent="0.25">
      <c r="A18972">
        <v>18971</v>
      </c>
    </row>
    <row r="18973" spans="1:1" x14ac:dyDescent="0.25">
      <c r="A18973">
        <v>18972</v>
      </c>
    </row>
    <row r="18974" spans="1:1" x14ac:dyDescent="0.25">
      <c r="A18974">
        <v>18973</v>
      </c>
    </row>
    <row r="18975" spans="1:1" x14ac:dyDescent="0.25">
      <c r="A18975">
        <v>18974</v>
      </c>
    </row>
    <row r="18976" spans="1:1" x14ac:dyDescent="0.25">
      <c r="A18976">
        <v>18975</v>
      </c>
    </row>
    <row r="18977" spans="1:1" x14ac:dyDescent="0.25">
      <c r="A18977">
        <v>18976</v>
      </c>
    </row>
    <row r="18978" spans="1:1" x14ac:dyDescent="0.25">
      <c r="A18978">
        <v>18977</v>
      </c>
    </row>
    <row r="18979" spans="1:1" x14ac:dyDescent="0.25">
      <c r="A18979">
        <v>18978</v>
      </c>
    </row>
    <row r="18980" spans="1:1" x14ac:dyDescent="0.25">
      <c r="A18980">
        <v>18979</v>
      </c>
    </row>
    <row r="18981" spans="1:1" x14ac:dyDescent="0.25">
      <c r="A18981">
        <v>18980</v>
      </c>
    </row>
    <row r="18982" spans="1:1" x14ac:dyDescent="0.25">
      <c r="A18982">
        <v>18981</v>
      </c>
    </row>
    <row r="18983" spans="1:1" x14ac:dyDescent="0.25">
      <c r="A18983">
        <v>18982</v>
      </c>
    </row>
    <row r="18984" spans="1:1" x14ac:dyDescent="0.25">
      <c r="A18984">
        <v>18983</v>
      </c>
    </row>
    <row r="18985" spans="1:1" x14ac:dyDescent="0.25">
      <c r="A18985">
        <v>18984</v>
      </c>
    </row>
    <row r="18986" spans="1:1" x14ac:dyDescent="0.25">
      <c r="A18986">
        <v>18985</v>
      </c>
    </row>
    <row r="18987" spans="1:1" x14ac:dyDescent="0.25">
      <c r="A18987">
        <v>18986</v>
      </c>
    </row>
    <row r="18988" spans="1:1" x14ac:dyDescent="0.25">
      <c r="A18988">
        <v>18987</v>
      </c>
    </row>
    <row r="18989" spans="1:1" x14ac:dyDescent="0.25">
      <c r="A18989">
        <v>18988</v>
      </c>
    </row>
    <row r="18990" spans="1:1" x14ac:dyDescent="0.25">
      <c r="A18990">
        <v>18989</v>
      </c>
    </row>
    <row r="18991" spans="1:1" x14ac:dyDescent="0.25">
      <c r="A18991">
        <v>18990</v>
      </c>
    </row>
    <row r="18992" spans="1:1" x14ac:dyDescent="0.25">
      <c r="A18992">
        <v>18991</v>
      </c>
    </row>
    <row r="18993" spans="1:1" x14ac:dyDescent="0.25">
      <c r="A18993">
        <v>18992</v>
      </c>
    </row>
    <row r="18994" spans="1:1" x14ac:dyDescent="0.25">
      <c r="A18994">
        <v>18993</v>
      </c>
    </row>
    <row r="18995" spans="1:1" x14ac:dyDescent="0.25">
      <c r="A18995">
        <v>18994</v>
      </c>
    </row>
    <row r="18996" spans="1:1" x14ac:dyDescent="0.25">
      <c r="A18996">
        <v>18995</v>
      </c>
    </row>
    <row r="18997" spans="1:1" x14ac:dyDescent="0.25">
      <c r="A18997">
        <v>18996</v>
      </c>
    </row>
    <row r="18998" spans="1:1" x14ac:dyDescent="0.25">
      <c r="A18998">
        <v>18997</v>
      </c>
    </row>
    <row r="18999" spans="1:1" x14ac:dyDescent="0.25">
      <c r="A18999">
        <v>18998</v>
      </c>
    </row>
    <row r="19000" spans="1:1" x14ac:dyDescent="0.25">
      <c r="A19000">
        <v>18999</v>
      </c>
    </row>
    <row r="19001" spans="1:1" x14ac:dyDescent="0.25">
      <c r="A19001">
        <v>19000</v>
      </c>
    </row>
    <row r="19002" spans="1:1" x14ac:dyDescent="0.25">
      <c r="A19002">
        <v>19001</v>
      </c>
    </row>
    <row r="19003" spans="1:1" x14ac:dyDescent="0.25">
      <c r="A19003">
        <v>19002</v>
      </c>
    </row>
    <row r="19004" spans="1:1" x14ac:dyDescent="0.25">
      <c r="A19004">
        <v>19003</v>
      </c>
    </row>
    <row r="19005" spans="1:1" x14ac:dyDescent="0.25">
      <c r="A19005">
        <v>19004</v>
      </c>
    </row>
    <row r="19006" spans="1:1" x14ac:dyDescent="0.25">
      <c r="A19006">
        <v>19005</v>
      </c>
    </row>
    <row r="19007" spans="1:1" x14ac:dyDescent="0.25">
      <c r="A19007">
        <v>19006</v>
      </c>
    </row>
    <row r="19008" spans="1:1" x14ac:dyDescent="0.25">
      <c r="A19008">
        <v>19007</v>
      </c>
    </row>
    <row r="19009" spans="1:1" x14ac:dyDescent="0.25">
      <c r="A19009">
        <v>19008</v>
      </c>
    </row>
    <row r="19010" spans="1:1" x14ac:dyDescent="0.25">
      <c r="A19010">
        <v>19009</v>
      </c>
    </row>
    <row r="19011" spans="1:1" x14ac:dyDescent="0.25">
      <c r="A19011">
        <v>19010</v>
      </c>
    </row>
    <row r="19012" spans="1:1" x14ac:dyDescent="0.25">
      <c r="A19012">
        <v>19011</v>
      </c>
    </row>
    <row r="19013" spans="1:1" x14ac:dyDescent="0.25">
      <c r="A19013">
        <v>19012</v>
      </c>
    </row>
    <row r="19014" spans="1:1" x14ac:dyDescent="0.25">
      <c r="A19014">
        <v>19013</v>
      </c>
    </row>
    <row r="19015" spans="1:1" x14ac:dyDescent="0.25">
      <c r="A19015">
        <v>19014</v>
      </c>
    </row>
    <row r="19016" spans="1:1" x14ac:dyDescent="0.25">
      <c r="A19016">
        <v>19015</v>
      </c>
    </row>
    <row r="19017" spans="1:1" x14ac:dyDescent="0.25">
      <c r="A19017">
        <v>19016</v>
      </c>
    </row>
    <row r="19018" spans="1:1" x14ac:dyDescent="0.25">
      <c r="A19018">
        <v>19017</v>
      </c>
    </row>
    <row r="19019" spans="1:1" x14ac:dyDescent="0.25">
      <c r="A19019">
        <v>19018</v>
      </c>
    </row>
    <row r="19020" spans="1:1" x14ac:dyDescent="0.25">
      <c r="A19020">
        <v>19019</v>
      </c>
    </row>
    <row r="19021" spans="1:1" x14ac:dyDescent="0.25">
      <c r="A19021">
        <v>19020</v>
      </c>
    </row>
    <row r="19022" spans="1:1" x14ac:dyDescent="0.25">
      <c r="A19022">
        <v>19021</v>
      </c>
    </row>
    <row r="19023" spans="1:1" x14ac:dyDescent="0.25">
      <c r="A19023">
        <v>19022</v>
      </c>
    </row>
    <row r="19024" spans="1:1" x14ac:dyDescent="0.25">
      <c r="A19024">
        <v>19023</v>
      </c>
    </row>
    <row r="19025" spans="1:1" x14ac:dyDescent="0.25">
      <c r="A19025">
        <v>19024</v>
      </c>
    </row>
    <row r="19026" spans="1:1" x14ac:dyDescent="0.25">
      <c r="A19026">
        <v>19025</v>
      </c>
    </row>
    <row r="19027" spans="1:1" x14ac:dyDescent="0.25">
      <c r="A19027">
        <v>19026</v>
      </c>
    </row>
    <row r="19028" spans="1:1" x14ac:dyDescent="0.25">
      <c r="A19028">
        <v>19027</v>
      </c>
    </row>
    <row r="19029" spans="1:1" x14ac:dyDescent="0.25">
      <c r="A19029">
        <v>19028</v>
      </c>
    </row>
    <row r="19030" spans="1:1" x14ac:dyDescent="0.25">
      <c r="A19030">
        <v>19029</v>
      </c>
    </row>
    <row r="19031" spans="1:1" x14ac:dyDescent="0.25">
      <c r="A19031">
        <v>19030</v>
      </c>
    </row>
    <row r="19032" spans="1:1" x14ac:dyDescent="0.25">
      <c r="A19032">
        <v>19031</v>
      </c>
    </row>
    <row r="19033" spans="1:1" x14ac:dyDescent="0.25">
      <c r="A19033">
        <v>19032</v>
      </c>
    </row>
    <row r="19034" spans="1:1" x14ac:dyDescent="0.25">
      <c r="A19034">
        <v>19033</v>
      </c>
    </row>
    <row r="19035" spans="1:1" x14ac:dyDescent="0.25">
      <c r="A19035">
        <v>19034</v>
      </c>
    </row>
    <row r="19036" spans="1:1" x14ac:dyDescent="0.25">
      <c r="A19036">
        <v>19035</v>
      </c>
    </row>
    <row r="19037" spans="1:1" x14ac:dyDescent="0.25">
      <c r="A19037">
        <v>19036</v>
      </c>
    </row>
    <row r="19038" spans="1:1" x14ac:dyDescent="0.25">
      <c r="A19038">
        <v>19037</v>
      </c>
    </row>
    <row r="19039" spans="1:1" x14ac:dyDescent="0.25">
      <c r="A19039">
        <v>19038</v>
      </c>
    </row>
    <row r="19040" spans="1:1" x14ac:dyDescent="0.25">
      <c r="A19040">
        <v>19039</v>
      </c>
    </row>
    <row r="19041" spans="1:1" x14ac:dyDescent="0.25">
      <c r="A19041">
        <v>19040</v>
      </c>
    </row>
    <row r="19042" spans="1:1" x14ac:dyDescent="0.25">
      <c r="A19042">
        <v>19041</v>
      </c>
    </row>
    <row r="19043" spans="1:1" x14ac:dyDescent="0.25">
      <c r="A19043">
        <v>19042</v>
      </c>
    </row>
    <row r="19044" spans="1:1" x14ac:dyDescent="0.25">
      <c r="A19044">
        <v>19043</v>
      </c>
    </row>
    <row r="19045" spans="1:1" x14ac:dyDescent="0.25">
      <c r="A19045">
        <v>19044</v>
      </c>
    </row>
    <row r="19046" spans="1:1" x14ac:dyDescent="0.25">
      <c r="A19046">
        <v>19045</v>
      </c>
    </row>
    <row r="19047" spans="1:1" x14ac:dyDescent="0.25">
      <c r="A19047">
        <v>19046</v>
      </c>
    </row>
    <row r="19048" spans="1:1" x14ac:dyDescent="0.25">
      <c r="A19048">
        <v>19047</v>
      </c>
    </row>
    <row r="19049" spans="1:1" x14ac:dyDescent="0.25">
      <c r="A19049">
        <v>19048</v>
      </c>
    </row>
    <row r="19050" spans="1:1" x14ac:dyDescent="0.25">
      <c r="A19050">
        <v>19049</v>
      </c>
    </row>
    <row r="19051" spans="1:1" x14ac:dyDescent="0.25">
      <c r="A19051">
        <v>19050</v>
      </c>
    </row>
    <row r="19052" spans="1:1" x14ac:dyDescent="0.25">
      <c r="A19052">
        <v>19051</v>
      </c>
    </row>
    <row r="19053" spans="1:1" x14ac:dyDescent="0.25">
      <c r="A19053">
        <v>19052</v>
      </c>
    </row>
    <row r="19054" spans="1:1" x14ac:dyDescent="0.25">
      <c r="A19054">
        <v>19053</v>
      </c>
    </row>
    <row r="19055" spans="1:1" x14ac:dyDescent="0.25">
      <c r="A19055">
        <v>19054</v>
      </c>
    </row>
    <row r="19056" spans="1:1" x14ac:dyDescent="0.25">
      <c r="A19056">
        <v>19055</v>
      </c>
    </row>
    <row r="19057" spans="1:1" x14ac:dyDescent="0.25">
      <c r="A19057">
        <v>19056</v>
      </c>
    </row>
    <row r="19058" spans="1:1" x14ac:dyDescent="0.25">
      <c r="A19058">
        <v>19057</v>
      </c>
    </row>
    <row r="19059" spans="1:1" x14ac:dyDescent="0.25">
      <c r="A19059">
        <v>19058</v>
      </c>
    </row>
    <row r="19060" spans="1:1" x14ac:dyDescent="0.25">
      <c r="A19060">
        <v>19059</v>
      </c>
    </row>
    <row r="19061" spans="1:1" x14ac:dyDescent="0.25">
      <c r="A19061">
        <v>19060</v>
      </c>
    </row>
    <row r="19062" spans="1:1" x14ac:dyDescent="0.25">
      <c r="A19062">
        <v>19061</v>
      </c>
    </row>
    <row r="19063" spans="1:1" x14ac:dyDescent="0.25">
      <c r="A19063">
        <v>19062</v>
      </c>
    </row>
    <row r="19064" spans="1:1" x14ac:dyDescent="0.25">
      <c r="A19064">
        <v>19063</v>
      </c>
    </row>
    <row r="19065" spans="1:1" x14ac:dyDescent="0.25">
      <c r="A19065">
        <v>19064</v>
      </c>
    </row>
    <row r="19066" spans="1:1" x14ac:dyDescent="0.25">
      <c r="A19066">
        <v>19065</v>
      </c>
    </row>
    <row r="19067" spans="1:1" x14ac:dyDescent="0.25">
      <c r="A19067">
        <v>19066</v>
      </c>
    </row>
    <row r="19068" spans="1:1" x14ac:dyDescent="0.25">
      <c r="A19068">
        <v>19067</v>
      </c>
    </row>
    <row r="19069" spans="1:1" x14ac:dyDescent="0.25">
      <c r="A19069">
        <v>19068</v>
      </c>
    </row>
    <row r="19070" spans="1:1" x14ac:dyDescent="0.25">
      <c r="A19070">
        <v>19069</v>
      </c>
    </row>
    <row r="19071" spans="1:1" x14ac:dyDescent="0.25">
      <c r="A19071">
        <v>19070</v>
      </c>
    </row>
    <row r="19072" spans="1:1" x14ac:dyDescent="0.25">
      <c r="A19072">
        <v>19071</v>
      </c>
    </row>
    <row r="19073" spans="1:1" x14ac:dyDescent="0.25">
      <c r="A19073">
        <v>19072</v>
      </c>
    </row>
    <row r="19074" spans="1:1" x14ac:dyDescent="0.25">
      <c r="A19074">
        <v>19073</v>
      </c>
    </row>
    <row r="19075" spans="1:1" x14ac:dyDescent="0.25">
      <c r="A19075">
        <v>19074</v>
      </c>
    </row>
    <row r="19076" spans="1:1" x14ac:dyDescent="0.25">
      <c r="A19076">
        <v>19075</v>
      </c>
    </row>
    <row r="19077" spans="1:1" x14ac:dyDescent="0.25">
      <c r="A19077">
        <v>19076</v>
      </c>
    </row>
    <row r="19078" spans="1:1" x14ac:dyDescent="0.25">
      <c r="A19078">
        <v>19077</v>
      </c>
    </row>
    <row r="19079" spans="1:1" x14ac:dyDescent="0.25">
      <c r="A19079">
        <v>19078</v>
      </c>
    </row>
    <row r="19080" spans="1:1" x14ac:dyDescent="0.25">
      <c r="A19080">
        <v>19079</v>
      </c>
    </row>
    <row r="19081" spans="1:1" x14ac:dyDescent="0.25">
      <c r="A19081">
        <v>19080</v>
      </c>
    </row>
    <row r="19082" spans="1:1" x14ac:dyDescent="0.25">
      <c r="A19082">
        <v>19081</v>
      </c>
    </row>
    <row r="19083" spans="1:1" x14ac:dyDescent="0.25">
      <c r="A19083">
        <v>19082</v>
      </c>
    </row>
    <row r="19084" spans="1:1" x14ac:dyDescent="0.25">
      <c r="A19084">
        <v>19083</v>
      </c>
    </row>
    <row r="19085" spans="1:1" x14ac:dyDescent="0.25">
      <c r="A19085">
        <v>19084</v>
      </c>
    </row>
    <row r="19086" spans="1:1" x14ac:dyDescent="0.25">
      <c r="A19086">
        <v>19085</v>
      </c>
    </row>
    <row r="19087" spans="1:1" x14ac:dyDescent="0.25">
      <c r="A19087">
        <v>19086</v>
      </c>
    </row>
    <row r="19088" spans="1:1" x14ac:dyDescent="0.25">
      <c r="A19088">
        <v>19087</v>
      </c>
    </row>
    <row r="19089" spans="1:1" x14ac:dyDescent="0.25">
      <c r="A19089">
        <v>19088</v>
      </c>
    </row>
    <row r="19090" spans="1:1" x14ac:dyDescent="0.25">
      <c r="A19090">
        <v>19089</v>
      </c>
    </row>
    <row r="19091" spans="1:1" x14ac:dyDescent="0.25">
      <c r="A19091">
        <v>19090</v>
      </c>
    </row>
    <row r="19092" spans="1:1" x14ac:dyDescent="0.25">
      <c r="A19092">
        <v>19091</v>
      </c>
    </row>
    <row r="19093" spans="1:1" x14ac:dyDescent="0.25">
      <c r="A19093">
        <v>19092</v>
      </c>
    </row>
    <row r="19094" spans="1:1" x14ac:dyDescent="0.25">
      <c r="A19094">
        <v>19093</v>
      </c>
    </row>
    <row r="19095" spans="1:1" x14ac:dyDescent="0.25">
      <c r="A19095">
        <v>19094</v>
      </c>
    </row>
    <row r="19096" spans="1:1" x14ac:dyDescent="0.25">
      <c r="A19096">
        <v>19095</v>
      </c>
    </row>
    <row r="19097" spans="1:1" x14ac:dyDescent="0.25">
      <c r="A19097">
        <v>19096</v>
      </c>
    </row>
    <row r="19098" spans="1:1" x14ac:dyDescent="0.25">
      <c r="A19098">
        <v>19097</v>
      </c>
    </row>
    <row r="19099" spans="1:1" x14ac:dyDescent="0.25">
      <c r="A19099">
        <v>19098</v>
      </c>
    </row>
    <row r="19100" spans="1:1" x14ac:dyDescent="0.25">
      <c r="A19100">
        <v>19099</v>
      </c>
    </row>
    <row r="19101" spans="1:1" x14ac:dyDescent="0.25">
      <c r="A19101">
        <v>19100</v>
      </c>
    </row>
    <row r="19102" spans="1:1" x14ac:dyDescent="0.25">
      <c r="A19102">
        <v>19101</v>
      </c>
    </row>
    <row r="19103" spans="1:1" x14ac:dyDescent="0.25">
      <c r="A19103">
        <v>19102</v>
      </c>
    </row>
    <row r="19104" spans="1:1" x14ac:dyDescent="0.25">
      <c r="A19104">
        <v>19103</v>
      </c>
    </row>
    <row r="19105" spans="1:1" x14ac:dyDescent="0.25">
      <c r="A19105">
        <v>19104</v>
      </c>
    </row>
    <row r="19106" spans="1:1" x14ac:dyDescent="0.25">
      <c r="A19106">
        <v>19105</v>
      </c>
    </row>
    <row r="19107" spans="1:1" x14ac:dyDescent="0.25">
      <c r="A19107">
        <v>19106</v>
      </c>
    </row>
    <row r="19108" spans="1:1" x14ac:dyDescent="0.25">
      <c r="A19108">
        <v>19107</v>
      </c>
    </row>
    <row r="19109" spans="1:1" x14ac:dyDescent="0.25">
      <c r="A19109">
        <v>19108</v>
      </c>
    </row>
    <row r="19110" spans="1:1" x14ac:dyDescent="0.25">
      <c r="A19110">
        <v>19109</v>
      </c>
    </row>
    <row r="19111" spans="1:1" x14ac:dyDescent="0.25">
      <c r="A19111">
        <v>19110</v>
      </c>
    </row>
    <row r="19112" spans="1:1" x14ac:dyDescent="0.25">
      <c r="A19112">
        <v>19111</v>
      </c>
    </row>
    <row r="19113" spans="1:1" x14ac:dyDescent="0.25">
      <c r="A19113">
        <v>19112</v>
      </c>
    </row>
    <row r="19114" spans="1:1" x14ac:dyDescent="0.25">
      <c r="A19114">
        <v>19113</v>
      </c>
    </row>
    <row r="19115" spans="1:1" x14ac:dyDescent="0.25">
      <c r="A19115">
        <v>19114</v>
      </c>
    </row>
    <row r="19116" spans="1:1" x14ac:dyDescent="0.25">
      <c r="A19116">
        <v>19115</v>
      </c>
    </row>
    <row r="19117" spans="1:1" x14ac:dyDescent="0.25">
      <c r="A19117">
        <v>19116</v>
      </c>
    </row>
    <row r="19118" spans="1:1" x14ac:dyDescent="0.25">
      <c r="A19118">
        <v>19117</v>
      </c>
    </row>
    <row r="19119" spans="1:1" x14ac:dyDescent="0.25">
      <c r="A19119">
        <v>19118</v>
      </c>
    </row>
    <row r="19120" spans="1:1" x14ac:dyDescent="0.25">
      <c r="A19120">
        <v>19119</v>
      </c>
    </row>
    <row r="19121" spans="1:1" x14ac:dyDescent="0.25">
      <c r="A19121">
        <v>19120</v>
      </c>
    </row>
    <row r="19122" spans="1:1" x14ac:dyDescent="0.25">
      <c r="A19122">
        <v>19121</v>
      </c>
    </row>
    <row r="19123" spans="1:1" x14ac:dyDescent="0.25">
      <c r="A19123">
        <v>19122</v>
      </c>
    </row>
    <row r="19124" spans="1:1" x14ac:dyDescent="0.25">
      <c r="A19124">
        <v>19123</v>
      </c>
    </row>
    <row r="19125" spans="1:1" x14ac:dyDescent="0.25">
      <c r="A19125">
        <v>19124</v>
      </c>
    </row>
    <row r="19126" spans="1:1" x14ac:dyDescent="0.25">
      <c r="A19126">
        <v>19125</v>
      </c>
    </row>
    <row r="19127" spans="1:1" x14ac:dyDescent="0.25">
      <c r="A19127">
        <v>19126</v>
      </c>
    </row>
    <row r="19128" spans="1:1" x14ac:dyDescent="0.25">
      <c r="A19128">
        <v>19127</v>
      </c>
    </row>
    <row r="19129" spans="1:1" x14ac:dyDescent="0.25">
      <c r="A19129">
        <v>19128</v>
      </c>
    </row>
    <row r="19130" spans="1:1" x14ac:dyDescent="0.25">
      <c r="A19130">
        <v>19129</v>
      </c>
    </row>
    <row r="19131" spans="1:1" x14ac:dyDescent="0.25">
      <c r="A19131">
        <v>19130</v>
      </c>
    </row>
    <row r="19132" spans="1:1" x14ac:dyDescent="0.25">
      <c r="A19132">
        <v>19131</v>
      </c>
    </row>
    <row r="19133" spans="1:1" x14ac:dyDescent="0.25">
      <c r="A19133">
        <v>19132</v>
      </c>
    </row>
    <row r="19134" spans="1:1" x14ac:dyDescent="0.25">
      <c r="A19134">
        <v>19133</v>
      </c>
    </row>
    <row r="19135" spans="1:1" x14ac:dyDescent="0.25">
      <c r="A19135">
        <v>19134</v>
      </c>
    </row>
    <row r="19136" spans="1:1" x14ac:dyDescent="0.25">
      <c r="A19136">
        <v>19135</v>
      </c>
    </row>
    <row r="19137" spans="1:1" x14ac:dyDescent="0.25">
      <c r="A19137">
        <v>19136</v>
      </c>
    </row>
    <row r="19138" spans="1:1" x14ac:dyDescent="0.25">
      <c r="A19138">
        <v>19137</v>
      </c>
    </row>
    <row r="19139" spans="1:1" x14ac:dyDescent="0.25">
      <c r="A19139">
        <v>19138</v>
      </c>
    </row>
    <row r="19140" spans="1:1" x14ac:dyDescent="0.25">
      <c r="A19140">
        <v>19139</v>
      </c>
    </row>
    <row r="19141" spans="1:1" x14ac:dyDescent="0.25">
      <c r="A19141">
        <v>19140</v>
      </c>
    </row>
    <row r="19142" spans="1:1" x14ac:dyDescent="0.25">
      <c r="A19142">
        <v>19141</v>
      </c>
    </row>
    <row r="19143" spans="1:1" x14ac:dyDescent="0.25">
      <c r="A19143">
        <v>19142</v>
      </c>
    </row>
    <row r="19144" spans="1:1" x14ac:dyDescent="0.25">
      <c r="A19144">
        <v>19143</v>
      </c>
    </row>
    <row r="19145" spans="1:1" x14ac:dyDescent="0.25">
      <c r="A19145">
        <v>19144</v>
      </c>
    </row>
    <row r="19146" spans="1:1" x14ac:dyDescent="0.25">
      <c r="A19146">
        <v>19145</v>
      </c>
    </row>
    <row r="19147" spans="1:1" x14ac:dyDescent="0.25">
      <c r="A19147">
        <v>19146</v>
      </c>
    </row>
    <row r="19148" spans="1:1" x14ac:dyDescent="0.25">
      <c r="A19148">
        <v>19147</v>
      </c>
    </row>
    <row r="19149" spans="1:1" x14ac:dyDescent="0.25">
      <c r="A19149">
        <v>19148</v>
      </c>
    </row>
    <row r="19150" spans="1:1" x14ac:dyDescent="0.25">
      <c r="A19150">
        <v>19149</v>
      </c>
    </row>
    <row r="19151" spans="1:1" x14ac:dyDescent="0.25">
      <c r="A19151">
        <v>19150</v>
      </c>
    </row>
    <row r="19152" spans="1:1" x14ac:dyDescent="0.25">
      <c r="A19152">
        <v>19151</v>
      </c>
    </row>
    <row r="19153" spans="1:1" x14ac:dyDescent="0.25">
      <c r="A19153">
        <v>19152</v>
      </c>
    </row>
    <row r="19154" spans="1:1" x14ac:dyDescent="0.25">
      <c r="A19154">
        <v>19153</v>
      </c>
    </row>
    <row r="19155" spans="1:1" x14ac:dyDescent="0.25">
      <c r="A19155">
        <v>19154</v>
      </c>
    </row>
    <row r="19156" spans="1:1" x14ac:dyDescent="0.25">
      <c r="A19156">
        <v>19155</v>
      </c>
    </row>
    <row r="19157" spans="1:1" x14ac:dyDescent="0.25">
      <c r="A19157">
        <v>19156</v>
      </c>
    </row>
    <row r="19158" spans="1:1" x14ac:dyDescent="0.25">
      <c r="A19158">
        <v>19157</v>
      </c>
    </row>
    <row r="19159" spans="1:1" x14ac:dyDescent="0.25">
      <c r="A19159">
        <v>19158</v>
      </c>
    </row>
    <row r="19160" spans="1:1" x14ac:dyDescent="0.25">
      <c r="A19160">
        <v>19159</v>
      </c>
    </row>
    <row r="19161" spans="1:1" x14ac:dyDescent="0.25">
      <c r="A19161">
        <v>19160</v>
      </c>
    </row>
    <row r="19162" spans="1:1" x14ac:dyDescent="0.25">
      <c r="A19162">
        <v>19161</v>
      </c>
    </row>
    <row r="19163" spans="1:1" x14ac:dyDescent="0.25">
      <c r="A19163">
        <v>19162</v>
      </c>
    </row>
    <row r="19164" spans="1:1" x14ac:dyDescent="0.25">
      <c r="A19164">
        <v>19163</v>
      </c>
    </row>
    <row r="19165" spans="1:1" x14ac:dyDescent="0.25">
      <c r="A19165">
        <v>19164</v>
      </c>
    </row>
    <row r="19166" spans="1:1" x14ac:dyDescent="0.25">
      <c r="A19166">
        <v>19165</v>
      </c>
    </row>
    <row r="19167" spans="1:1" x14ac:dyDescent="0.25">
      <c r="A19167">
        <v>19166</v>
      </c>
    </row>
    <row r="19168" spans="1:1" x14ac:dyDescent="0.25">
      <c r="A19168">
        <v>19167</v>
      </c>
    </row>
    <row r="19169" spans="1:1" x14ac:dyDescent="0.25">
      <c r="A19169">
        <v>19168</v>
      </c>
    </row>
    <row r="19170" spans="1:1" x14ac:dyDescent="0.25">
      <c r="A19170">
        <v>19169</v>
      </c>
    </row>
    <row r="19171" spans="1:1" x14ac:dyDescent="0.25">
      <c r="A19171">
        <v>19170</v>
      </c>
    </row>
    <row r="19172" spans="1:1" x14ac:dyDescent="0.25">
      <c r="A19172">
        <v>19171</v>
      </c>
    </row>
    <row r="19173" spans="1:1" x14ac:dyDescent="0.25">
      <c r="A19173">
        <v>19172</v>
      </c>
    </row>
    <row r="19174" spans="1:1" x14ac:dyDescent="0.25">
      <c r="A19174">
        <v>19173</v>
      </c>
    </row>
    <row r="19175" spans="1:1" x14ac:dyDescent="0.25">
      <c r="A19175">
        <v>19174</v>
      </c>
    </row>
    <row r="19176" spans="1:1" x14ac:dyDescent="0.25">
      <c r="A19176">
        <v>19175</v>
      </c>
    </row>
    <row r="19177" spans="1:1" x14ac:dyDescent="0.25">
      <c r="A19177">
        <v>19176</v>
      </c>
    </row>
    <row r="19178" spans="1:1" x14ac:dyDescent="0.25">
      <c r="A19178">
        <v>19177</v>
      </c>
    </row>
    <row r="19179" spans="1:1" x14ac:dyDescent="0.25">
      <c r="A19179">
        <v>19178</v>
      </c>
    </row>
    <row r="19180" spans="1:1" x14ac:dyDescent="0.25">
      <c r="A19180">
        <v>19179</v>
      </c>
    </row>
    <row r="19181" spans="1:1" x14ac:dyDescent="0.25">
      <c r="A19181">
        <v>19180</v>
      </c>
    </row>
    <row r="19182" spans="1:1" x14ac:dyDescent="0.25">
      <c r="A19182">
        <v>19181</v>
      </c>
    </row>
    <row r="19183" spans="1:1" x14ac:dyDescent="0.25">
      <c r="A19183">
        <v>19182</v>
      </c>
    </row>
    <row r="19184" spans="1:1" x14ac:dyDescent="0.25">
      <c r="A19184">
        <v>19183</v>
      </c>
    </row>
    <row r="19185" spans="1:1" x14ac:dyDescent="0.25">
      <c r="A19185">
        <v>19184</v>
      </c>
    </row>
    <row r="19186" spans="1:1" x14ac:dyDescent="0.25">
      <c r="A19186">
        <v>19185</v>
      </c>
    </row>
    <row r="19187" spans="1:1" x14ac:dyDescent="0.25">
      <c r="A19187">
        <v>19186</v>
      </c>
    </row>
    <row r="19188" spans="1:1" x14ac:dyDescent="0.25">
      <c r="A19188">
        <v>19187</v>
      </c>
    </row>
    <row r="19189" spans="1:1" x14ac:dyDescent="0.25">
      <c r="A19189">
        <v>19188</v>
      </c>
    </row>
    <row r="19190" spans="1:1" x14ac:dyDescent="0.25">
      <c r="A19190">
        <v>19189</v>
      </c>
    </row>
    <row r="19191" spans="1:1" x14ac:dyDescent="0.25">
      <c r="A19191">
        <v>19190</v>
      </c>
    </row>
    <row r="19192" spans="1:1" x14ac:dyDescent="0.25">
      <c r="A19192">
        <v>19191</v>
      </c>
    </row>
    <row r="19193" spans="1:1" x14ac:dyDescent="0.25">
      <c r="A19193">
        <v>19192</v>
      </c>
    </row>
    <row r="19194" spans="1:1" x14ac:dyDescent="0.25">
      <c r="A19194">
        <v>19193</v>
      </c>
    </row>
    <row r="19195" spans="1:1" x14ac:dyDescent="0.25">
      <c r="A19195">
        <v>19194</v>
      </c>
    </row>
    <row r="19196" spans="1:1" x14ac:dyDescent="0.25">
      <c r="A19196">
        <v>19195</v>
      </c>
    </row>
    <row r="19197" spans="1:1" x14ac:dyDescent="0.25">
      <c r="A19197">
        <v>19196</v>
      </c>
    </row>
    <row r="19198" spans="1:1" x14ac:dyDescent="0.25">
      <c r="A19198">
        <v>19197</v>
      </c>
    </row>
    <row r="19199" spans="1:1" x14ac:dyDescent="0.25">
      <c r="A19199">
        <v>19198</v>
      </c>
    </row>
    <row r="19200" spans="1:1" x14ac:dyDescent="0.25">
      <c r="A19200">
        <v>19199</v>
      </c>
    </row>
    <row r="19201" spans="1:1" x14ac:dyDescent="0.25">
      <c r="A19201">
        <v>19200</v>
      </c>
    </row>
    <row r="19202" spans="1:1" x14ac:dyDescent="0.25">
      <c r="A19202">
        <v>19201</v>
      </c>
    </row>
    <row r="19203" spans="1:1" x14ac:dyDescent="0.25">
      <c r="A19203">
        <v>19202</v>
      </c>
    </row>
    <row r="19204" spans="1:1" x14ac:dyDescent="0.25">
      <c r="A19204">
        <v>19203</v>
      </c>
    </row>
    <row r="19205" spans="1:1" x14ac:dyDescent="0.25">
      <c r="A19205">
        <v>19204</v>
      </c>
    </row>
    <row r="19206" spans="1:1" x14ac:dyDescent="0.25">
      <c r="A19206">
        <v>19205</v>
      </c>
    </row>
    <row r="19207" spans="1:1" x14ac:dyDescent="0.25">
      <c r="A19207">
        <v>19206</v>
      </c>
    </row>
    <row r="19208" spans="1:1" x14ac:dyDescent="0.25">
      <c r="A19208">
        <v>19207</v>
      </c>
    </row>
    <row r="19209" spans="1:1" x14ac:dyDescent="0.25">
      <c r="A19209">
        <v>19208</v>
      </c>
    </row>
    <row r="19210" spans="1:1" x14ac:dyDescent="0.25">
      <c r="A19210">
        <v>19209</v>
      </c>
    </row>
    <row r="19211" spans="1:1" x14ac:dyDescent="0.25">
      <c r="A19211">
        <v>19210</v>
      </c>
    </row>
    <row r="19212" spans="1:1" x14ac:dyDescent="0.25">
      <c r="A19212">
        <v>19211</v>
      </c>
    </row>
    <row r="19213" spans="1:1" x14ac:dyDescent="0.25">
      <c r="A19213">
        <v>19212</v>
      </c>
    </row>
    <row r="19214" spans="1:1" x14ac:dyDescent="0.25">
      <c r="A19214">
        <v>19213</v>
      </c>
    </row>
    <row r="19215" spans="1:1" x14ac:dyDescent="0.25">
      <c r="A19215">
        <v>19214</v>
      </c>
    </row>
    <row r="19216" spans="1:1" x14ac:dyDescent="0.25">
      <c r="A19216">
        <v>19215</v>
      </c>
    </row>
    <row r="19217" spans="1:1" x14ac:dyDescent="0.25">
      <c r="A19217">
        <v>19216</v>
      </c>
    </row>
    <row r="19218" spans="1:1" x14ac:dyDescent="0.25">
      <c r="A19218">
        <v>19217</v>
      </c>
    </row>
    <row r="19219" spans="1:1" x14ac:dyDescent="0.25">
      <c r="A19219">
        <v>19218</v>
      </c>
    </row>
    <row r="19220" spans="1:1" x14ac:dyDescent="0.25">
      <c r="A19220">
        <v>19219</v>
      </c>
    </row>
    <row r="19221" spans="1:1" x14ac:dyDescent="0.25">
      <c r="A19221">
        <v>19220</v>
      </c>
    </row>
    <row r="19222" spans="1:1" x14ac:dyDescent="0.25">
      <c r="A19222">
        <v>19221</v>
      </c>
    </row>
    <row r="19223" spans="1:1" x14ac:dyDescent="0.25">
      <c r="A19223">
        <v>19222</v>
      </c>
    </row>
    <row r="19224" spans="1:1" x14ac:dyDescent="0.25">
      <c r="A19224">
        <v>19223</v>
      </c>
    </row>
    <row r="19225" spans="1:1" x14ac:dyDescent="0.25">
      <c r="A19225">
        <v>19224</v>
      </c>
    </row>
    <row r="19226" spans="1:1" x14ac:dyDescent="0.25">
      <c r="A19226">
        <v>19225</v>
      </c>
    </row>
    <row r="19227" spans="1:1" x14ac:dyDescent="0.25">
      <c r="A19227">
        <v>19226</v>
      </c>
    </row>
    <row r="19228" spans="1:1" x14ac:dyDescent="0.25">
      <c r="A19228">
        <v>19227</v>
      </c>
    </row>
    <row r="19229" spans="1:1" x14ac:dyDescent="0.25">
      <c r="A19229">
        <v>19228</v>
      </c>
    </row>
    <row r="19230" spans="1:1" x14ac:dyDescent="0.25">
      <c r="A19230">
        <v>19229</v>
      </c>
    </row>
    <row r="19231" spans="1:1" x14ac:dyDescent="0.25">
      <c r="A19231">
        <v>19230</v>
      </c>
    </row>
    <row r="19232" spans="1:1" x14ac:dyDescent="0.25">
      <c r="A19232">
        <v>19231</v>
      </c>
    </row>
    <row r="19233" spans="1:1" x14ac:dyDescent="0.25">
      <c r="A19233">
        <v>19232</v>
      </c>
    </row>
    <row r="19234" spans="1:1" x14ac:dyDescent="0.25">
      <c r="A19234">
        <v>19233</v>
      </c>
    </row>
    <row r="19235" spans="1:1" x14ac:dyDescent="0.25">
      <c r="A19235">
        <v>19234</v>
      </c>
    </row>
    <row r="19236" spans="1:1" x14ac:dyDescent="0.25">
      <c r="A19236">
        <v>19235</v>
      </c>
    </row>
    <row r="19237" spans="1:1" x14ac:dyDescent="0.25">
      <c r="A19237">
        <v>19236</v>
      </c>
    </row>
    <row r="19238" spans="1:1" x14ac:dyDescent="0.25">
      <c r="A19238">
        <v>19237</v>
      </c>
    </row>
    <row r="19239" spans="1:1" x14ac:dyDescent="0.25">
      <c r="A19239">
        <v>19238</v>
      </c>
    </row>
    <row r="19240" spans="1:1" x14ac:dyDescent="0.25">
      <c r="A19240">
        <v>19239</v>
      </c>
    </row>
    <row r="19241" spans="1:1" x14ac:dyDescent="0.25">
      <c r="A19241">
        <v>19240</v>
      </c>
    </row>
    <row r="19242" spans="1:1" x14ac:dyDescent="0.25">
      <c r="A19242">
        <v>19241</v>
      </c>
    </row>
    <row r="19243" spans="1:1" x14ac:dyDescent="0.25">
      <c r="A19243">
        <v>19242</v>
      </c>
    </row>
    <row r="19244" spans="1:1" x14ac:dyDescent="0.25">
      <c r="A19244">
        <v>19243</v>
      </c>
    </row>
    <row r="19245" spans="1:1" x14ac:dyDescent="0.25">
      <c r="A19245">
        <v>19244</v>
      </c>
    </row>
    <row r="19246" spans="1:1" x14ac:dyDescent="0.25">
      <c r="A19246">
        <v>19245</v>
      </c>
    </row>
    <row r="19247" spans="1:1" x14ac:dyDescent="0.25">
      <c r="A19247">
        <v>19246</v>
      </c>
    </row>
    <row r="19248" spans="1:1" x14ac:dyDescent="0.25">
      <c r="A19248">
        <v>19247</v>
      </c>
    </row>
    <row r="19249" spans="1:1" x14ac:dyDescent="0.25">
      <c r="A19249">
        <v>19248</v>
      </c>
    </row>
    <row r="19250" spans="1:1" x14ac:dyDescent="0.25">
      <c r="A19250">
        <v>19249</v>
      </c>
    </row>
    <row r="19251" spans="1:1" x14ac:dyDescent="0.25">
      <c r="A19251">
        <v>19250</v>
      </c>
    </row>
    <row r="19252" spans="1:1" x14ac:dyDescent="0.25">
      <c r="A19252">
        <v>19251</v>
      </c>
    </row>
    <row r="19253" spans="1:1" x14ac:dyDescent="0.25">
      <c r="A19253">
        <v>19252</v>
      </c>
    </row>
    <row r="19254" spans="1:1" x14ac:dyDescent="0.25">
      <c r="A19254">
        <v>19253</v>
      </c>
    </row>
    <row r="19255" spans="1:1" x14ac:dyDescent="0.25">
      <c r="A19255">
        <v>19254</v>
      </c>
    </row>
    <row r="19256" spans="1:1" x14ac:dyDescent="0.25">
      <c r="A19256">
        <v>19255</v>
      </c>
    </row>
    <row r="19257" spans="1:1" x14ac:dyDescent="0.25">
      <c r="A19257">
        <v>19256</v>
      </c>
    </row>
    <row r="19258" spans="1:1" x14ac:dyDescent="0.25">
      <c r="A19258">
        <v>19257</v>
      </c>
    </row>
    <row r="19259" spans="1:1" x14ac:dyDescent="0.25">
      <c r="A19259">
        <v>19258</v>
      </c>
    </row>
    <row r="19260" spans="1:1" x14ac:dyDescent="0.25">
      <c r="A19260">
        <v>19259</v>
      </c>
    </row>
    <row r="19261" spans="1:1" x14ac:dyDescent="0.25">
      <c r="A19261">
        <v>19260</v>
      </c>
    </row>
    <row r="19262" spans="1:1" x14ac:dyDescent="0.25">
      <c r="A19262">
        <v>19261</v>
      </c>
    </row>
    <row r="19263" spans="1:1" x14ac:dyDescent="0.25">
      <c r="A19263">
        <v>19262</v>
      </c>
    </row>
    <row r="19264" spans="1:1" x14ac:dyDescent="0.25">
      <c r="A19264">
        <v>19263</v>
      </c>
    </row>
    <row r="19265" spans="1:1" x14ac:dyDescent="0.25">
      <c r="A19265">
        <v>19264</v>
      </c>
    </row>
    <row r="19266" spans="1:1" x14ac:dyDescent="0.25">
      <c r="A19266">
        <v>19265</v>
      </c>
    </row>
    <row r="19267" spans="1:1" x14ac:dyDescent="0.25">
      <c r="A19267">
        <v>19266</v>
      </c>
    </row>
    <row r="19268" spans="1:1" x14ac:dyDescent="0.25">
      <c r="A19268">
        <v>19267</v>
      </c>
    </row>
    <row r="19269" spans="1:1" x14ac:dyDescent="0.25">
      <c r="A19269">
        <v>19268</v>
      </c>
    </row>
    <row r="19270" spans="1:1" x14ac:dyDescent="0.25">
      <c r="A19270">
        <v>19269</v>
      </c>
    </row>
    <row r="19271" spans="1:1" x14ac:dyDescent="0.25">
      <c r="A19271">
        <v>19270</v>
      </c>
    </row>
    <row r="19272" spans="1:1" x14ac:dyDescent="0.25">
      <c r="A19272">
        <v>19271</v>
      </c>
    </row>
    <row r="19273" spans="1:1" x14ac:dyDescent="0.25">
      <c r="A19273">
        <v>19272</v>
      </c>
    </row>
    <row r="19274" spans="1:1" x14ac:dyDescent="0.25">
      <c r="A19274">
        <v>19273</v>
      </c>
    </row>
    <row r="19275" spans="1:1" x14ac:dyDescent="0.25">
      <c r="A19275">
        <v>19274</v>
      </c>
    </row>
    <row r="19276" spans="1:1" x14ac:dyDescent="0.25">
      <c r="A19276">
        <v>19275</v>
      </c>
    </row>
    <row r="19277" spans="1:1" x14ac:dyDescent="0.25">
      <c r="A19277">
        <v>19276</v>
      </c>
    </row>
    <row r="19278" spans="1:1" x14ac:dyDescent="0.25">
      <c r="A19278">
        <v>19277</v>
      </c>
    </row>
    <row r="19279" spans="1:1" x14ac:dyDescent="0.25">
      <c r="A19279">
        <v>19278</v>
      </c>
    </row>
    <row r="19280" spans="1:1" x14ac:dyDescent="0.25">
      <c r="A19280">
        <v>19279</v>
      </c>
    </row>
    <row r="19281" spans="1:1" x14ac:dyDescent="0.25">
      <c r="A19281">
        <v>19280</v>
      </c>
    </row>
    <row r="19282" spans="1:1" x14ac:dyDescent="0.25">
      <c r="A19282">
        <v>19281</v>
      </c>
    </row>
    <row r="19283" spans="1:1" x14ac:dyDescent="0.25">
      <c r="A19283">
        <v>19282</v>
      </c>
    </row>
    <row r="19284" spans="1:1" x14ac:dyDescent="0.25">
      <c r="A19284">
        <v>19283</v>
      </c>
    </row>
    <row r="19285" spans="1:1" x14ac:dyDescent="0.25">
      <c r="A19285">
        <v>19284</v>
      </c>
    </row>
    <row r="19286" spans="1:1" x14ac:dyDescent="0.25">
      <c r="A19286">
        <v>19285</v>
      </c>
    </row>
    <row r="19287" spans="1:1" x14ac:dyDescent="0.25">
      <c r="A19287">
        <v>19286</v>
      </c>
    </row>
    <row r="19288" spans="1:1" x14ac:dyDescent="0.25">
      <c r="A19288">
        <v>19287</v>
      </c>
    </row>
    <row r="19289" spans="1:1" x14ac:dyDescent="0.25">
      <c r="A19289">
        <v>19288</v>
      </c>
    </row>
    <row r="19290" spans="1:1" x14ac:dyDescent="0.25">
      <c r="A19290">
        <v>19289</v>
      </c>
    </row>
    <row r="19291" spans="1:1" x14ac:dyDescent="0.25">
      <c r="A19291">
        <v>19290</v>
      </c>
    </row>
    <row r="19292" spans="1:1" x14ac:dyDescent="0.25">
      <c r="A19292">
        <v>19291</v>
      </c>
    </row>
    <row r="19293" spans="1:1" x14ac:dyDescent="0.25">
      <c r="A19293">
        <v>19292</v>
      </c>
    </row>
    <row r="19294" spans="1:1" x14ac:dyDescent="0.25">
      <c r="A19294">
        <v>19293</v>
      </c>
    </row>
    <row r="19295" spans="1:1" x14ac:dyDescent="0.25">
      <c r="A19295">
        <v>19294</v>
      </c>
    </row>
    <row r="19296" spans="1:1" x14ac:dyDescent="0.25">
      <c r="A19296">
        <v>19295</v>
      </c>
    </row>
    <row r="19297" spans="1:1" x14ac:dyDescent="0.25">
      <c r="A19297">
        <v>19296</v>
      </c>
    </row>
    <row r="19298" spans="1:1" x14ac:dyDescent="0.25">
      <c r="A19298">
        <v>19297</v>
      </c>
    </row>
    <row r="19299" spans="1:1" x14ac:dyDescent="0.25">
      <c r="A19299">
        <v>19298</v>
      </c>
    </row>
    <row r="19300" spans="1:1" x14ac:dyDescent="0.25">
      <c r="A19300">
        <v>19299</v>
      </c>
    </row>
    <row r="19301" spans="1:1" x14ac:dyDescent="0.25">
      <c r="A19301">
        <v>19300</v>
      </c>
    </row>
    <row r="19302" spans="1:1" x14ac:dyDescent="0.25">
      <c r="A19302">
        <v>19301</v>
      </c>
    </row>
    <row r="19303" spans="1:1" x14ac:dyDescent="0.25">
      <c r="A19303">
        <v>19302</v>
      </c>
    </row>
    <row r="19304" spans="1:1" x14ac:dyDescent="0.25">
      <c r="A19304">
        <v>19303</v>
      </c>
    </row>
    <row r="19305" spans="1:1" x14ac:dyDescent="0.25">
      <c r="A19305">
        <v>19304</v>
      </c>
    </row>
    <row r="19306" spans="1:1" x14ac:dyDescent="0.25">
      <c r="A19306">
        <v>19305</v>
      </c>
    </row>
    <row r="19307" spans="1:1" x14ac:dyDescent="0.25">
      <c r="A19307">
        <v>19306</v>
      </c>
    </row>
    <row r="19308" spans="1:1" x14ac:dyDescent="0.25">
      <c r="A19308">
        <v>19307</v>
      </c>
    </row>
    <row r="19309" spans="1:1" x14ac:dyDescent="0.25">
      <c r="A19309">
        <v>19308</v>
      </c>
    </row>
    <row r="19310" spans="1:1" x14ac:dyDescent="0.25">
      <c r="A19310">
        <v>19309</v>
      </c>
    </row>
    <row r="19311" spans="1:1" x14ac:dyDescent="0.25">
      <c r="A19311">
        <v>19310</v>
      </c>
    </row>
    <row r="19312" spans="1:1" x14ac:dyDescent="0.25">
      <c r="A19312">
        <v>19311</v>
      </c>
    </row>
    <row r="19313" spans="1:1" x14ac:dyDescent="0.25">
      <c r="A19313">
        <v>19312</v>
      </c>
    </row>
    <row r="19314" spans="1:1" x14ac:dyDescent="0.25">
      <c r="A19314">
        <v>19313</v>
      </c>
    </row>
    <row r="19315" spans="1:1" x14ac:dyDescent="0.25">
      <c r="A19315">
        <v>19314</v>
      </c>
    </row>
    <row r="19316" spans="1:1" x14ac:dyDescent="0.25">
      <c r="A19316">
        <v>19315</v>
      </c>
    </row>
    <row r="19317" spans="1:1" x14ac:dyDescent="0.25">
      <c r="A19317">
        <v>19316</v>
      </c>
    </row>
    <row r="19318" spans="1:1" x14ac:dyDescent="0.25">
      <c r="A19318">
        <v>19317</v>
      </c>
    </row>
    <row r="19319" spans="1:1" x14ac:dyDescent="0.25">
      <c r="A19319">
        <v>19318</v>
      </c>
    </row>
    <row r="19320" spans="1:1" x14ac:dyDescent="0.25">
      <c r="A19320">
        <v>19319</v>
      </c>
    </row>
    <row r="19321" spans="1:1" x14ac:dyDescent="0.25">
      <c r="A19321">
        <v>19320</v>
      </c>
    </row>
    <row r="19322" spans="1:1" x14ac:dyDescent="0.25">
      <c r="A19322">
        <v>19321</v>
      </c>
    </row>
    <row r="19323" spans="1:1" x14ac:dyDescent="0.25">
      <c r="A19323">
        <v>19322</v>
      </c>
    </row>
    <row r="19324" spans="1:1" x14ac:dyDescent="0.25">
      <c r="A19324">
        <v>19323</v>
      </c>
    </row>
    <row r="19325" spans="1:1" x14ac:dyDescent="0.25">
      <c r="A19325">
        <v>19324</v>
      </c>
    </row>
    <row r="19326" spans="1:1" x14ac:dyDescent="0.25">
      <c r="A19326">
        <v>19325</v>
      </c>
    </row>
    <row r="19327" spans="1:1" x14ac:dyDescent="0.25">
      <c r="A19327">
        <v>19326</v>
      </c>
    </row>
    <row r="19328" spans="1:1" x14ac:dyDescent="0.25">
      <c r="A19328">
        <v>19327</v>
      </c>
    </row>
    <row r="19329" spans="1:1" x14ac:dyDescent="0.25">
      <c r="A19329">
        <v>19328</v>
      </c>
    </row>
    <row r="19330" spans="1:1" x14ac:dyDescent="0.25">
      <c r="A19330">
        <v>19329</v>
      </c>
    </row>
    <row r="19331" spans="1:1" x14ac:dyDescent="0.25">
      <c r="A19331">
        <v>19330</v>
      </c>
    </row>
    <row r="19332" spans="1:1" x14ac:dyDescent="0.25">
      <c r="A19332">
        <v>19331</v>
      </c>
    </row>
    <row r="19333" spans="1:1" x14ac:dyDescent="0.25">
      <c r="A19333">
        <v>19332</v>
      </c>
    </row>
    <row r="19334" spans="1:1" x14ac:dyDescent="0.25">
      <c r="A19334">
        <v>19333</v>
      </c>
    </row>
    <row r="19335" spans="1:1" x14ac:dyDescent="0.25">
      <c r="A19335">
        <v>19334</v>
      </c>
    </row>
    <row r="19336" spans="1:1" x14ac:dyDescent="0.25">
      <c r="A19336">
        <v>19335</v>
      </c>
    </row>
    <row r="19337" spans="1:1" x14ac:dyDescent="0.25">
      <c r="A19337">
        <v>19336</v>
      </c>
    </row>
    <row r="19338" spans="1:1" x14ac:dyDescent="0.25">
      <c r="A19338">
        <v>19337</v>
      </c>
    </row>
    <row r="19339" spans="1:1" x14ac:dyDescent="0.25">
      <c r="A19339">
        <v>19338</v>
      </c>
    </row>
    <row r="19340" spans="1:1" x14ac:dyDescent="0.25">
      <c r="A19340">
        <v>19339</v>
      </c>
    </row>
    <row r="19341" spans="1:1" x14ac:dyDescent="0.25">
      <c r="A19341">
        <v>19340</v>
      </c>
    </row>
    <row r="19342" spans="1:1" x14ac:dyDescent="0.25">
      <c r="A19342">
        <v>19341</v>
      </c>
    </row>
    <row r="19343" spans="1:1" x14ac:dyDescent="0.25">
      <c r="A19343">
        <v>19342</v>
      </c>
    </row>
    <row r="19344" spans="1:1" x14ac:dyDescent="0.25">
      <c r="A19344">
        <v>19343</v>
      </c>
    </row>
    <row r="19345" spans="1:1" x14ac:dyDescent="0.25">
      <c r="A19345">
        <v>19344</v>
      </c>
    </row>
    <row r="19346" spans="1:1" x14ac:dyDescent="0.25">
      <c r="A19346">
        <v>19345</v>
      </c>
    </row>
    <row r="19347" spans="1:1" x14ac:dyDescent="0.25">
      <c r="A19347">
        <v>19346</v>
      </c>
    </row>
    <row r="19348" spans="1:1" x14ac:dyDescent="0.25">
      <c r="A19348">
        <v>19347</v>
      </c>
    </row>
    <row r="19349" spans="1:1" x14ac:dyDescent="0.25">
      <c r="A19349">
        <v>19348</v>
      </c>
    </row>
    <row r="19350" spans="1:1" x14ac:dyDescent="0.25">
      <c r="A19350">
        <v>19349</v>
      </c>
    </row>
    <row r="19351" spans="1:1" x14ac:dyDescent="0.25">
      <c r="A19351">
        <v>19350</v>
      </c>
    </row>
    <row r="19352" spans="1:1" x14ac:dyDescent="0.25">
      <c r="A19352">
        <v>19351</v>
      </c>
    </row>
    <row r="19353" spans="1:1" x14ac:dyDescent="0.25">
      <c r="A19353">
        <v>19352</v>
      </c>
    </row>
    <row r="19354" spans="1:1" x14ac:dyDescent="0.25">
      <c r="A19354">
        <v>19353</v>
      </c>
    </row>
    <row r="19355" spans="1:1" x14ac:dyDescent="0.25">
      <c r="A19355">
        <v>19354</v>
      </c>
    </row>
    <row r="19356" spans="1:1" x14ac:dyDescent="0.25">
      <c r="A19356">
        <v>19355</v>
      </c>
    </row>
    <row r="19357" spans="1:1" x14ac:dyDescent="0.25">
      <c r="A19357">
        <v>19356</v>
      </c>
    </row>
    <row r="19358" spans="1:1" x14ac:dyDescent="0.25">
      <c r="A19358">
        <v>19357</v>
      </c>
    </row>
    <row r="19359" spans="1:1" x14ac:dyDescent="0.25">
      <c r="A19359">
        <v>19358</v>
      </c>
    </row>
    <row r="19360" spans="1:1" x14ac:dyDescent="0.25">
      <c r="A19360">
        <v>19359</v>
      </c>
    </row>
    <row r="19361" spans="1:1" x14ac:dyDescent="0.25">
      <c r="A19361">
        <v>19360</v>
      </c>
    </row>
    <row r="19362" spans="1:1" x14ac:dyDescent="0.25">
      <c r="A19362">
        <v>19361</v>
      </c>
    </row>
    <row r="19363" spans="1:1" x14ac:dyDescent="0.25">
      <c r="A19363">
        <v>19362</v>
      </c>
    </row>
    <row r="19364" spans="1:1" x14ac:dyDescent="0.25">
      <c r="A19364">
        <v>19363</v>
      </c>
    </row>
    <row r="19365" spans="1:1" x14ac:dyDescent="0.25">
      <c r="A19365">
        <v>19364</v>
      </c>
    </row>
    <row r="19366" spans="1:1" x14ac:dyDescent="0.25">
      <c r="A19366">
        <v>19365</v>
      </c>
    </row>
    <row r="19367" spans="1:1" x14ac:dyDescent="0.25">
      <c r="A19367">
        <v>19366</v>
      </c>
    </row>
    <row r="19368" spans="1:1" x14ac:dyDescent="0.25">
      <c r="A19368">
        <v>19367</v>
      </c>
    </row>
    <row r="19369" spans="1:1" x14ac:dyDescent="0.25">
      <c r="A19369">
        <v>19368</v>
      </c>
    </row>
    <row r="19370" spans="1:1" x14ac:dyDescent="0.25">
      <c r="A19370">
        <v>19369</v>
      </c>
    </row>
    <row r="19371" spans="1:1" x14ac:dyDescent="0.25">
      <c r="A19371">
        <v>19370</v>
      </c>
    </row>
    <row r="19372" spans="1:1" x14ac:dyDescent="0.25">
      <c r="A19372">
        <v>19371</v>
      </c>
    </row>
    <row r="19373" spans="1:1" x14ac:dyDescent="0.25">
      <c r="A19373">
        <v>19372</v>
      </c>
    </row>
    <row r="19374" spans="1:1" x14ac:dyDescent="0.25">
      <c r="A19374">
        <v>19373</v>
      </c>
    </row>
    <row r="19375" spans="1:1" x14ac:dyDescent="0.25">
      <c r="A19375">
        <v>19374</v>
      </c>
    </row>
    <row r="19376" spans="1:1" x14ac:dyDescent="0.25">
      <c r="A19376">
        <v>19375</v>
      </c>
    </row>
    <row r="19377" spans="1:1" x14ac:dyDescent="0.25">
      <c r="A19377">
        <v>19376</v>
      </c>
    </row>
    <row r="19378" spans="1:1" x14ac:dyDescent="0.25">
      <c r="A19378">
        <v>19377</v>
      </c>
    </row>
    <row r="19379" spans="1:1" x14ac:dyDescent="0.25">
      <c r="A19379">
        <v>19378</v>
      </c>
    </row>
    <row r="19380" spans="1:1" x14ac:dyDescent="0.25">
      <c r="A19380">
        <v>19379</v>
      </c>
    </row>
    <row r="19381" spans="1:1" x14ac:dyDescent="0.25">
      <c r="A19381">
        <v>19380</v>
      </c>
    </row>
    <row r="19382" spans="1:1" x14ac:dyDescent="0.25">
      <c r="A19382">
        <v>19381</v>
      </c>
    </row>
    <row r="19383" spans="1:1" x14ac:dyDescent="0.25">
      <c r="A19383">
        <v>19382</v>
      </c>
    </row>
    <row r="19384" spans="1:1" x14ac:dyDescent="0.25">
      <c r="A19384">
        <v>19383</v>
      </c>
    </row>
    <row r="19385" spans="1:1" x14ac:dyDescent="0.25">
      <c r="A19385">
        <v>19384</v>
      </c>
    </row>
    <row r="19386" spans="1:1" x14ac:dyDescent="0.25">
      <c r="A19386">
        <v>19385</v>
      </c>
    </row>
    <row r="19387" spans="1:1" x14ac:dyDescent="0.25">
      <c r="A19387">
        <v>19386</v>
      </c>
    </row>
    <row r="19388" spans="1:1" x14ac:dyDescent="0.25">
      <c r="A19388">
        <v>19387</v>
      </c>
    </row>
    <row r="19389" spans="1:1" x14ac:dyDescent="0.25">
      <c r="A19389">
        <v>19388</v>
      </c>
    </row>
    <row r="19390" spans="1:1" x14ac:dyDescent="0.25">
      <c r="A19390">
        <v>19389</v>
      </c>
    </row>
    <row r="19391" spans="1:1" x14ac:dyDescent="0.25">
      <c r="A19391">
        <v>19390</v>
      </c>
    </row>
    <row r="19392" spans="1:1" x14ac:dyDescent="0.25">
      <c r="A19392">
        <v>19391</v>
      </c>
    </row>
    <row r="19393" spans="1:1" x14ac:dyDescent="0.25">
      <c r="A19393">
        <v>19392</v>
      </c>
    </row>
    <row r="19394" spans="1:1" x14ac:dyDescent="0.25">
      <c r="A19394">
        <v>19393</v>
      </c>
    </row>
    <row r="19395" spans="1:1" x14ac:dyDescent="0.25">
      <c r="A19395">
        <v>19394</v>
      </c>
    </row>
    <row r="19396" spans="1:1" x14ac:dyDescent="0.25">
      <c r="A19396">
        <v>19395</v>
      </c>
    </row>
    <row r="19397" spans="1:1" x14ac:dyDescent="0.25">
      <c r="A19397">
        <v>19396</v>
      </c>
    </row>
    <row r="19398" spans="1:1" x14ac:dyDescent="0.25">
      <c r="A19398">
        <v>19397</v>
      </c>
    </row>
    <row r="19399" spans="1:1" x14ac:dyDescent="0.25">
      <c r="A19399">
        <v>19398</v>
      </c>
    </row>
    <row r="19400" spans="1:1" x14ac:dyDescent="0.25">
      <c r="A19400">
        <v>19399</v>
      </c>
    </row>
    <row r="19401" spans="1:1" x14ac:dyDescent="0.25">
      <c r="A19401">
        <v>19400</v>
      </c>
    </row>
    <row r="19402" spans="1:1" x14ac:dyDescent="0.25">
      <c r="A19402">
        <v>19401</v>
      </c>
    </row>
    <row r="19403" spans="1:1" x14ac:dyDescent="0.25">
      <c r="A19403">
        <v>19402</v>
      </c>
    </row>
    <row r="19404" spans="1:1" x14ac:dyDescent="0.25">
      <c r="A19404">
        <v>19403</v>
      </c>
    </row>
    <row r="19405" spans="1:1" x14ac:dyDescent="0.25">
      <c r="A19405">
        <v>19404</v>
      </c>
    </row>
    <row r="19406" spans="1:1" x14ac:dyDescent="0.25">
      <c r="A19406">
        <v>19405</v>
      </c>
    </row>
    <row r="19407" spans="1:1" x14ac:dyDescent="0.25">
      <c r="A19407">
        <v>19406</v>
      </c>
    </row>
    <row r="19408" spans="1:1" x14ac:dyDescent="0.25">
      <c r="A19408">
        <v>19407</v>
      </c>
    </row>
    <row r="19409" spans="1:1" x14ac:dyDescent="0.25">
      <c r="A19409">
        <v>19408</v>
      </c>
    </row>
    <row r="19410" spans="1:1" x14ac:dyDescent="0.25">
      <c r="A19410">
        <v>19409</v>
      </c>
    </row>
    <row r="19411" spans="1:1" x14ac:dyDescent="0.25">
      <c r="A19411">
        <v>19410</v>
      </c>
    </row>
    <row r="19412" spans="1:1" x14ac:dyDescent="0.25">
      <c r="A19412">
        <v>19411</v>
      </c>
    </row>
    <row r="19413" spans="1:1" x14ac:dyDescent="0.25">
      <c r="A19413">
        <v>19412</v>
      </c>
    </row>
    <row r="19414" spans="1:1" x14ac:dyDescent="0.25">
      <c r="A19414">
        <v>19413</v>
      </c>
    </row>
    <row r="19415" spans="1:1" x14ac:dyDescent="0.25">
      <c r="A19415">
        <v>19414</v>
      </c>
    </row>
    <row r="19416" spans="1:1" x14ac:dyDescent="0.25">
      <c r="A19416">
        <v>19415</v>
      </c>
    </row>
    <row r="19417" spans="1:1" x14ac:dyDescent="0.25">
      <c r="A19417">
        <v>19416</v>
      </c>
    </row>
    <row r="19418" spans="1:1" x14ac:dyDescent="0.25">
      <c r="A19418">
        <v>19417</v>
      </c>
    </row>
    <row r="19419" spans="1:1" x14ac:dyDescent="0.25">
      <c r="A19419">
        <v>19418</v>
      </c>
    </row>
    <row r="19420" spans="1:1" x14ac:dyDescent="0.25">
      <c r="A19420">
        <v>19419</v>
      </c>
    </row>
    <row r="19421" spans="1:1" x14ac:dyDescent="0.25">
      <c r="A19421">
        <v>19420</v>
      </c>
    </row>
    <row r="19422" spans="1:1" x14ac:dyDescent="0.25">
      <c r="A19422">
        <v>19421</v>
      </c>
    </row>
    <row r="19423" spans="1:1" x14ac:dyDescent="0.25">
      <c r="A19423">
        <v>19422</v>
      </c>
    </row>
    <row r="19424" spans="1:1" x14ac:dyDescent="0.25">
      <c r="A19424">
        <v>19423</v>
      </c>
    </row>
    <row r="19425" spans="1:1" x14ac:dyDescent="0.25">
      <c r="A19425">
        <v>19424</v>
      </c>
    </row>
    <row r="19426" spans="1:1" x14ac:dyDescent="0.25">
      <c r="A19426">
        <v>19425</v>
      </c>
    </row>
    <row r="19427" spans="1:1" x14ac:dyDescent="0.25">
      <c r="A19427">
        <v>19426</v>
      </c>
    </row>
    <row r="19428" spans="1:1" x14ac:dyDescent="0.25">
      <c r="A19428">
        <v>19427</v>
      </c>
    </row>
    <row r="19429" spans="1:1" x14ac:dyDescent="0.25">
      <c r="A19429">
        <v>19428</v>
      </c>
    </row>
    <row r="19430" spans="1:1" x14ac:dyDescent="0.25">
      <c r="A19430">
        <v>19429</v>
      </c>
    </row>
    <row r="19431" spans="1:1" x14ac:dyDescent="0.25">
      <c r="A19431">
        <v>19430</v>
      </c>
    </row>
    <row r="19432" spans="1:1" x14ac:dyDescent="0.25">
      <c r="A19432">
        <v>19431</v>
      </c>
    </row>
    <row r="19433" spans="1:1" x14ac:dyDescent="0.25">
      <c r="A19433">
        <v>19432</v>
      </c>
    </row>
    <row r="19434" spans="1:1" x14ac:dyDescent="0.25">
      <c r="A19434">
        <v>19433</v>
      </c>
    </row>
    <row r="19435" spans="1:1" x14ac:dyDescent="0.25">
      <c r="A19435">
        <v>19434</v>
      </c>
    </row>
    <row r="19436" spans="1:1" x14ac:dyDescent="0.25">
      <c r="A19436">
        <v>19435</v>
      </c>
    </row>
    <row r="19437" spans="1:1" x14ac:dyDescent="0.25">
      <c r="A19437">
        <v>19436</v>
      </c>
    </row>
    <row r="19438" spans="1:1" x14ac:dyDescent="0.25">
      <c r="A19438">
        <v>19437</v>
      </c>
    </row>
    <row r="19439" spans="1:1" x14ac:dyDescent="0.25">
      <c r="A19439">
        <v>19438</v>
      </c>
    </row>
    <row r="19440" spans="1:1" x14ac:dyDescent="0.25">
      <c r="A19440">
        <v>19439</v>
      </c>
    </row>
    <row r="19441" spans="1:1" x14ac:dyDescent="0.25">
      <c r="A19441">
        <v>19440</v>
      </c>
    </row>
    <row r="19442" spans="1:1" x14ac:dyDescent="0.25">
      <c r="A19442">
        <v>19441</v>
      </c>
    </row>
    <row r="19443" spans="1:1" x14ac:dyDescent="0.25">
      <c r="A19443">
        <v>19442</v>
      </c>
    </row>
    <row r="19444" spans="1:1" x14ac:dyDescent="0.25">
      <c r="A19444">
        <v>19443</v>
      </c>
    </row>
    <row r="19445" spans="1:1" x14ac:dyDescent="0.25">
      <c r="A19445">
        <v>19444</v>
      </c>
    </row>
    <row r="19446" spans="1:1" x14ac:dyDescent="0.25">
      <c r="A19446">
        <v>19445</v>
      </c>
    </row>
    <row r="19447" spans="1:1" x14ac:dyDescent="0.25">
      <c r="A19447">
        <v>19446</v>
      </c>
    </row>
    <row r="19448" spans="1:1" x14ac:dyDescent="0.25">
      <c r="A19448">
        <v>19447</v>
      </c>
    </row>
    <row r="19449" spans="1:1" x14ac:dyDescent="0.25">
      <c r="A19449">
        <v>19448</v>
      </c>
    </row>
    <row r="19450" spans="1:1" x14ac:dyDescent="0.25">
      <c r="A19450">
        <v>19449</v>
      </c>
    </row>
    <row r="19451" spans="1:1" x14ac:dyDescent="0.25">
      <c r="A19451">
        <v>19450</v>
      </c>
    </row>
    <row r="19452" spans="1:1" x14ac:dyDescent="0.25">
      <c r="A19452">
        <v>19451</v>
      </c>
    </row>
    <row r="19453" spans="1:1" x14ac:dyDescent="0.25">
      <c r="A19453">
        <v>19452</v>
      </c>
    </row>
    <row r="19454" spans="1:1" x14ac:dyDescent="0.25">
      <c r="A19454">
        <v>19453</v>
      </c>
    </row>
    <row r="19455" spans="1:1" x14ac:dyDescent="0.25">
      <c r="A19455">
        <v>19454</v>
      </c>
    </row>
    <row r="19456" spans="1:1" x14ac:dyDescent="0.25">
      <c r="A19456">
        <v>19455</v>
      </c>
    </row>
    <row r="19457" spans="1:1" x14ac:dyDescent="0.25">
      <c r="A19457">
        <v>19456</v>
      </c>
    </row>
    <row r="19458" spans="1:1" x14ac:dyDescent="0.25">
      <c r="A19458">
        <v>19457</v>
      </c>
    </row>
    <row r="19459" spans="1:1" x14ac:dyDescent="0.25">
      <c r="A19459">
        <v>19458</v>
      </c>
    </row>
    <row r="19460" spans="1:1" x14ac:dyDescent="0.25">
      <c r="A19460">
        <v>19459</v>
      </c>
    </row>
    <row r="19461" spans="1:1" x14ac:dyDescent="0.25">
      <c r="A19461">
        <v>19460</v>
      </c>
    </row>
    <row r="19462" spans="1:1" x14ac:dyDescent="0.25">
      <c r="A19462">
        <v>19461</v>
      </c>
    </row>
    <row r="19463" spans="1:1" x14ac:dyDescent="0.25">
      <c r="A19463">
        <v>19462</v>
      </c>
    </row>
    <row r="19464" spans="1:1" x14ac:dyDescent="0.25">
      <c r="A19464">
        <v>19463</v>
      </c>
    </row>
    <row r="19465" spans="1:1" x14ac:dyDescent="0.25">
      <c r="A19465">
        <v>19464</v>
      </c>
    </row>
    <row r="19466" spans="1:1" x14ac:dyDescent="0.25">
      <c r="A19466">
        <v>19465</v>
      </c>
    </row>
    <row r="19467" spans="1:1" x14ac:dyDescent="0.25">
      <c r="A19467">
        <v>19466</v>
      </c>
    </row>
    <row r="19468" spans="1:1" x14ac:dyDescent="0.25">
      <c r="A19468">
        <v>19467</v>
      </c>
    </row>
    <row r="19469" spans="1:1" x14ac:dyDescent="0.25">
      <c r="A19469">
        <v>19468</v>
      </c>
    </row>
    <row r="19470" spans="1:1" x14ac:dyDescent="0.25">
      <c r="A19470">
        <v>19469</v>
      </c>
    </row>
    <row r="19471" spans="1:1" x14ac:dyDescent="0.25">
      <c r="A19471">
        <v>19470</v>
      </c>
    </row>
    <row r="19472" spans="1:1" x14ac:dyDescent="0.25">
      <c r="A19472">
        <v>19471</v>
      </c>
    </row>
    <row r="19473" spans="1:1" x14ac:dyDescent="0.25">
      <c r="A19473">
        <v>19472</v>
      </c>
    </row>
    <row r="19474" spans="1:1" x14ac:dyDescent="0.25">
      <c r="A19474">
        <v>19473</v>
      </c>
    </row>
    <row r="19475" spans="1:1" x14ac:dyDescent="0.25">
      <c r="A19475">
        <v>19474</v>
      </c>
    </row>
    <row r="19476" spans="1:1" x14ac:dyDescent="0.25">
      <c r="A19476">
        <v>19475</v>
      </c>
    </row>
    <row r="19477" spans="1:1" x14ac:dyDescent="0.25">
      <c r="A19477">
        <v>19476</v>
      </c>
    </row>
    <row r="19478" spans="1:1" x14ac:dyDescent="0.25">
      <c r="A19478">
        <v>19477</v>
      </c>
    </row>
    <row r="19479" spans="1:1" x14ac:dyDescent="0.25">
      <c r="A19479">
        <v>19478</v>
      </c>
    </row>
    <row r="19480" spans="1:1" x14ac:dyDescent="0.25">
      <c r="A19480">
        <v>19479</v>
      </c>
    </row>
    <row r="19481" spans="1:1" x14ac:dyDescent="0.25">
      <c r="A19481">
        <v>19480</v>
      </c>
    </row>
    <row r="19482" spans="1:1" x14ac:dyDescent="0.25">
      <c r="A19482">
        <v>19481</v>
      </c>
    </row>
    <row r="19483" spans="1:1" x14ac:dyDescent="0.25">
      <c r="A19483">
        <v>19482</v>
      </c>
    </row>
    <row r="19484" spans="1:1" x14ac:dyDescent="0.25">
      <c r="A19484">
        <v>19483</v>
      </c>
    </row>
    <row r="19485" spans="1:1" x14ac:dyDescent="0.25">
      <c r="A19485">
        <v>19484</v>
      </c>
    </row>
    <row r="19486" spans="1:1" x14ac:dyDescent="0.25">
      <c r="A19486">
        <v>19485</v>
      </c>
    </row>
    <row r="19487" spans="1:1" x14ac:dyDescent="0.25">
      <c r="A19487">
        <v>19486</v>
      </c>
    </row>
    <row r="19488" spans="1:1" x14ac:dyDescent="0.25">
      <c r="A19488">
        <v>19487</v>
      </c>
    </row>
    <row r="19489" spans="1:1" x14ac:dyDescent="0.25">
      <c r="A19489">
        <v>19488</v>
      </c>
    </row>
    <row r="19490" spans="1:1" x14ac:dyDescent="0.25">
      <c r="A19490">
        <v>19489</v>
      </c>
    </row>
    <row r="19491" spans="1:1" x14ac:dyDescent="0.25">
      <c r="A19491">
        <v>19490</v>
      </c>
    </row>
    <row r="19492" spans="1:1" x14ac:dyDescent="0.25">
      <c r="A19492">
        <v>19491</v>
      </c>
    </row>
    <row r="19493" spans="1:1" x14ac:dyDescent="0.25">
      <c r="A19493">
        <v>19492</v>
      </c>
    </row>
    <row r="19494" spans="1:1" x14ac:dyDescent="0.25">
      <c r="A19494">
        <v>19493</v>
      </c>
    </row>
    <row r="19495" spans="1:1" x14ac:dyDescent="0.25">
      <c r="A19495">
        <v>19494</v>
      </c>
    </row>
    <row r="19496" spans="1:1" x14ac:dyDescent="0.25">
      <c r="A19496">
        <v>19495</v>
      </c>
    </row>
    <row r="19497" spans="1:1" x14ac:dyDescent="0.25">
      <c r="A19497">
        <v>19496</v>
      </c>
    </row>
    <row r="19498" spans="1:1" x14ac:dyDescent="0.25">
      <c r="A19498">
        <v>19497</v>
      </c>
    </row>
    <row r="19499" spans="1:1" x14ac:dyDescent="0.25">
      <c r="A19499">
        <v>19498</v>
      </c>
    </row>
    <row r="19500" spans="1:1" x14ac:dyDescent="0.25">
      <c r="A19500">
        <v>19499</v>
      </c>
    </row>
    <row r="19501" spans="1:1" x14ac:dyDescent="0.25">
      <c r="A19501">
        <v>19500</v>
      </c>
    </row>
    <row r="19502" spans="1:1" x14ac:dyDescent="0.25">
      <c r="A19502">
        <v>19501</v>
      </c>
    </row>
    <row r="19503" spans="1:1" x14ac:dyDescent="0.25">
      <c r="A19503">
        <v>19502</v>
      </c>
    </row>
    <row r="19504" spans="1:1" x14ac:dyDescent="0.25">
      <c r="A19504">
        <v>19503</v>
      </c>
    </row>
    <row r="19505" spans="1:1" x14ac:dyDescent="0.25">
      <c r="A19505">
        <v>19504</v>
      </c>
    </row>
    <row r="19506" spans="1:1" x14ac:dyDescent="0.25">
      <c r="A19506">
        <v>19505</v>
      </c>
    </row>
    <row r="19507" spans="1:1" x14ac:dyDescent="0.25">
      <c r="A19507">
        <v>19506</v>
      </c>
    </row>
    <row r="19508" spans="1:1" x14ac:dyDescent="0.25">
      <c r="A19508">
        <v>19507</v>
      </c>
    </row>
    <row r="19509" spans="1:1" x14ac:dyDescent="0.25">
      <c r="A19509">
        <v>19508</v>
      </c>
    </row>
    <row r="19510" spans="1:1" x14ac:dyDescent="0.25">
      <c r="A19510">
        <v>19509</v>
      </c>
    </row>
    <row r="19511" spans="1:1" x14ac:dyDescent="0.25">
      <c r="A19511">
        <v>19510</v>
      </c>
    </row>
    <row r="19512" spans="1:1" x14ac:dyDescent="0.25">
      <c r="A19512">
        <v>19511</v>
      </c>
    </row>
    <row r="19513" spans="1:1" x14ac:dyDescent="0.25">
      <c r="A19513">
        <v>19512</v>
      </c>
    </row>
    <row r="19514" spans="1:1" x14ac:dyDescent="0.25">
      <c r="A19514">
        <v>19513</v>
      </c>
    </row>
    <row r="19515" spans="1:1" x14ac:dyDescent="0.25">
      <c r="A19515">
        <v>19514</v>
      </c>
    </row>
    <row r="19516" spans="1:1" x14ac:dyDescent="0.25">
      <c r="A19516">
        <v>19515</v>
      </c>
    </row>
    <row r="19517" spans="1:1" x14ac:dyDescent="0.25">
      <c r="A19517">
        <v>19516</v>
      </c>
    </row>
    <row r="19518" spans="1:1" x14ac:dyDescent="0.25">
      <c r="A19518">
        <v>19517</v>
      </c>
    </row>
    <row r="19519" spans="1:1" x14ac:dyDescent="0.25">
      <c r="A19519">
        <v>19518</v>
      </c>
    </row>
    <row r="19520" spans="1:1" x14ac:dyDescent="0.25">
      <c r="A19520">
        <v>19519</v>
      </c>
    </row>
    <row r="19521" spans="1:1" x14ac:dyDescent="0.25">
      <c r="A19521">
        <v>19520</v>
      </c>
    </row>
    <row r="19522" spans="1:1" x14ac:dyDescent="0.25">
      <c r="A19522">
        <v>19521</v>
      </c>
    </row>
    <row r="19523" spans="1:1" x14ac:dyDescent="0.25">
      <c r="A19523">
        <v>19522</v>
      </c>
    </row>
    <row r="19524" spans="1:1" x14ac:dyDescent="0.25">
      <c r="A19524">
        <v>19523</v>
      </c>
    </row>
    <row r="19525" spans="1:1" x14ac:dyDescent="0.25">
      <c r="A19525">
        <v>19524</v>
      </c>
    </row>
    <row r="19526" spans="1:1" x14ac:dyDescent="0.25">
      <c r="A19526">
        <v>19525</v>
      </c>
    </row>
    <row r="19527" spans="1:1" x14ac:dyDescent="0.25">
      <c r="A19527">
        <v>19526</v>
      </c>
    </row>
    <row r="19528" spans="1:1" x14ac:dyDescent="0.25">
      <c r="A19528">
        <v>19527</v>
      </c>
    </row>
    <row r="19529" spans="1:1" x14ac:dyDescent="0.25">
      <c r="A19529">
        <v>19528</v>
      </c>
    </row>
    <row r="19530" spans="1:1" x14ac:dyDescent="0.25">
      <c r="A19530">
        <v>19529</v>
      </c>
    </row>
    <row r="19531" spans="1:1" x14ac:dyDescent="0.25">
      <c r="A19531">
        <v>19530</v>
      </c>
    </row>
    <row r="19532" spans="1:1" x14ac:dyDescent="0.25">
      <c r="A19532">
        <v>19531</v>
      </c>
    </row>
    <row r="19533" spans="1:1" x14ac:dyDescent="0.25">
      <c r="A19533">
        <v>19532</v>
      </c>
    </row>
    <row r="19534" spans="1:1" x14ac:dyDescent="0.25">
      <c r="A19534">
        <v>19533</v>
      </c>
    </row>
    <row r="19535" spans="1:1" x14ac:dyDescent="0.25">
      <c r="A19535">
        <v>19534</v>
      </c>
    </row>
    <row r="19536" spans="1:1" x14ac:dyDescent="0.25">
      <c r="A19536">
        <v>19535</v>
      </c>
    </row>
    <row r="19537" spans="1:1" x14ac:dyDescent="0.25">
      <c r="A19537">
        <v>19536</v>
      </c>
    </row>
    <row r="19538" spans="1:1" x14ac:dyDescent="0.25">
      <c r="A19538">
        <v>19537</v>
      </c>
    </row>
    <row r="19539" spans="1:1" x14ac:dyDescent="0.25">
      <c r="A19539">
        <v>19538</v>
      </c>
    </row>
    <row r="19540" spans="1:1" x14ac:dyDescent="0.25">
      <c r="A19540">
        <v>19539</v>
      </c>
    </row>
    <row r="19541" spans="1:1" x14ac:dyDescent="0.25">
      <c r="A19541">
        <v>19540</v>
      </c>
    </row>
    <row r="19542" spans="1:1" x14ac:dyDescent="0.25">
      <c r="A19542">
        <v>19541</v>
      </c>
    </row>
    <row r="19543" spans="1:1" x14ac:dyDescent="0.25">
      <c r="A19543">
        <v>19542</v>
      </c>
    </row>
    <row r="19544" spans="1:1" x14ac:dyDescent="0.25">
      <c r="A19544">
        <v>19543</v>
      </c>
    </row>
    <row r="19545" spans="1:1" x14ac:dyDescent="0.25">
      <c r="A19545">
        <v>19544</v>
      </c>
    </row>
    <row r="19546" spans="1:1" x14ac:dyDescent="0.25">
      <c r="A19546">
        <v>19545</v>
      </c>
    </row>
    <row r="19547" spans="1:1" x14ac:dyDescent="0.25">
      <c r="A19547">
        <v>19546</v>
      </c>
    </row>
    <row r="19548" spans="1:1" x14ac:dyDescent="0.25">
      <c r="A19548">
        <v>19547</v>
      </c>
    </row>
    <row r="19549" spans="1:1" x14ac:dyDescent="0.25">
      <c r="A19549">
        <v>19548</v>
      </c>
    </row>
    <row r="19550" spans="1:1" x14ac:dyDescent="0.25">
      <c r="A19550">
        <v>19549</v>
      </c>
    </row>
    <row r="19551" spans="1:1" x14ac:dyDescent="0.25">
      <c r="A19551">
        <v>19550</v>
      </c>
    </row>
    <row r="19552" spans="1:1" x14ac:dyDescent="0.25">
      <c r="A19552">
        <v>19551</v>
      </c>
    </row>
    <row r="19553" spans="1:1" x14ac:dyDescent="0.25">
      <c r="A19553">
        <v>19552</v>
      </c>
    </row>
    <row r="19554" spans="1:1" x14ac:dyDescent="0.25">
      <c r="A19554">
        <v>19553</v>
      </c>
    </row>
    <row r="19555" spans="1:1" x14ac:dyDescent="0.25">
      <c r="A19555">
        <v>19554</v>
      </c>
    </row>
    <row r="19556" spans="1:1" x14ac:dyDescent="0.25">
      <c r="A19556">
        <v>19555</v>
      </c>
    </row>
    <row r="19557" spans="1:1" x14ac:dyDescent="0.25">
      <c r="A19557">
        <v>19556</v>
      </c>
    </row>
    <row r="19558" spans="1:1" x14ac:dyDescent="0.25">
      <c r="A19558">
        <v>19557</v>
      </c>
    </row>
    <row r="19559" spans="1:1" x14ac:dyDescent="0.25">
      <c r="A19559">
        <v>19558</v>
      </c>
    </row>
    <row r="19560" spans="1:1" x14ac:dyDescent="0.25">
      <c r="A19560">
        <v>19559</v>
      </c>
    </row>
    <row r="19561" spans="1:1" x14ac:dyDescent="0.25">
      <c r="A19561">
        <v>19560</v>
      </c>
    </row>
    <row r="19562" spans="1:1" x14ac:dyDescent="0.25">
      <c r="A19562">
        <v>19561</v>
      </c>
    </row>
    <row r="19563" spans="1:1" x14ac:dyDescent="0.25">
      <c r="A19563">
        <v>19562</v>
      </c>
    </row>
    <row r="19564" spans="1:1" x14ac:dyDescent="0.25">
      <c r="A19564">
        <v>19563</v>
      </c>
    </row>
    <row r="19565" spans="1:1" x14ac:dyDescent="0.25">
      <c r="A19565">
        <v>19564</v>
      </c>
    </row>
    <row r="19566" spans="1:1" x14ac:dyDescent="0.25">
      <c r="A19566">
        <v>19565</v>
      </c>
    </row>
    <row r="19567" spans="1:1" x14ac:dyDescent="0.25">
      <c r="A19567">
        <v>19566</v>
      </c>
    </row>
    <row r="19568" spans="1:1" x14ac:dyDescent="0.25">
      <c r="A19568">
        <v>19567</v>
      </c>
    </row>
    <row r="19569" spans="1:1" x14ac:dyDescent="0.25">
      <c r="A19569">
        <v>19568</v>
      </c>
    </row>
    <row r="19570" spans="1:1" x14ac:dyDescent="0.25">
      <c r="A19570">
        <v>19569</v>
      </c>
    </row>
    <row r="19571" spans="1:1" x14ac:dyDescent="0.25">
      <c r="A19571">
        <v>19570</v>
      </c>
    </row>
    <row r="19572" spans="1:1" x14ac:dyDescent="0.25">
      <c r="A19572">
        <v>19571</v>
      </c>
    </row>
    <row r="19573" spans="1:1" x14ac:dyDescent="0.25">
      <c r="A19573">
        <v>19572</v>
      </c>
    </row>
    <row r="19574" spans="1:1" x14ac:dyDescent="0.25">
      <c r="A19574">
        <v>19573</v>
      </c>
    </row>
    <row r="19575" spans="1:1" x14ac:dyDescent="0.25">
      <c r="A19575">
        <v>19574</v>
      </c>
    </row>
    <row r="19576" spans="1:1" x14ac:dyDescent="0.25">
      <c r="A19576">
        <v>19575</v>
      </c>
    </row>
    <row r="19577" spans="1:1" x14ac:dyDescent="0.25">
      <c r="A19577">
        <v>19576</v>
      </c>
    </row>
    <row r="19578" spans="1:1" x14ac:dyDescent="0.25">
      <c r="A19578">
        <v>19577</v>
      </c>
    </row>
    <row r="19579" spans="1:1" x14ac:dyDescent="0.25">
      <c r="A19579">
        <v>19578</v>
      </c>
    </row>
    <row r="19580" spans="1:1" x14ac:dyDescent="0.25">
      <c r="A19580">
        <v>19579</v>
      </c>
    </row>
    <row r="19581" spans="1:1" x14ac:dyDescent="0.25">
      <c r="A19581">
        <v>19580</v>
      </c>
    </row>
    <row r="19582" spans="1:1" x14ac:dyDescent="0.25">
      <c r="A19582">
        <v>19581</v>
      </c>
    </row>
    <row r="19583" spans="1:1" x14ac:dyDescent="0.25">
      <c r="A19583">
        <v>19582</v>
      </c>
    </row>
    <row r="19584" spans="1:1" x14ac:dyDescent="0.25">
      <c r="A19584">
        <v>19583</v>
      </c>
    </row>
    <row r="19585" spans="1:1" x14ac:dyDescent="0.25">
      <c r="A19585">
        <v>19584</v>
      </c>
    </row>
    <row r="19586" spans="1:1" x14ac:dyDescent="0.25">
      <c r="A19586">
        <v>19585</v>
      </c>
    </row>
    <row r="19587" spans="1:1" x14ac:dyDescent="0.25">
      <c r="A19587">
        <v>19586</v>
      </c>
    </row>
    <row r="19588" spans="1:1" x14ac:dyDescent="0.25">
      <c r="A19588">
        <v>19587</v>
      </c>
    </row>
    <row r="19589" spans="1:1" x14ac:dyDescent="0.25">
      <c r="A19589">
        <v>19588</v>
      </c>
    </row>
    <row r="19590" spans="1:1" x14ac:dyDescent="0.25">
      <c r="A19590">
        <v>19589</v>
      </c>
    </row>
    <row r="19591" spans="1:1" x14ac:dyDescent="0.25">
      <c r="A19591">
        <v>19590</v>
      </c>
    </row>
    <row r="19592" spans="1:1" x14ac:dyDescent="0.25">
      <c r="A19592">
        <v>19591</v>
      </c>
    </row>
    <row r="19593" spans="1:1" x14ac:dyDescent="0.25">
      <c r="A19593">
        <v>19592</v>
      </c>
    </row>
    <row r="19594" spans="1:1" x14ac:dyDescent="0.25">
      <c r="A19594">
        <v>19593</v>
      </c>
    </row>
    <row r="19595" spans="1:1" x14ac:dyDescent="0.25">
      <c r="A19595">
        <v>19594</v>
      </c>
    </row>
    <row r="19596" spans="1:1" x14ac:dyDescent="0.25">
      <c r="A19596">
        <v>19595</v>
      </c>
    </row>
    <row r="19597" spans="1:1" x14ac:dyDescent="0.25">
      <c r="A19597">
        <v>19596</v>
      </c>
    </row>
    <row r="19598" spans="1:1" x14ac:dyDescent="0.25">
      <c r="A19598">
        <v>19597</v>
      </c>
    </row>
    <row r="19599" spans="1:1" x14ac:dyDescent="0.25">
      <c r="A19599">
        <v>19598</v>
      </c>
    </row>
    <row r="19600" spans="1:1" x14ac:dyDescent="0.25">
      <c r="A19600">
        <v>19599</v>
      </c>
    </row>
    <row r="19601" spans="1:1" x14ac:dyDescent="0.25">
      <c r="A19601">
        <v>19600</v>
      </c>
    </row>
    <row r="19602" spans="1:1" x14ac:dyDescent="0.25">
      <c r="A19602">
        <v>19601</v>
      </c>
    </row>
    <row r="19603" spans="1:1" x14ac:dyDescent="0.25">
      <c r="A19603">
        <v>19602</v>
      </c>
    </row>
    <row r="19604" spans="1:1" x14ac:dyDescent="0.25">
      <c r="A19604">
        <v>19603</v>
      </c>
    </row>
    <row r="19605" spans="1:1" x14ac:dyDescent="0.25">
      <c r="A19605">
        <v>19604</v>
      </c>
    </row>
    <row r="19606" spans="1:1" x14ac:dyDescent="0.25">
      <c r="A19606">
        <v>19605</v>
      </c>
    </row>
    <row r="19607" spans="1:1" x14ac:dyDescent="0.25">
      <c r="A19607">
        <v>19606</v>
      </c>
    </row>
    <row r="19608" spans="1:1" x14ac:dyDescent="0.25">
      <c r="A19608">
        <v>19607</v>
      </c>
    </row>
    <row r="19609" spans="1:1" x14ac:dyDescent="0.25">
      <c r="A19609">
        <v>19608</v>
      </c>
    </row>
    <row r="19610" spans="1:1" x14ac:dyDescent="0.25">
      <c r="A19610">
        <v>19609</v>
      </c>
    </row>
    <row r="19611" spans="1:1" x14ac:dyDescent="0.25">
      <c r="A19611">
        <v>19610</v>
      </c>
    </row>
    <row r="19612" spans="1:1" x14ac:dyDescent="0.25">
      <c r="A19612">
        <v>19611</v>
      </c>
    </row>
    <row r="19613" spans="1:1" x14ac:dyDescent="0.25">
      <c r="A19613">
        <v>19612</v>
      </c>
    </row>
    <row r="19614" spans="1:1" x14ac:dyDescent="0.25">
      <c r="A19614">
        <v>19613</v>
      </c>
    </row>
    <row r="19615" spans="1:1" x14ac:dyDescent="0.25">
      <c r="A19615">
        <v>19614</v>
      </c>
    </row>
    <row r="19616" spans="1:1" x14ac:dyDescent="0.25">
      <c r="A19616">
        <v>19615</v>
      </c>
    </row>
    <row r="19617" spans="1:1" x14ac:dyDescent="0.25">
      <c r="A19617">
        <v>19616</v>
      </c>
    </row>
    <row r="19618" spans="1:1" x14ac:dyDescent="0.25">
      <c r="A19618">
        <v>19617</v>
      </c>
    </row>
    <row r="19619" spans="1:1" x14ac:dyDescent="0.25">
      <c r="A19619">
        <v>19618</v>
      </c>
    </row>
    <row r="19620" spans="1:1" x14ac:dyDescent="0.25">
      <c r="A19620">
        <v>19619</v>
      </c>
    </row>
    <row r="19621" spans="1:1" x14ac:dyDescent="0.25">
      <c r="A19621">
        <v>19620</v>
      </c>
    </row>
    <row r="19622" spans="1:1" x14ac:dyDescent="0.25">
      <c r="A19622">
        <v>19621</v>
      </c>
    </row>
    <row r="19623" spans="1:1" x14ac:dyDescent="0.25">
      <c r="A19623">
        <v>19622</v>
      </c>
    </row>
    <row r="19624" spans="1:1" x14ac:dyDescent="0.25">
      <c r="A19624">
        <v>19623</v>
      </c>
    </row>
    <row r="19625" spans="1:1" x14ac:dyDescent="0.25">
      <c r="A19625">
        <v>19624</v>
      </c>
    </row>
    <row r="19626" spans="1:1" x14ac:dyDescent="0.25">
      <c r="A19626">
        <v>19625</v>
      </c>
    </row>
    <row r="19627" spans="1:1" x14ac:dyDescent="0.25">
      <c r="A19627">
        <v>19626</v>
      </c>
    </row>
    <row r="19628" spans="1:1" x14ac:dyDescent="0.25">
      <c r="A19628">
        <v>19627</v>
      </c>
    </row>
    <row r="19629" spans="1:1" x14ac:dyDescent="0.25">
      <c r="A19629">
        <v>19628</v>
      </c>
    </row>
    <row r="19630" spans="1:1" x14ac:dyDescent="0.25">
      <c r="A19630">
        <v>19629</v>
      </c>
    </row>
    <row r="19631" spans="1:1" x14ac:dyDescent="0.25">
      <c r="A19631">
        <v>19630</v>
      </c>
    </row>
    <row r="19632" spans="1:1" x14ac:dyDescent="0.25">
      <c r="A19632">
        <v>19631</v>
      </c>
    </row>
    <row r="19633" spans="1:1" x14ac:dyDescent="0.25">
      <c r="A19633">
        <v>19632</v>
      </c>
    </row>
    <row r="19634" spans="1:1" x14ac:dyDescent="0.25">
      <c r="A19634">
        <v>19633</v>
      </c>
    </row>
    <row r="19635" spans="1:1" x14ac:dyDescent="0.25">
      <c r="A19635">
        <v>19634</v>
      </c>
    </row>
    <row r="19636" spans="1:1" x14ac:dyDescent="0.25">
      <c r="A19636">
        <v>19635</v>
      </c>
    </row>
    <row r="19637" spans="1:1" x14ac:dyDescent="0.25">
      <c r="A19637">
        <v>19636</v>
      </c>
    </row>
    <row r="19638" spans="1:1" x14ac:dyDescent="0.25">
      <c r="A19638">
        <v>19637</v>
      </c>
    </row>
    <row r="19639" spans="1:1" x14ac:dyDescent="0.25">
      <c r="A19639">
        <v>19638</v>
      </c>
    </row>
    <row r="19640" spans="1:1" x14ac:dyDescent="0.25">
      <c r="A19640">
        <v>19639</v>
      </c>
    </row>
    <row r="19641" spans="1:1" x14ac:dyDescent="0.25">
      <c r="A19641">
        <v>19640</v>
      </c>
    </row>
    <row r="19642" spans="1:1" x14ac:dyDescent="0.25">
      <c r="A19642">
        <v>19641</v>
      </c>
    </row>
    <row r="19643" spans="1:1" x14ac:dyDescent="0.25">
      <c r="A19643">
        <v>19642</v>
      </c>
    </row>
    <row r="19644" spans="1:1" x14ac:dyDescent="0.25">
      <c r="A19644">
        <v>19643</v>
      </c>
    </row>
    <row r="19645" spans="1:1" x14ac:dyDescent="0.25">
      <c r="A19645">
        <v>19644</v>
      </c>
    </row>
    <row r="19646" spans="1:1" x14ac:dyDescent="0.25">
      <c r="A19646">
        <v>19645</v>
      </c>
    </row>
    <row r="19647" spans="1:1" x14ac:dyDescent="0.25">
      <c r="A19647">
        <v>19646</v>
      </c>
    </row>
    <row r="19648" spans="1:1" x14ac:dyDescent="0.25">
      <c r="A19648">
        <v>19647</v>
      </c>
    </row>
    <row r="19649" spans="1:1" x14ac:dyDescent="0.25">
      <c r="A19649">
        <v>19648</v>
      </c>
    </row>
    <row r="19650" spans="1:1" x14ac:dyDescent="0.25">
      <c r="A19650">
        <v>19649</v>
      </c>
    </row>
    <row r="19651" spans="1:1" x14ac:dyDescent="0.25">
      <c r="A19651">
        <v>19650</v>
      </c>
    </row>
    <row r="19652" spans="1:1" x14ac:dyDescent="0.25">
      <c r="A19652">
        <v>19651</v>
      </c>
    </row>
    <row r="19653" spans="1:1" x14ac:dyDescent="0.25">
      <c r="A19653">
        <v>19652</v>
      </c>
    </row>
    <row r="19654" spans="1:1" x14ac:dyDescent="0.25">
      <c r="A19654">
        <v>19653</v>
      </c>
    </row>
    <row r="19655" spans="1:1" x14ac:dyDescent="0.25">
      <c r="A19655">
        <v>19654</v>
      </c>
    </row>
    <row r="19656" spans="1:1" x14ac:dyDescent="0.25">
      <c r="A19656">
        <v>19655</v>
      </c>
    </row>
    <row r="19657" spans="1:1" x14ac:dyDescent="0.25">
      <c r="A19657">
        <v>19656</v>
      </c>
    </row>
    <row r="19658" spans="1:1" x14ac:dyDescent="0.25">
      <c r="A19658">
        <v>19657</v>
      </c>
    </row>
    <row r="19659" spans="1:1" x14ac:dyDescent="0.25">
      <c r="A19659">
        <v>19658</v>
      </c>
    </row>
    <row r="19660" spans="1:1" x14ac:dyDescent="0.25">
      <c r="A19660">
        <v>19659</v>
      </c>
    </row>
    <row r="19661" spans="1:1" x14ac:dyDescent="0.25">
      <c r="A19661">
        <v>19660</v>
      </c>
    </row>
    <row r="19662" spans="1:1" x14ac:dyDescent="0.25">
      <c r="A19662">
        <v>19661</v>
      </c>
    </row>
    <row r="19663" spans="1:1" x14ac:dyDescent="0.25">
      <c r="A19663">
        <v>19662</v>
      </c>
    </row>
    <row r="19664" spans="1:1" x14ac:dyDescent="0.25">
      <c r="A19664">
        <v>19663</v>
      </c>
    </row>
    <row r="19665" spans="1:1" x14ac:dyDescent="0.25">
      <c r="A19665">
        <v>19664</v>
      </c>
    </row>
    <row r="19666" spans="1:1" x14ac:dyDescent="0.25">
      <c r="A19666">
        <v>19665</v>
      </c>
    </row>
    <row r="19667" spans="1:1" x14ac:dyDescent="0.25">
      <c r="A19667">
        <v>19666</v>
      </c>
    </row>
    <row r="19668" spans="1:1" x14ac:dyDescent="0.25">
      <c r="A19668">
        <v>19667</v>
      </c>
    </row>
    <row r="19669" spans="1:1" x14ac:dyDescent="0.25">
      <c r="A19669">
        <v>19668</v>
      </c>
    </row>
    <row r="19670" spans="1:1" x14ac:dyDescent="0.25">
      <c r="A19670">
        <v>19669</v>
      </c>
    </row>
    <row r="19671" spans="1:1" x14ac:dyDescent="0.25">
      <c r="A19671">
        <v>19670</v>
      </c>
    </row>
    <row r="19672" spans="1:1" x14ac:dyDescent="0.25">
      <c r="A19672">
        <v>19671</v>
      </c>
    </row>
    <row r="19673" spans="1:1" x14ac:dyDescent="0.25">
      <c r="A19673">
        <v>19672</v>
      </c>
    </row>
    <row r="19674" spans="1:1" x14ac:dyDescent="0.25">
      <c r="A19674">
        <v>19673</v>
      </c>
    </row>
    <row r="19675" spans="1:1" x14ac:dyDescent="0.25">
      <c r="A19675">
        <v>19674</v>
      </c>
    </row>
    <row r="19676" spans="1:1" x14ac:dyDescent="0.25">
      <c r="A19676">
        <v>19675</v>
      </c>
    </row>
    <row r="19677" spans="1:1" x14ac:dyDescent="0.25">
      <c r="A19677">
        <v>19676</v>
      </c>
    </row>
    <row r="19678" spans="1:1" x14ac:dyDescent="0.25">
      <c r="A19678">
        <v>19677</v>
      </c>
    </row>
    <row r="19679" spans="1:1" x14ac:dyDescent="0.25">
      <c r="A19679">
        <v>19678</v>
      </c>
    </row>
    <row r="19680" spans="1:1" x14ac:dyDescent="0.25">
      <c r="A19680">
        <v>19679</v>
      </c>
    </row>
    <row r="19681" spans="1:1" x14ac:dyDescent="0.25">
      <c r="A19681">
        <v>19680</v>
      </c>
    </row>
    <row r="19682" spans="1:1" x14ac:dyDescent="0.25">
      <c r="A19682">
        <v>19681</v>
      </c>
    </row>
    <row r="19683" spans="1:1" x14ac:dyDescent="0.25">
      <c r="A19683">
        <v>19682</v>
      </c>
    </row>
    <row r="19684" spans="1:1" x14ac:dyDescent="0.25">
      <c r="A19684">
        <v>19683</v>
      </c>
    </row>
    <row r="19685" spans="1:1" x14ac:dyDescent="0.25">
      <c r="A19685">
        <v>19684</v>
      </c>
    </row>
    <row r="19686" spans="1:1" x14ac:dyDescent="0.25">
      <c r="A19686">
        <v>19685</v>
      </c>
    </row>
    <row r="19687" spans="1:1" x14ac:dyDescent="0.25">
      <c r="A19687">
        <v>19686</v>
      </c>
    </row>
    <row r="19688" spans="1:1" x14ac:dyDescent="0.25">
      <c r="A19688">
        <v>19687</v>
      </c>
    </row>
    <row r="19689" spans="1:1" x14ac:dyDescent="0.25">
      <c r="A19689">
        <v>19688</v>
      </c>
    </row>
    <row r="19690" spans="1:1" x14ac:dyDescent="0.25">
      <c r="A19690">
        <v>19689</v>
      </c>
    </row>
    <row r="19691" spans="1:1" x14ac:dyDescent="0.25">
      <c r="A19691">
        <v>19690</v>
      </c>
    </row>
    <row r="19692" spans="1:1" x14ac:dyDescent="0.25">
      <c r="A19692">
        <v>19691</v>
      </c>
    </row>
    <row r="19693" spans="1:1" x14ac:dyDescent="0.25">
      <c r="A19693">
        <v>19692</v>
      </c>
    </row>
    <row r="19694" spans="1:1" x14ac:dyDescent="0.25">
      <c r="A19694">
        <v>19693</v>
      </c>
    </row>
    <row r="19695" spans="1:1" x14ac:dyDescent="0.25">
      <c r="A19695">
        <v>19694</v>
      </c>
    </row>
    <row r="19696" spans="1:1" x14ac:dyDescent="0.25">
      <c r="A19696">
        <v>19695</v>
      </c>
    </row>
    <row r="19697" spans="1:1" x14ac:dyDescent="0.25">
      <c r="A19697">
        <v>19696</v>
      </c>
    </row>
    <row r="19698" spans="1:1" x14ac:dyDescent="0.25">
      <c r="A19698">
        <v>19697</v>
      </c>
    </row>
    <row r="19699" spans="1:1" x14ac:dyDescent="0.25">
      <c r="A19699">
        <v>19698</v>
      </c>
    </row>
    <row r="19700" spans="1:1" x14ac:dyDescent="0.25">
      <c r="A19700">
        <v>19699</v>
      </c>
    </row>
    <row r="19701" spans="1:1" x14ac:dyDescent="0.25">
      <c r="A19701">
        <v>19700</v>
      </c>
    </row>
    <row r="19702" spans="1:1" x14ac:dyDescent="0.25">
      <c r="A19702">
        <v>19701</v>
      </c>
    </row>
    <row r="19703" spans="1:1" x14ac:dyDescent="0.25">
      <c r="A19703">
        <v>19702</v>
      </c>
    </row>
    <row r="19704" spans="1:1" x14ac:dyDescent="0.25">
      <c r="A19704">
        <v>19703</v>
      </c>
    </row>
    <row r="19705" spans="1:1" x14ac:dyDescent="0.25">
      <c r="A19705">
        <v>19704</v>
      </c>
    </row>
    <row r="19706" spans="1:1" x14ac:dyDescent="0.25">
      <c r="A19706">
        <v>19705</v>
      </c>
    </row>
    <row r="19707" spans="1:1" x14ac:dyDescent="0.25">
      <c r="A19707">
        <v>19706</v>
      </c>
    </row>
    <row r="19708" spans="1:1" x14ac:dyDescent="0.25">
      <c r="A19708">
        <v>19707</v>
      </c>
    </row>
    <row r="19709" spans="1:1" x14ac:dyDescent="0.25">
      <c r="A19709">
        <v>19708</v>
      </c>
    </row>
    <row r="19710" spans="1:1" x14ac:dyDescent="0.25">
      <c r="A19710">
        <v>19709</v>
      </c>
    </row>
    <row r="19711" spans="1:1" x14ac:dyDescent="0.25">
      <c r="A19711">
        <v>19710</v>
      </c>
    </row>
    <row r="19712" spans="1:1" x14ac:dyDescent="0.25">
      <c r="A19712">
        <v>19711</v>
      </c>
    </row>
    <row r="19713" spans="1:1" x14ac:dyDescent="0.25">
      <c r="A19713">
        <v>19712</v>
      </c>
    </row>
    <row r="19714" spans="1:1" x14ac:dyDescent="0.25">
      <c r="A19714">
        <v>19713</v>
      </c>
    </row>
    <row r="19715" spans="1:1" x14ac:dyDescent="0.25">
      <c r="A19715">
        <v>19714</v>
      </c>
    </row>
    <row r="19716" spans="1:1" x14ac:dyDescent="0.25">
      <c r="A19716">
        <v>19715</v>
      </c>
    </row>
    <row r="19717" spans="1:1" x14ac:dyDescent="0.25">
      <c r="A19717">
        <v>19716</v>
      </c>
    </row>
    <row r="19718" spans="1:1" x14ac:dyDescent="0.25">
      <c r="A19718">
        <v>19717</v>
      </c>
    </row>
    <row r="19719" spans="1:1" x14ac:dyDescent="0.25">
      <c r="A19719">
        <v>19718</v>
      </c>
    </row>
    <row r="19720" spans="1:1" x14ac:dyDescent="0.25">
      <c r="A19720">
        <v>19719</v>
      </c>
    </row>
    <row r="19721" spans="1:1" x14ac:dyDescent="0.25">
      <c r="A19721">
        <v>19720</v>
      </c>
    </row>
    <row r="19722" spans="1:1" x14ac:dyDescent="0.25">
      <c r="A19722">
        <v>19721</v>
      </c>
    </row>
    <row r="19723" spans="1:1" x14ac:dyDescent="0.25">
      <c r="A19723">
        <v>19722</v>
      </c>
    </row>
    <row r="19724" spans="1:1" x14ac:dyDescent="0.25">
      <c r="A19724">
        <v>19723</v>
      </c>
    </row>
    <row r="19725" spans="1:1" x14ac:dyDescent="0.25">
      <c r="A19725">
        <v>19724</v>
      </c>
    </row>
    <row r="19726" spans="1:1" x14ac:dyDescent="0.25">
      <c r="A19726">
        <v>19725</v>
      </c>
    </row>
    <row r="19727" spans="1:1" x14ac:dyDescent="0.25">
      <c r="A19727">
        <v>19726</v>
      </c>
    </row>
    <row r="19728" spans="1:1" x14ac:dyDescent="0.25">
      <c r="A19728">
        <v>19727</v>
      </c>
    </row>
    <row r="19729" spans="1:1" x14ac:dyDescent="0.25">
      <c r="A19729">
        <v>19728</v>
      </c>
    </row>
    <row r="19730" spans="1:1" x14ac:dyDescent="0.25">
      <c r="A19730">
        <v>19729</v>
      </c>
    </row>
    <row r="19731" spans="1:1" x14ac:dyDescent="0.25">
      <c r="A19731">
        <v>19730</v>
      </c>
    </row>
    <row r="19732" spans="1:1" x14ac:dyDescent="0.25">
      <c r="A19732">
        <v>19731</v>
      </c>
    </row>
    <row r="19733" spans="1:1" x14ac:dyDescent="0.25">
      <c r="A19733">
        <v>19732</v>
      </c>
    </row>
    <row r="19734" spans="1:1" x14ac:dyDescent="0.25">
      <c r="A19734">
        <v>19733</v>
      </c>
    </row>
    <row r="19735" spans="1:1" x14ac:dyDescent="0.25">
      <c r="A19735">
        <v>19734</v>
      </c>
    </row>
    <row r="19736" spans="1:1" x14ac:dyDescent="0.25">
      <c r="A19736">
        <v>19735</v>
      </c>
    </row>
    <row r="19737" spans="1:1" x14ac:dyDescent="0.25">
      <c r="A19737">
        <v>19736</v>
      </c>
    </row>
    <row r="19738" spans="1:1" x14ac:dyDescent="0.25">
      <c r="A19738">
        <v>19737</v>
      </c>
    </row>
    <row r="19739" spans="1:1" x14ac:dyDescent="0.25">
      <c r="A19739">
        <v>19738</v>
      </c>
    </row>
    <row r="19740" spans="1:1" x14ac:dyDescent="0.25">
      <c r="A19740">
        <v>19739</v>
      </c>
    </row>
    <row r="19741" spans="1:1" x14ac:dyDescent="0.25">
      <c r="A19741">
        <v>19740</v>
      </c>
    </row>
    <row r="19742" spans="1:1" x14ac:dyDescent="0.25">
      <c r="A19742">
        <v>19741</v>
      </c>
    </row>
    <row r="19743" spans="1:1" x14ac:dyDescent="0.25">
      <c r="A19743">
        <v>19742</v>
      </c>
    </row>
    <row r="19744" spans="1:1" x14ac:dyDescent="0.25">
      <c r="A19744">
        <v>19743</v>
      </c>
    </row>
    <row r="19745" spans="1:1" x14ac:dyDescent="0.25">
      <c r="A19745">
        <v>19744</v>
      </c>
    </row>
    <row r="19746" spans="1:1" x14ac:dyDescent="0.25">
      <c r="A19746">
        <v>19745</v>
      </c>
    </row>
    <row r="19747" spans="1:1" x14ac:dyDescent="0.25">
      <c r="A19747">
        <v>19746</v>
      </c>
    </row>
    <row r="19748" spans="1:1" x14ac:dyDescent="0.25">
      <c r="A19748">
        <v>19747</v>
      </c>
    </row>
    <row r="19749" spans="1:1" x14ac:dyDescent="0.25">
      <c r="A19749">
        <v>19748</v>
      </c>
    </row>
    <row r="19750" spans="1:1" x14ac:dyDescent="0.25">
      <c r="A19750">
        <v>19749</v>
      </c>
    </row>
    <row r="19751" spans="1:1" x14ac:dyDescent="0.25">
      <c r="A19751">
        <v>19750</v>
      </c>
    </row>
    <row r="19752" spans="1:1" x14ac:dyDescent="0.25">
      <c r="A19752">
        <v>19751</v>
      </c>
    </row>
    <row r="19753" spans="1:1" x14ac:dyDescent="0.25">
      <c r="A19753">
        <v>19752</v>
      </c>
    </row>
    <row r="19754" spans="1:1" x14ac:dyDescent="0.25">
      <c r="A19754">
        <v>19753</v>
      </c>
    </row>
    <row r="19755" spans="1:1" x14ac:dyDescent="0.25">
      <c r="A19755">
        <v>19754</v>
      </c>
    </row>
    <row r="19756" spans="1:1" x14ac:dyDescent="0.25">
      <c r="A19756">
        <v>19755</v>
      </c>
    </row>
    <row r="19757" spans="1:1" x14ac:dyDescent="0.25">
      <c r="A19757">
        <v>19756</v>
      </c>
    </row>
    <row r="19758" spans="1:1" x14ac:dyDescent="0.25">
      <c r="A19758">
        <v>19757</v>
      </c>
    </row>
    <row r="19759" spans="1:1" x14ac:dyDescent="0.25">
      <c r="A19759">
        <v>19758</v>
      </c>
    </row>
    <row r="19760" spans="1:1" x14ac:dyDescent="0.25">
      <c r="A19760">
        <v>19759</v>
      </c>
    </row>
    <row r="19761" spans="1:1" x14ac:dyDescent="0.25">
      <c r="A19761">
        <v>19760</v>
      </c>
    </row>
    <row r="19762" spans="1:1" x14ac:dyDescent="0.25">
      <c r="A19762">
        <v>19761</v>
      </c>
    </row>
    <row r="19763" spans="1:1" x14ac:dyDescent="0.25">
      <c r="A19763">
        <v>19762</v>
      </c>
    </row>
    <row r="19764" spans="1:1" x14ac:dyDescent="0.25">
      <c r="A19764">
        <v>19763</v>
      </c>
    </row>
    <row r="19765" spans="1:1" x14ac:dyDescent="0.25">
      <c r="A19765">
        <v>19764</v>
      </c>
    </row>
    <row r="19766" spans="1:1" x14ac:dyDescent="0.25">
      <c r="A19766">
        <v>19765</v>
      </c>
    </row>
    <row r="19767" spans="1:1" x14ac:dyDescent="0.25">
      <c r="A19767">
        <v>19766</v>
      </c>
    </row>
    <row r="19768" spans="1:1" x14ac:dyDescent="0.25">
      <c r="A19768">
        <v>19767</v>
      </c>
    </row>
    <row r="19769" spans="1:1" x14ac:dyDescent="0.25">
      <c r="A19769">
        <v>19768</v>
      </c>
    </row>
    <row r="19770" spans="1:1" x14ac:dyDescent="0.25">
      <c r="A19770">
        <v>19769</v>
      </c>
    </row>
    <row r="19771" spans="1:1" x14ac:dyDescent="0.25">
      <c r="A19771">
        <v>19770</v>
      </c>
    </row>
    <row r="19772" spans="1:1" x14ac:dyDescent="0.25">
      <c r="A19772">
        <v>19771</v>
      </c>
    </row>
    <row r="19773" spans="1:1" x14ac:dyDescent="0.25">
      <c r="A19773">
        <v>19772</v>
      </c>
    </row>
    <row r="19774" spans="1:1" x14ac:dyDescent="0.25">
      <c r="A19774">
        <v>19773</v>
      </c>
    </row>
    <row r="19775" spans="1:1" x14ac:dyDescent="0.25">
      <c r="A19775">
        <v>19774</v>
      </c>
    </row>
    <row r="19776" spans="1:1" x14ac:dyDescent="0.25">
      <c r="A19776">
        <v>19775</v>
      </c>
    </row>
    <row r="19777" spans="1:1" x14ac:dyDescent="0.25">
      <c r="A19777">
        <v>19776</v>
      </c>
    </row>
    <row r="19778" spans="1:1" x14ac:dyDescent="0.25">
      <c r="A19778">
        <v>19777</v>
      </c>
    </row>
    <row r="19779" spans="1:1" x14ac:dyDescent="0.25">
      <c r="A19779">
        <v>19778</v>
      </c>
    </row>
    <row r="19780" spans="1:1" x14ac:dyDescent="0.25">
      <c r="A19780">
        <v>19779</v>
      </c>
    </row>
    <row r="19781" spans="1:1" x14ac:dyDescent="0.25">
      <c r="A19781">
        <v>19780</v>
      </c>
    </row>
    <row r="19782" spans="1:1" x14ac:dyDescent="0.25">
      <c r="A19782">
        <v>19781</v>
      </c>
    </row>
    <row r="19783" spans="1:1" x14ac:dyDescent="0.25">
      <c r="A19783">
        <v>19782</v>
      </c>
    </row>
    <row r="19784" spans="1:1" x14ac:dyDescent="0.25">
      <c r="A19784">
        <v>19783</v>
      </c>
    </row>
    <row r="19785" spans="1:1" x14ac:dyDescent="0.25">
      <c r="A19785">
        <v>19784</v>
      </c>
    </row>
    <row r="19786" spans="1:1" x14ac:dyDescent="0.25">
      <c r="A19786">
        <v>19785</v>
      </c>
    </row>
    <row r="19787" spans="1:1" x14ac:dyDescent="0.25">
      <c r="A19787">
        <v>19786</v>
      </c>
    </row>
    <row r="19788" spans="1:1" x14ac:dyDescent="0.25">
      <c r="A19788">
        <v>19787</v>
      </c>
    </row>
    <row r="19789" spans="1:1" x14ac:dyDescent="0.25">
      <c r="A19789">
        <v>19788</v>
      </c>
    </row>
    <row r="19790" spans="1:1" x14ac:dyDescent="0.25">
      <c r="A19790">
        <v>19789</v>
      </c>
    </row>
    <row r="19791" spans="1:1" x14ac:dyDescent="0.25">
      <c r="A19791">
        <v>19790</v>
      </c>
    </row>
    <row r="19792" spans="1:1" x14ac:dyDescent="0.25">
      <c r="A19792">
        <v>19791</v>
      </c>
    </row>
    <row r="19793" spans="1:1" x14ac:dyDescent="0.25">
      <c r="A19793">
        <v>19792</v>
      </c>
    </row>
    <row r="19794" spans="1:1" x14ac:dyDescent="0.25">
      <c r="A19794">
        <v>19793</v>
      </c>
    </row>
    <row r="19795" spans="1:1" x14ac:dyDescent="0.25">
      <c r="A19795">
        <v>19794</v>
      </c>
    </row>
    <row r="19796" spans="1:1" x14ac:dyDescent="0.25">
      <c r="A19796">
        <v>19795</v>
      </c>
    </row>
    <row r="19797" spans="1:1" x14ac:dyDescent="0.25">
      <c r="A19797">
        <v>19796</v>
      </c>
    </row>
    <row r="19798" spans="1:1" x14ac:dyDescent="0.25">
      <c r="A19798">
        <v>19797</v>
      </c>
    </row>
    <row r="19799" spans="1:1" x14ac:dyDescent="0.25">
      <c r="A19799">
        <v>19798</v>
      </c>
    </row>
    <row r="19800" spans="1:1" x14ac:dyDescent="0.25">
      <c r="A19800">
        <v>19799</v>
      </c>
    </row>
    <row r="19801" spans="1:1" x14ac:dyDescent="0.25">
      <c r="A19801">
        <v>19800</v>
      </c>
    </row>
    <row r="19802" spans="1:1" x14ac:dyDescent="0.25">
      <c r="A19802">
        <v>19801</v>
      </c>
    </row>
    <row r="19803" spans="1:1" x14ac:dyDescent="0.25">
      <c r="A19803">
        <v>19802</v>
      </c>
    </row>
    <row r="19804" spans="1:1" x14ac:dyDescent="0.25">
      <c r="A19804">
        <v>19803</v>
      </c>
    </row>
    <row r="19805" spans="1:1" x14ac:dyDescent="0.25">
      <c r="A19805">
        <v>19804</v>
      </c>
    </row>
    <row r="19806" spans="1:1" x14ac:dyDescent="0.25">
      <c r="A19806">
        <v>19805</v>
      </c>
    </row>
    <row r="19807" spans="1:1" x14ac:dyDescent="0.25">
      <c r="A19807">
        <v>19806</v>
      </c>
    </row>
    <row r="19808" spans="1:1" x14ac:dyDescent="0.25">
      <c r="A19808">
        <v>19807</v>
      </c>
    </row>
    <row r="19809" spans="1:1" x14ac:dyDescent="0.25">
      <c r="A19809">
        <v>19808</v>
      </c>
    </row>
    <row r="19810" spans="1:1" x14ac:dyDescent="0.25">
      <c r="A19810">
        <v>19809</v>
      </c>
    </row>
    <row r="19811" spans="1:1" x14ac:dyDescent="0.25">
      <c r="A19811">
        <v>19810</v>
      </c>
    </row>
    <row r="19812" spans="1:1" x14ac:dyDescent="0.25">
      <c r="A19812">
        <v>19811</v>
      </c>
    </row>
    <row r="19813" spans="1:1" x14ac:dyDescent="0.25">
      <c r="A19813">
        <v>19812</v>
      </c>
    </row>
    <row r="19814" spans="1:1" x14ac:dyDescent="0.25">
      <c r="A19814">
        <v>19813</v>
      </c>
    </row>
    <row r="19815" spans="1:1" x14ac:dyDescent="0.25">
      <c r="A19815">
        <v>19814</v>
      </c>
    </row>
    <row r="19816" spans="1:1" x14ac:dyDescent="0.25">
      <c r="A19816">
        <v>19815</v>
      </c>
    </row>
    <row r="19817" spans="1:1" x14ac:dyDescent="0.25">
      <c r="A19817">
        <v>19816</v>
      </c>
    </row>
    <row r="19818" spans="1:1" x14ac:dyDescent="0.25">
      <c r="A19818">
        <v>19817</v>
      </c>
    </row>
    <row r="19819" spans="1:1" x14ac:dyDescent="0.25">
      <c r="A19819">
        <v>19818</v>
      </c>
    </row>
    <row r="19820" spans="1:1" x14ac:dyDescent="0.25">
      <c r="A19820">
        <v>19819</v>
      </c>
    </row>
    <row r="19821" spans="1:1" x14ac:dyDescent="0.25">
      <c r="A19821">
        <v>19820</v>
      </c>
    </row>
    <row r="19822" spans="1:1" x14ac:dyDescent="0.25">
      <c r="A19822">
        <v>19821</v>
      </c>
    </row>
    <row r="19823" spans="1:1" x14ac:dyDescent="0.25">
      <c r="A19823">
        <v>19822</v>
      </c>
    </row>
    <row r="19824" spans="1:1" x14ac:dyDescent="0.25">
      <c r="A19824">
        <v>19823</v>
      </c>
    </row>
    <row r="19825" spans="1:1" x14ac:dyDescent="0.25">
      <c r="A19825">
        <v>19824</v>
      </c>
    </row>
    <row r="19826" spans="1:1" x14ac:dyDescent="0.25">
      <c r="A19826">
        <v>19825</v>
      </c>
    </row>
    <row r="19827" spans="1:1" x14ac:dyDescent="0.25">
      <c r="A19827">
        <v>19826</v>
      </c>
    </row>
    <row r="19828" spans="1:1" x14ac:dyDescent="0.25">
      <c r="A19828">
        <v>19827</v>
      </c>
    </row>
    <row r="19829" spans="1:1" x14ac:dyDescent="0.25">
      <c r="A19829">
        <v>19828</v>
      </c>
    </row>
    <row r="19830" spans="1:1" x14ac:dyDescent="0.25">
      <c r="A19830">
        <v>19829</v>
      </c>
    </row>
    <row r="19831" spans="1:1" x14ac:dyDescent="0.25">
      <c r="A19831">
        <v>19830</v>
      </c>
    </row>
    <row r="19832" spans="1:1" x14ac:dyDescent="0.25">
      <c r="A19832">
        <v>19831</v>
      </c>
    </row>
    <row r="19833" spans="1:1" x14ac:dyDescent="0.25">
      <c r="A19833">
        <v>19832</v>
      </c>
    </row>
    <row r="19834" spans="1:1" x14ac:dyDescent="0.25">
      <c r="A19834">
        <v>19833</v>
      </c>
    </row>
    <row r="19835" spans="1:1" x14ac:dyDescent="0.25">
      <c r="A19835">
        <v>19834</v>
      </c>
    </row>
    <row r="19836" spans="1:1" x14ac:dyDescent="0.25">
      <c r="A19836">
        <v>19835</v>
      </c>
    </row>
    <row r="19837" spans="1:1" x14ac:dyDescent="0.25">
      <c r="A19837">
        <v>19836</v>
      </c>
    </row>
    <row r="19838" spans="1:1" x14ac:dyDescent="0.25">
      <c r="A19838">
        <v>19837</v>
      </c>
    </row>
    <row r="19839" spans="1:1" x14ac:dyDescent="0.25">
      <c r="A19839">
        <v>19838</v>
      </c>
    </row>
    <row r="19840" spans="1:1" x14ac:dyDescent="0.25">
      <c r="A19840">
        <v>19839</v>
      </c>
    </row>
    <row r="19841" spans="1:1" x14ac:dyDescent="0.25">
      <c r="A19841">
        <v>19840</v>
      </c>
    </row>
    <row r="19842" spans="1:1" x14ac:dyDescent="0.25">
      <c r="A19842">
        <v>19841</v>
      </c>
    </row>
    <row r="19843" spans="1:1" x14ac:dyDescent="0.25">
      <c r="A19843">
        <v>19842</v>
      </c>
    </row>
    <row r="19844" spans="1:1" x14ac:dyDescent="0.25">
      <c r="A19844">
        <v>19843</v>
      </c>
    </row>
    <row r="19845" spans="1:1" x14ac:dyDescent="0.25">
      <c r="A19845">
        <v>19844</v>
      </c>
    </row>
    <row r="19846" spans="1:1" x14ac:dyDescent="0.25">
      <c r="A19846">
        <v>19845</v>
      </c>
    </row>
    <row r="19847" spans="1:1" x14ac:dyDescent="0.25">
      <c r="A19847">
        <v>19846</v>
      </c>
    </row>
    <row r="19848" spans="1:1" x14ac:dyDescent="0.25">
      <c r="A19848">
        <v>19847</v>
      </c>
    </row>
    <row r="19849" spans="1:1" x14ac:dyDescent="0.25">
      <c r="A19849">
        <v>19848</v>
      </c>
    </row>
    <row r="19850" spans="1:1" x14ac:dyDescent="0.25">
      <c r="A19850">
        <v>19849</v>
      </c>
    </row>
    <row r="19851" spans="1:1" x14ac:dyDescent="0.25">
      <c r="A19851">
        <v>19850</v>
      </c>
    </row>
    <row r="19852" spans="1:1" x14ac:dyDescent="0.25">
      <c r="A19852">
        <v>19851</v>
      </c>
    </row>
    <row r="19853" spans="1:1" x14ac:dyDescent="0.25">
      <c r="A19853">
        <v>19852</v>
      </c>
    </row>
    <row r="19854" spans="1:1" x14ac:dyDescent="0.25">
      <c r="A19854">
        <v>19853</v>
      </c>
    </row>
    <row r="19855" spans="1:1" x14ac:dyDescent="0.25">
      <c r="A19855">
        <v>19854</v>
      </c>
    </row>
    <row r="19856" spans="1:1" x14ac:dyDescent="0.25">
      <c r="A19856">
        <v>19855</v>
      </c>
    </row>
    <row r="19857" spans="1:1" x14ac:dyDescent="0.25">
      <c r="A19857">
        <v>19856</v>
      </c>
    </row>
    <row r="19858" spans="1:1" x14ac:dyDescent="0.25">
      <c r="A19858">
        <v>19857</v>
      </c>
    </row>
    <row r="19859" spans="1:1" x14ac:dyDescent="0.25">
      <c r="A19859">
        <v>19858</v>
      </c>
    </row>
    <row r="19860" spans="1:1" x14ac:dyDescent="0.25">
      <c r="A19860">
        <v>19859</v>
      </c>
    </row>
    <row r="19861" spans="1:1" x14ac:dyDescent="0.25">
      <c r="A19861">
        <v>19860</v>
      </c>
    </row>
    <row r="19862" spans="1:1" x14ac:dyDescent="0.25">
      <c r="A19862">
        <v>19861</v>
      </c>
    </row>
    <row r="19863" spans="1:1" x14ac:dyDescent="0.25">
      <c r="A19863">
        <v>19862</v>
      </c>
    </row>
    <row r="19864" spans="1:1" x14ac:dyDescent="0.25">
      <c r="A19864">
        <v>19863</v>
      </c>
    </row>
    <row r="19865" spans="1:1" x14ac:dyDescent="0.25">
      <c r="A19865">
        <v>19864</v>
      </c>
    </row>
    <row r="19866" spans="1:1" x14ac:dyDescent="0.25">
      <c r="A19866">
        <v>19865</v>
      </c>
    </row>
    <row r="19867" spans="1:1" x14ac:dyDescent="0.25">
      <c r="A19867">
        <v>19866</v>
      </c>
    </row>
    <row r="19868" spans="1:1" x14ac:dyDescent="0.25">
      <c r="A19868">
        <v>19867</v>
      </c>
    </row>
    <row r="19869" spans="1:1" x14ac:dyDescent="0.25">
      <c r="A19869">
        <v>19868</v>
      </c>
    </row>
    <row r="19870" spans="1:1" x14ac:dyDescent="0.25">
      <c r="A19870">
        <v>19869</v>
      </c>
    </row>
    <row r="19871" spans="1:1" x14ac:dyDescent="0.25">
      <c r="A19871">
        <v>19870</v>
      </c>
    </row>
    <row r="19872" spans="1:1" x14ac:dyDescent="0.25">
      <c r="A19872">
        <v>19871</v>
      </c>
    </row>
    <row r="19873" spans="1:1" x14ac:dyDescent="0.25">
      <c r="A19873">
        <v>19872</v>
      </c>
    </row>
    <row r="19874" spans="1:1" x14ac:dyDescent="0.25">
      <c r="A19874">
        <v>19873</v>
      </c>
    </row>
    <row r="19875" spans="1:1" x14ac:dyDescent="0.25">
      <c r="A19875">
        <v>19874</v>
      </c>
    </row>
    <row r="19876" spans="1:1" x14ac:dyDescent="0.25">
      <c r="A19876">
        <v>19875</v>
      </c>
    </row>
    <row r="19877" spans="1:1" x14ac:dyDescent="0.25">
      <c r="A19877">
        <v>19876</v>
      </c>
    </row>
    <row r="19878" spans="1:1" x14ac:dyDescent="0.25">
      <c r="A19878">
        <v>19877</v>
      </c>
    </row>
    <row r="19879" spans="1:1" x14ac:dyDescent="0.25">
      <c r="A19879">
        <v>19878</v>
      </c>
    </row>
    <row r="19880" spans="1:1" x14ac:dyDescent="0.25">
      <c r="A19880">
        <v>19879</v>
      </c>
    </row>
    <row r="19881" spans="1:1" x14ac:dyDescent="0.25">
      <c r="A19881">
        <v>19880</v>
      </c>
    </row>
    <row r="19882" spans="1:1" x14ac:dyDescent="0.25">
      <c r="A19882">
        <v>19881</v>
      </c>
    </row>
    <row r="19883" spans="1:1" x14ac:dyDescent="0.25">
      <c r="A19883">
        <v>19882</v>
      </c>
    </row>
    <row r="19884" spans="1:1" x14ac:dyDescent="0.25">
      <c r="A19884">
        <v>19883</v>
      </c>
    </row>
    <row r="19885" spans="1:1" x14ac:dyDescent="0.25">
      <c r="A19885">
        <v>19884</v>
      </c>
    </row>
    <row r="19886" spans="1:1" x14ac:dyDescent="0.25">
      <c r="A19886">
        <v>19885</v>
      </c>
    </row>
    <row r="19887" spans="1:1" x14ac:dyDescent="0.25">
      <c r="A19887">
        <v>19886</v>
      </c>
    </row>
    <row r="19888" spans="1:1" x14ac:dyDescent="0.25">
      <c r="A19888">
        <v>19887</v>
      </c>
    </row>
    <row r="19889" spans="1:1" x14ac:dyDescent="0.25">
      <c r="A19889">
        <v>19888</v>
      </c>
    </row>
    <row r="19890" spans="1:1" x14ac:dyDescent="0.25">
      <c r="A19890">
        <v>19889</v>
      </c>
    </row>
    <row r="19891" spans="1:1" x14ac:dyDescent="0.25">
      <c r="A19891">
        <v>19890</v>
      </c>
    </row>
    <row r="19892" spans="1:1" x14ac:dyDescent="0.25">
      <c r="A19892">
        <v>19891</v>
      </c>
    </row>
    <row r="19893" spans="1:1" x14ac:dyDescent="0.25">
      <c r="A19893">
        <v>19892</v>
      </c>
    </row>
    <row r="19894" spans="1:1" x14ac:dyDescent="0.25">
      <c r="A19894">
        <v>19893</v>
      </c>
    </row>
    <row r="19895" spans="1:1" x14ac:dyDescent="0.25">
      <c r="A19895">
        <v>19894</v>
      </c>
    </row>
    <row r="19896" spans="1:1" x14ac:dyDescent="0.25">
      <c r="A19896">
        <v>19895</v>
      </c>
    </row>
    <row r="19897" spans="1:1" x14ac:dyDescent="0.25">
      <c r="A19897">
        <v>19896</v>
      </c>
    </row>
    <row r="19898" spans="1:1" x14ac:dyDescent="0.25">
      <c r="A19898">
        <v>19897</v>
      </c>
    </row>
    <row r="19899" spans="1:1" x14ac:dyDescent="0.25">
      <c r="A19899">
        <v>19898</v>
      </c>
    </row>
    <row r="19900" spans="1:1" x14ac:dyDescent="0.25">
      <c r="A19900">
        <v>19899</v>
      </c>
    </row>
    <row r="19901" spans="1:1" x14ac:dyDescent="0.25">
      <c r="A19901">
        <v>19900</v>
      </c>
    </row>
    <row r="19902" spans="1:1" x14ac:dyDescent="0.25">
      <c r="A19902">
        <v>19901</v>
      </c>
    </row>
    <row r="19903" spans="1:1" x14ac:dyDescent="0.25">
      <c r="A19903">
        <v>19902</v>
      </c>
    </row>
    <row r="19904" spans="1:1" x14ac:dyDescent="0.25">
      <c r="A19904">
        <v>19903</v>
      </c>
    </row>
    <row r="19905" spans="1:1" x14ac:dyDescent="0.25">
      <c r="A19905">
        <v>19904</v>
      </c>
    </row>
    <row r="19906" spans="1:1" x14ac:dyDescent="0.25">
      <c r="A19906">
        <v>19905</v>
      </c>
    </row>
    <row r="19907" spans="1:1" x14ac:dyDescent="0.25">
      <c r="A19907">
        <v>19906</v>
      </c>
    </row>
    <row r="19908" spans="1:1" x14ac:dyDescent="0.25">
      <c r="A19908">
        <v>19907</v>
      </c>
    </row>
    <row r="19909" spans="1:1" x14ac:dyDescent="0.25">
      <c r="A19909">
        <v>19908</v>
      </c>
    </row>
    <row r="19910" spans="1:1" x14ac:dyDescent="0.25">
      <c r="A19910">
        <v>19909</v>
      </c>
    </row>
    <row r="19911" spans="1:1" x14ac:dyDescent="0.25">
      <c r="A19911">
        <v>19910</v>
      </c>
    </row>
    <row r="19912" spans="1:1" x14ac:dyDescent="0.25">
      <c r="A19912">
        <v>19911</v>
      </c>
    </row>
    <row r="19913" spans="1:1" x14ac:dyDescent="0.25">
      <c r="A19913">
        <v>19912</v>
      </c>
    </row>
    <row r="19914" spans="1:1" x14ac:dyDescent="0.25">
      <c r="A19914">
        <v>19913</v>
      </c>
    </row>
    <row r="19915" spans="1:1" x14ac:dyDescent="0.25">
      <c r="A19915">
        <v>19914</v>
      </c>
    </row>
    <row r="19916" spans="1:1" x14ac:dyDescent="0.25">
      <c r="A19916">
        <v>19915</v>
      </c>
    </row>
    <row r="19917" spans="1:1" x14ac:dyDescent="0.25">
      <c r="A19917">
        <v>19916</v>
      </c>
    </row>
    <row r="19918" spans="1:1" x14ac:dyDescent="0.25">
      <c r="A19918">
        <v>19917</v>
      </c>
    </row>
    <row r="19919" spans="1:1" x14ac:dyDescent="0.25">
      <c r="A19919">
        <v>19918</v>
      </c>
    </row>
    <row r="19920" spans="1:1" x14ac:dyDescent="0.25">
      <c r="A19920">
        <v>19919</v>
      </c>
    </row>
    <row r="19921" spans="1:1" x14ac:dyDescent="0.25">
      <c r="A19921">
        <v>19920</v>
      </c>
    </row>
    <row r="19922" spans="1:1" x14ac:dyDescent="0.25">
      <c r="A19922">
        <v>19921</v>
      </c>
    </row>
    <row r="19923" spans="1:1" x14ac:dyDescent="0.25">
      <c r="A19923">
        <v>19922</v>
      </c>
    </row>
    <row r="19924" spans="1:1" x14ac:dyDescent="0.25">
      <c r="A19924">
        <v>19923</v>
      </c>
    </row>
    <row r="19925" spans="1:1" x14ac:dyDescent="0.25">
      <c r="A19925">
        <v>19924</v>
      </c>
    </row>
    <row r="19926" spans="1:1" x14ac:dyDescent="0.25">
      <c r="A19926">
        <v>19925</v>
      </c>
    </row>
    <row r="19927" spans="1:1" x14ac:dyDescent="0.25">
      <c r="A19927">
        <v>19926</v>
      </c>
    </row>
    <row r="19928" spans="1:1" x14ac:dyDescent="0.25">
      <c r="A19928">
        <v>19927</v>
      </c>
    </row>
    <row r="19929" spans="1:1" x14ac:dyDescent="0.25">
      <c r="A19929">
        <v>19928</v>
      </c>
    </row>
    <row r="19930" spans="1:1" x14ac:dyDescent="0.25">
      <c r="A19930">
        <v>19929</v>
      </c>
    </row>
    <row r="19931" spans="1:1" x14ac:dyDescent="0.25">
      <c r="A19931">
        <v>19930</v>
      </c>
    </row>
    <row r="19932" spans="1:1" x14ac:dyDescent="0.25">
      <c r="A19932">
        <v>19931</v>
      </c>
    </row>
    <row r="19933" spans="1:1" x14ac:dyDescent="0.25">
      <c r="A19933">
        <v>19932</v>
      </c>
    </row>
    <row r="19934" spans="1:1" x14ac:dyDescent="0.25">
      <c r="A19934">
        <v>19933</v>
      </c>
    </row>
    <row r="19935" spans="1:1" x14ac:dyDescent="0.25">
      <c r="A19935">
        <v>19934</v>
      </c>
    </row>
    <row r="19936" spans="1:1" x14ac:dyDescent="0.25">
      <c r="A19936">
        <v>19935</v>
      </c>
    </row>
    <row r="19937" spans="1:1" x14ac:dyDescent="0.25">
      <c r="A19937">
        <v>19936</v>
      </c>
    </row>
    <row r="19938" spans="1:1" x14ac:dyDescent="0.25">
      <c r="A19938">
        <v>19937</v>
      </c>
    </row>
    <row r="19939" spans="1:1" x14ac:dyDescent="0.25">
      <c r="A19939">
        <v>19938</v>
      </c>
    </row>
    <row r="19940" spans="1:1" x14ac:dyDescent="0.25">
      <c r="A19940">
        <v>19939</v>
      </c>
    </row>
    <row r="19941" spans="1:1" x14ac:dyDescent="0.25">
      <c r="A19941">
        <v>19940</v>
      </c>
    </row>
    <row r="19942" spans="1:1" x14ac:dyDescent="0.25">
      <c r="A19942">
        <v>19941</v>
      </c>
    </row>
    <row r="19943" spans="1:1" x14ac:dyDescent="0.25">
      <c r="A19943">
        <v>19942</v>
      </c>
    </row>
    <row r="19944" spans="1:1" x14ac:dyDescent="0.25">
      <c r="A19944">
        <v>19943</v>
      </c>
    </row>
    <row r="19945" spans="1:1" x14ac:dyDescent="0.25">
      <c r="A19945">
        <v>19944</v>
      </c>
    </row>
    <row r="19946" spans="1:1" x14ac:dyDescent="0.25">
      <c r="A19946">
        <v>19945</v>
      </c>
    </row>
    <row r="19947" spans="1:1" x14ac:dyDescent="0.25">
      <c r="A19947">
        <v>19946</v>
      </c>
    </row>
    <row r="19948" spans="1:1" x14ac:dyDescent="0.25">
      <c r="A19948">
        <v>19947</v>
      </c>
    </row>
    <row r="19949" spans="1:1" x14ac:dyDescent="0.25">
      <c r="A19949">
        <v>19948</v>
      </c>
    </row>
    <row r="19950" spans="1:1" x14ac:dyDescent="0.25">
      <c r="A19950">
        <v>19949</v>
      </c>
    </row>
    <row r="19951" spans="1:1" x14ac:dyDescent="0.25">
      <c r="A19951">
        <v>19950</v>
      </c>
    </row>
    <row r="19952" spans="1:1" x14ac:dyDescent="0.25">
      <c r="A19952">
        <v>19951</v>
      </c>
    </row>
    <row r="19953" spans="1:1" x14ac:dyDescent="0.25">
      <c r="A19953">
        <v>19952</v>
      </c>
    </row>
    <row r="19954" spans="1:1" x14ac:dyDescent="0.25">
      <c r="A19954">
        <v>19953</v>
      </c>
    </row>
    <row r="19955" spans="1:1" x14ac:dyDescent="0.25">
      <c r="A19955">
        <v>19954</v>
      </c>
    </row>
    <row r="19956" spans="1:1" x14ac:dyDescent="0.25">
      <c r="A19956">
        <v>19955</v>
      </c>
    </row>
    <row r="19957" spans="1:1" x14ac:dyDescent="0.25">
      <c r="A19957">
        <v>19956</v>
      </c>
    </row>
    <row r="19958" spans="1:1" x14ac:dyDescent="0.25">
      <c r="A19958">
        <v>19957</v>
      </c>
    </row>
    <row r="19959" spans="1:1" x14ac:dyDescent="0.25">
      <c r="A19959">
        <v>19958</v>
      </c>
    </row>
    <row r="19960" spans="1:1" x14ac:dyDescent="0.25">
      <c r="A19960">
        <v>19959</v>
      </c>
    </row>
    <row r="19961" spans="1:1" x14ac:dyDescent="0.25">
      <c r="A19961">
        <v>19960</v>
      </c>
    </row>
    <row r="19962" spans="1:1" x14ac:dyDescent="0.25">
      <c r="A19962">
        <v>19961</v>
      </c>
    </row>
    <row r="19963" spans="1:1" x14ac:dyDescent="0.25">
      <c r="A19963">
        <v>19962</v>
      </c>
    </row>
    <row r="19964" spans="1:1" x14ac:dyDescent="0.25">
      <c r="A19964">
        <v>19963</v>
      </c>
    </row>
    <row r="19965" spans="1:1" x14ac:dyDescent="0.25">
      <c r="A19965">
        <v>19964</v>
      </c>
    </row>
    <row r="19966" spans="1:1" x14ac:dyDescent="0.25">
      <c r="A19966">
        <v>19965</v>
      </c>
    </row>
    <row r="19967" spans="1:1" x14ac:dyDescent="0.25">
      <c r="A19967">
        <v>19966</v>
      </c>
    </row>
    <row r="19968" spans="1:1" x14ac:dyDescent="0.25">
      <c r="A19968">
        <v>19967</v>
      </c>
    </row>
    <row r="19969" spans="1:1" x14ac:dyDescent="0.25">
      <c r="A19969">
        <v>19968</v>
      </c>
    </row>
    <row r="19970" spans="1:1" x14ac:dyDescent="0.25">
      <c r="A19970">
        <v>19969</v>
      </c>
    </row>
    <row r="19971" spans="1:1" x14ac:dyDescent="0.25">
      <c r="A19971">
        <v>19970</v>
      </c>
    </row>
    <row r="19972" spans="1:1" x14ac:dyDescent="0.25">
      <c r="A19972">
        <v>19971</v>
      </c>
    </row>
    <row r="19973" spans="1:1" x14ac:dyDescent="0.25">
      <c r="A19973">
        <v>19972</v>
      </c>
    </row>
    <row r="19974" spans="1:1" x14ac:dyDescent="0.25">
      <c r="A19974">
        <v>19973</v>
      </c>
    </row>
    <row r="19975" spans="1:1" x14ac:dyDescent="0.25">
      <c r="A19975">
        <v>19974</v>
      </c>
    </row>
    <row r="19976" spans="1:1" x14ac:dyDescent="0.25">
      <c r="A19976">
        <v>19975</v>
      </c>
    </row>
    <row r="19977" spans="1:1" x14ac:dyDescent="0.25">
      <c r="A19977">
        <v>19976</v>
      </c>
    </row>
    <row r="19978" spans="1:1" x14ac:dyDescent="0.25">
      <c r="A19978">
        <v>19977</v>
      </c>
    </row>
    <row r="19979" spans="1:1" x14ac:dyDescent="0.25">
      <c r="A19979">
        <v>19978</v>
      </c>
    </row>
    <row r="19980" spans="1:1" x14ac:dyDescent="0.25">
      <c r="A19980">
        <v>19979</v>
      </c>
    </row>
    <row r="19981" spans="1:1" x14ac:dyDescent="0.25">
      <c r="A19981">
        <v>19980</v>
      </c>
    </row>
    <row r="19982" spans="1:1" x14ac:dyDescent="0.25">
      <c r="A19982">
        <v>19981</v>
      </c>
    </row>
    <row r="19983" spans="1:1" x14ac:dyDescent="0.25">
      <c r="A19983">
        <v>19982</v>
      </c>
    </row>
    <row r="19984" spans="1:1" x14ac:dyDescent="0.25">
      <c r="A19984">
        <v>19983</v>
      </c>
    </row>
    <row r="19985" spans="1:1" x14ac:dyDescent="0.25">
      <c r="A19985">
        <v>19984</v>
      </c>
    </row>
    <row r="19986" spans="1:1" x14ac:dyDescent="0.25">
      <c r="A19986">
        <v>19985</v>
      </c>
    </row>
    <row r="19987" spans="1:1" x14ac:dyDescent="0.25">
      <c r="A19987">
        <v>19986</v>
      </c>
    </row>
    <row r="19988" spans="1:1" x14ac:dyDescent="0.25">
      <c r="A19988">
        <v>19987</v>
      </c>
    </row>
    <row r="19989" spans="1:1" x14ac:dyDescent="0.25">
      <c r="A19989">
        <v>19988</v>
      </c>
    </row>
    <row r="19990" spans="1:1" x14ac:dyDescent="0.25">
      <c r="A19990">
        <v>19989</v>
      </c>
    </row>
    <row r="19991" spans="1:1" x14ac:dyDescent="0.25">
      <c r="A19991">
        <v>19990</v>
      </c>
    </row>
    <row r="19992" spans="1:1" x14ac:dyDescent="0.25">
      <c r="A19992">
        <v>19991</v>
      </c>
    </row>
    <row r="19993" spans="1:1" x14ac:dyDescent="0.25">
      <c r="A19993">
        <v>19992</v>
      </c>
    </row>
    <row r="19994" spans="1:1" x14ac:dyDescent="0.25">
      <c r="A19994">
        <v>19993</v>
      </c>
    </row>
    <row r="19995" spans="1:1" x14ac:dyDescent="0.25">
      <c r="A19995">
        <v>19994</v>
      </c>
    </row>
    <row r="19996" spans="1:1" x14ac:dyDescent="0.25">
      <c r="A19996">
        <v>19995</v>
      </c>
    </row>
    <row r="19997" spans="1:1" x14ac:dyDescent="0.25">
      <c r="A19997">
        <v>19996</v>
      </c>
    </row>
    <row r="19998" spans="1:1" x14ac:dyDescent="0.25">
      <c r="A19998">
        <v>19997</v>
      </c>
    </row>
    <row r="19999" spans="1:1" x14ac:dyDescent="0.25">
      <c r="A19999">
        <v>19998</v>
      </c>
    </row>
    <row r="20000" spans="1:1" x14ac:dyDescent="0.25">
      <c r="A20000">
        <v>19999</v>
      </c>
    </row>
    <row r="20001" spans="1:1" x14ac:dyDescent="0.25">
      <c r="A20001">
        <v>20000</v>
      </c>
    </row>
    <row r="20002" spans="1:1" x14ac:dyDescent="0.25">
      <c r="A20002">
        <v>20001</v>
      </c>
    </row>
    <row r="20003" spans="1:1" x14ac:dyDescent="0.25">
      <c r="A20003">
        <v>20002</v>
      </c>
    </row>
    <row r="20004" spans="1:1" x14ac:dyDescent="0.25">
      <c r="A20004">
        <v>20003</v>
      </c>
    </row>
    <row r="20005" spans="1:1" x14ac:dyDescent="0.25">
      <c r="A20005">
        <v>20004</v>
      </c>
    </row>
    <row r="20006" spans="1:1" x14ac:dyDescent="0.25">
      <c r="A20006">
        <v>20005</v>
      </c>
    </row>
    <row r="20007" spans="1:1" x14ac:dyDescent="0.25">
      <c r="A20007">
        <v>20006</v>
      </c>
    </row>
    <row r="20008" spans="1:1" x14ac:dyDescent="0.25">
      <c r="A20008">
        <v>20007</v>
      </c>
    </row>
    <row r="20009" spans="1:1" x14ac:dyDescent="0.25">
      <c r="A20009">
        <v>20008</v>
      </c>
    </row>
    <row r="20010" spans="1:1" x14ac:dyDescent="0.25">
      <c r="A20010">
        <v>20009</v>
      </c>
    </row>
    <row r="20011" spans="1:1" x14ac:dyDescent="0.25">
      <c r="A20011">
        <v>20010</v>
      </c>
    </row>
    <row r="20012" spans="1:1" x14ac:dyDescent="0.25">
      <c r="A20012">
        <v>20011</v>
      </c>
    </row>
    <row r="20013" spans="1:1" x14ac:dyDescent="0.25">
      <c r="A20013">
        <v>20012</v>
      </c>
    </row>
    <row r="20014" spans="1:1" x14ac:dyDescent="0.25">
      <c r="A20014">
        <v>20013</v>
      </c>
    </row>
    <row r="20015" spans="1:1" x14ac:dyDescent="0.25">
      <c r="A20015">
        <v>20014</v>
      </c>
    </row>
    <row r="20016" spans="1:1" x14ac:dyDescent="0.25">
      <c r="A20016">
        <v>20015</v>
      </c>
    </row>
    <row r="20017" spans="1:1" x14ac:dyDescent="0.25">
      <c r="A20017">
        <v>20016</v>
      </c>
    </row>
    <row r="20018" spans="1:1" x14ac:dyDescent="0.25">
      <c r="A20018">
        <v>20017</v>
      </c>
    </row>
    <row r="20019" spans="1:1" x14ac:dyDescent="0.25">
      <c r="A20019">
        <v>20018</v>
      </c>
    </row>
    <row r="20020" spans="1:1" x14ac:dyDescent="0.25">
      <c r="A20020">
        <v>20019</v>
      </c>
    </row>
    <row r="20021" spans="1:1" x14ac:dyDescent="0.25">
      <c r="A20021">
        <v>20020</v>
      </c>
    </row>
    <row r="20022" spans="1:1" x14ac:dyDescent="0.25">
      <c r="A20022">
        <v>20021</v>
      </c>
    </row>
    <row r="20023" spans="1:1" x14ac:dyDescent="0.25">
      <c r="A20023">
        <v>20022</v>
      </c>
    </row>
    <row r="20024" spans="1:1" x14ac:dyDescent="0.25">
      <c r="A20024">
        <v>20023</v>
      </c>
    </row>
    <row r="20025" spans="1:1" x14ac:dyDescent="0.25">
      <c r="A20025">
        <v>20024</v>
      </c>
    </row>
    <row r="20026" spans="1:1" x14ac:dyDescent="0.25">
      <c r="A20026">
        <v>20025</v>
      </c>
    </row>
    <row r="20027" spans="1:1" x14ac:dyDescent="0.25">
      <c r="A20027">
        <v>20026</v>
      </c>
    </row>
    <row r="20028" spans="1:1" x14ac:dyDescent="0.25">
      <c r="A20028">
        <v>20027</v>
      </c>
    </row>
    <row r="20029" spans="1:1" x14ac:dyDescent="0.25">
      <c r="A20029">
        <v>20028</v>
      </c>
    </row>
    <row r="20030" spans="1:1" x14ac:dyDescent="0.25">
      <c r="A20030">
        <v>20029</v>
      </c>
    </row>
    <row r="20031" spans="1:1" x14ac:dyDescent="0.25">
      <c r="A20031">
        <v>20030</v>
      </c>
    </row>
    <row r="20032" spans="1:1" x14ac:dyDescent="0.25">
      <c r="A20032">
        <v>20031</v>
      </c>
    </row>
    <row r="20033" spans="1:1" x14ac:dyDescent="0.25">
      <c r="A20033">
        <v>20032</v>
      </c>
    </row>
    <row r="20034" spans="1:1" x14ac:dyDescent="0.25">
      <c r="A20034">
        <v>20033</v>
      </c>
    </row>
    <row r="20035" spans="1:1" x14ac:dyDescent="0.25">
      <c r="A20035">
        <v>20034</v>
      </c>
    </row>
    <row r="20036" spans="1:1" x14ac:dyDescent="0.25">
      <c r="A20036">
        <v>20035</v>
      </c>
    </row>
    <row r="20037" spans="1:1" x14ac:dyDescent="0.25">
      <c r="A20037">
        <v>20036</v>
      </c>
    </row>
    <row r="20038" spans="1:1" x14ac:dyDescent="0.25">
      <c r="A20038">
        <v>20037</v>
      </c>
    </row>
    <row r="20039" spans="1:1" x14ac:dyDescent="0.25">
      <c r="A20039">
        <v>20038</v>
      </c>
    </row>
    <row r="20040" spans="1:1" x14ac:dyDescent="0.25">
      <c r="A20040">
        <v>20039</v>
      </c>
    </row>
    <row r="20041" spans="1:1" x14ac:dyDescent="0.25">
      <c r="A20041">
        <v>20040</v>
      </c>
    </row>
    <row r="20042" spans="1:1" x14ac:dyDescent="0.25">
      <c r="A20042">
        <v>20041</v>
      </c>
    </row>
    <row r="20043" spans="1:1" x14ac:dyDescent="0.25">
      <c r="A20043">
        <v>20042</v>
      </c>
    </row>
    <row r="20044" spans="1:1" x14ac:dyDescent="0.25">
      <c r="A20044">
        <v>20043</v>
      </c>
    </row>
    <row r="20045" spans="1:1" x14ac:dyDescent="0.25">
      <c r="A20045">
        <v>20044</v>
      </c>
    </row>
    <row r="20046" spans="1:1" x14ac:dyDescent="0.25">
      <c r="A20046">
        <v>20045</v>
      </c>
    </row>
    <row r="20047" spans="1:1" x14ac:dyDescent="0.25">
      <c r="A20047">
        <v>20046</v>
      </c>
    </row>
    <row r="20048" spans="1:1" x14ac:dyDescent="0.25">
      <c r="A20048">
        <v>20047</v>
      </c>
    </row>
    <row r="20049" spans="1:1" x14ac:dyDescent="0.25">
      <c r="A20049">
        <v>20048</v>
      </c>
    </row>
    <row r="20050" spans="1:1" x14ac:dyDescent="0.25">
      <c r="A20050">
        <v>20049</v>
      </c>
    </row>
    <row r="20051" spans="1:1" x14ac:dyDescent="0.25">
      <c r="A20051">
        <v>20050</v>
      </c>
    </row>
    <row r="20052" spans="1:1" x14ac:dyDescent="0.25">
      <c r="A20052">
        <v>20051</v>
      </c>
    </row>
    <row r="20053" spans="1:1" x14ac:dyDescent="0.25">
      <c r="A20053">
        <v>20052</v>
      </c>
    </row>
    <row r="20054" spans="1:1" x14ac:dyDescent="0.25">
      <c r="A20054">
        <v>20053</v>
      </c>
    </row>
    <row r="20055" spans="1:1" x14ac:dyDescent="0.25">
      <c r="A20055">
        <v>20054</v>
      </c>
    </row>
    <row r="20056" spans="1:1" x14ac:dyDescent="0.25">
      <c r="A20056">
        <v>20055</v>
      </c>
    </row>
    <row r="20057" spans="1:1" x14ac:dyDescent="0.25">
      <c r="A20057">
        <v>20056</v>
      </c>
    </row>
    <row r="20058" spans="1:1" x14ac:dyDescent="0.25">
      <c r="A20058">
        <v>20057</v>
      </c>
    </row>
    <row r="20059" spans="1:1" x14ac:dyDescent="0.25">
      <c r="A20059">
        <v>20058</v>
      </c>
    </row>
    <row r="20060" spans="1:1" x14ac:dyDescent="0.25">
      <c r="A20060">
        <v>20059</v>
      </c>
    </row>
    <row r="20061" spans="1:1" x14ac:dyDescent="0.25">
      <c r="A20061">
        <v>20060</v>
      </c>
    </row>
    <row r="20062" spans="1:1" x14ac:dyDescent="0.25">
      <c r="A20062">
        <v>20061</v>
      </c>
    </row>
    <row r="20063" spans="1:1" x14ac:dyDescent="0.25">
      <c r="A20063">
        <v>20062</v>
      </c>
    </row>
    <row r="20064" spans="1:1" x14ac:dyDescent="0.25">
      <c r="A20064">
        <v>20063</v>
      </c>
    </row>
    <row r="20065" spans="1:1" x14ac:dyDescent="0.25">
      <c r="A20065">
        <v>20064</v>
      </c>
    </row>
    <row r="20066" spans="1:1" x14ac:dyDescent="0.25">
      <c r="A20066">
        <v>20065</v>
      </c>
    </row>
    <row r="20067" spans="1:1" x14ac:dyDescent="0.25">
      <c r="A20067">
        <v>20066</v>
      </c>
    </row>
    <row r="20068" spans="1:1" x14ac:dyDescent="0.25">
      <c r="A20068">
        <v>20067</v>
      </c>
    </row>
    <row r="20069" spans="1:1" x14ac:dyDescent="0.25">
      <c r="A20069">
        <v>20068</v>
      </c>
    </row>
    <row r="20070" spans="1:1" x14ac:dyDescent="0.25">
      <c r="A20070">
        <v>20069</v>
      </c>
    </row>
    <row r="20071" spans="1:1" x14ac:dyDescent="0.25">
      <c r="A20071">
        <v>20070</v>
      </c>
    </row>
    <row r="20072" spans="1:1" x14ac:dyDescent="0.25">
      <c r="A20072">
        <v>20071</v>
      </c>
    </row>
    <row r="20073" spans="1:1" x14ac:dyDescent="0.25">
      <c r="A20073">
        <v>20072</v>
      </c>
    </row>
    <row r="20074" spans="1:1" x14ac:dyDescent="0.25">
      <c r="A20074">
        <v>20073</v>
      </c>
    </row>
    <row r="20075" spans="1:1" x14ac:dyDescent="0.25">
      <c r="A20075">
        <v>20074</v>
      </c>
    </row>
    <row r="20076" spans="1:1" x14ac:dyDescent="0.25">
      <c r="A20076">
        <v>20075</v>
      </c>
    </row>
    <row r="20077" spans="1:1" x14ac:dyDescent="0.25">
      <c r="A20077">
        <v>20076</v>
      </c>
    </row>
    <row r="20078" spans="1:1" x14ac:dyDescent="0.25">
      <c r="A20078">
        <v>20077</v>
      </c>
    </row>
    <row r="20079" spans="1:1" x14ac:dyDescent="0.25">
      <c r="A20079">
        <v>20078</v>
      </c>
    </row>
    <row r="20080" spans="1:1" x14ac:dyDescent="0.25">
      <c r="A20080">
        <v>20079</v>
      </c>
    </row>
    <row r="20081" spans="1:1" x14ac:dyDescent="0.25">
      <c r="A20081">
        <v>20080</v>
      </c>
    </row>
    <row r="20082" spans="1:1" x14ac:dyDescent="0.25">
      <c r="A20082">
        <v>20081</v>
      </c>
    </row>
    <row r="20083" spans="1:1" x14ac:dyDescent="0.25">
      <c r="A20083">
        <v>20082</v>
      </c>
    </row>
    <row r="20084" spans="1:1" x14ac:dyDescent="0.25">
      <c r="A20084">
        <v>20083</v>
      </c>
    </row>
    <row r="20085" spans="1:1" x14ac:dyDescent="0.25">
      <c r="A20085">
        <v>20084</v>
      </c>
    </row>
    <row r="20086" spans="1:1" x14ac:dyDescent="0.25">
      <c r="A20086">
        <v>20085</v>
      </c>
    </row>
    <row r="20087" spans="1:1" x14ac:dyDescent="0.25">
      <c r="A20087">
        <v>20086</v>
      </c>
    </row>
    <row r="20088" spans="1:1" x14ac:dyDescent="0.25">
      <c r="A20088">
        <v>20087</v>
      </c>
    </row>
    <row r="20089" spans="1:1" x14ac:dyDescent="0.25">
      <c r="A20089">
        <v>20088</v>
      </c>
    </row>
    <row r="20090" spans="1:1" x14ac:dyDescent="0.25">
      <c r="A20090">
        <v>20089</v>
      </c>
    </row>
    <row r="20091" spans="1:1" x14ac:dyDescent="0.25">
      <c r="A20091">
        <v>20090</v>
      </c>
    </row>
    <row r="20092" spans="1:1" x14ac:dyDescent="0.25">
      <c r="A20092">
        <v>20091</v>
      </c>
    </row>
    <row r="20093" spans="1:1" x14ac:dyDescent="0.25">
      <c r="A20093">
        <v>20092</v>
      </c>
    </row>
    <row r="20094" spans="1:1" x14ac:dyDescent="0.25">
      <c r="A20094">
        <v>20093</v>
      </c>
    </row>
    <row r="20095" spans="1:1" x14ac:dyDescent="0.25">
      <c r="A20095">
        <v>20094</v>
      </c>
    </row>
    <row r="20096" spans="1:1" x14ac:dyDescent="0.25">
      <c r="A20096">
        <v>20095</v>
      </c>
    </row>
    <row r="20097" spans="1:1" x14ac:dyDescent="0.25">
      <c r="A20097">
        <v>20096</v>
      </c>
    </row>
    <row r="20098" spans="1:1" x14ac:dyDescent="0.25">
      <c r="A20098">
        <v>20097</v>
      </c>
    </row>
    <row r="20099" spans="1:1" x14ac:dyDescent="0.25">
      <c r="A20099">
        <v>20098</v>
      </c>
    </row>
    <row r="20100" spans="1:1" x14ac:dyDescent="0.25">
      <c r="A20100">
        <v>20099</v>
      </c>
    </row>
    <row r="20101" spans="1:1" x14ac:dyDescent="0.25">
      <c r="A20101">
        <v>20100</v>
      </c>
    </row>
    <row r="20102" spans="1:1" x14ac:dyDescent="0.25">
      <c r="A20102">
        <v>20101</v>
      </c>
    </row>
    <row r="20103" spans="1:1" x14ac:dyDescent="0.25">
      <c r="A20103">
        <v>20102</v>
      </c>
    </row>
    <row r="20104" spans="1:1" x14ac:dyDescent="0.25">
      <c r="A20104">
        <v>20103</v>
      </c>
    </row>
    <row r="20105" spans="1:1" x14ac:dyDescent="0.25">
      <c r="A20105">
        <v>20104</v>
      </c>
    </row>
    <row r="20106" spans="1:1" x14ac:dyDescent="0.25">
      <c r="A20106">
        <v>20105</v>
      </c>
    </row>
    <row r="20107" spans="1:1" x14ac:dyDescent="0.25">
      <c r="A20107">
        <v>20106</v>
      </c>
    </row>
    <row r="20108" spans="1:1" x14ac:dyDescent="0.25">
      <c r="A20108">
        <v>20107</v>
      </c>
    </row>
    <row r="20109" spans="1:1" x14ac:dyDescent="0.25">
      <c r="A20109">
        <v>20108</v>
      </c>
    </row>
    <row r="20110" spans="1:1" x14ac:dyDescent="0.25">
      <c r="A20110">
        <v>20109</v>
      </c>
    </row>
    <row r="20111" spans="1:1" x14ac:dyDescent="0.25">
      <c r="A20111">
        <v>20110</v>
      </c>
    </row>
    <row r="20112" spans="1:1" x14ac:dyDescent="0.25">
      <c r="A20112">
        <v>20111</v>
      </c>
    </row>
    <row r="20113" spans="1:1" x14ac:dyDescent="0.25">
      <c r="A20113">
        <v>20112</v>
      </c>
    </row>
    <row r="20114" spans="1:1" x14ac:dyDescent="0.25">
      <c r="A20114">
        <v>20113</v>
      </c>
    </row>
    <row r="20115" spans="1:1" x14ac:dyDescent="0.25">
      <c r="A20115">
        <v>20114</v>
      </c>
    </row>
    <row r="20116" spans="1:1" x14ac:dyDescent="0.25">
      <c r="A20116">
        <v>20115</v>
      </c>
    </row>
    <row r="20117" spans="1:1" x14ac:dyDescent="0.25">
      <c r="A20117">
        <v>20116</v>
      </c>
    </row>
    <row r="20118" spans="1:1" x14ac:dyDescent="0.25">
      <c r="A20118">
        <v>20117</v>
      </c>
    </row>
    <row r="20119" spans="1:1" x14ac:dyDescent="0.25">
      <c r="A20119">
        <v>20118</v>
      </c>
    </row>
    <row r="20120" spans="1:1" x14ac:dyDescent="0.25">
      <c r="A20120">
        <v>20119</v>
      </c>
    </row>
    <row r="20121" spans="1:1" x14ac:dyDescent="0.25">
      <c r="A20121">
        <v>20120</v>
      </c>
    </row>
    <row r="20122" spans="1:1" x14ac:dyDescent="0.25">
      <c r="A20122">
        <v>20121</v>
      </c>
    </row>
    <row r="20123" spans="1:1" x14ac:dyDescent="0.25">
      <c r="A20123">
        <v>20122</v>
      </c>
    </row>
    <row r="20124" spans="1:1" x14ac:dyDescent="0.25">
      <c r="A20124">
        <v>20123</v>
      </c>
    </row>
    <row r="20125" spans="1:1" x14ac:dyDescent="0.25">
      <c r="A20125">
        <v>20124</v>
      </c>
    </row>
    <row r="20126" spans="1:1" x14ac:dyDescent="0.25">
      <c r="A20126">
        <v>20125</v>
      </c>
    </row>
    <row r="20127" spans="1:1" x14ac:dyDescent="0.25">
      <c r="A20127">
        <v>20126</v>
      </c>
    </row>
    <row r="20128" spans="1:1" x14ac:dyDescent="0.25">
      <c r="A20128">
        <v>20127</v>
      </c>
    </row>
    <row r="20129" spans="1:1" x14ac:dyDescent="0.25">
      <c r="A20129">
        <v>20128</v>
      </c>
    </row>
    <row r="20130" spans="1:1" x14ac:dyDescent="0.25">
      <c r="A20130">
        <v>20129</v>
      </c>
    </row>
    <row r="20131" spans="1:1" x14ac:dyDescent="0.25">
      <c r="A20131">
        <v>20130</v>
      </c>
    </row>
    <row r="20132" spans="1:1" x14ac:dyDescent="0.25">
      <c r="A20132">
        <v>20131</v>
      </c>
    </row>
    <row r="20133" spans="1:1" x14ac:dyDescent="0.25">
      <c r="A20133">
        <v>20132</v>
      </c>
    </row>
    <row r="20134" spans="1:1" x14ac:dyDescent="0.25">
      <c r="A20134">
        <v>20133</v>
      </c>
    </row>
    <row r="20135" spans="1:1" x14ac:dyDescent="0.25">
      <c r="A20135">
        <v>20134</v>
      </c>
    </row>
    <row r="20136" spans="1:1" x14ac:dyDescent="0.25">
      <c r="A20136">
        <v>20135</v>
      </c>
    </row>
    <row r="20137" spans="1:1" x14ac:dyDescent="0.25">
      <c r="A20137">
        <v>20136</v>
      </c>
    </row>
    <row r="20138" spans="1:1" x14ac:dyDescent="0.25">
      <c r="A20138">
        <v>20137</v>
      </c>
    </row>
    <row r="20139" spans="1:1" x14ac:dyDescent="0.25">
      <c r="A20139">
        <v>20138</v>
      </c>
    </row>
    <row r="20140" spans="1:1" x14ac:dyDescent="0.25">
      <c r="A20140">
        <v>20139</v>
      </c>
    </row>
    <row r="20141" spans="1:1" x14ac:dyDescent="0.25">
      <c r="A20141">
        <v>20140</v>
      </c>
    </row>
    <row r="20142" spans="1:1" x14ac:dyDescent="0.25">
      <c r="A20142">
        <v>20141</v>
      </c>
    </row>
    <row r="20143" spans="1:1" x14ac:dyDescent="0.25">
      <c r="A20143">
        <v>20142</v>
      </c>
    </row>
    <row r="20144" spans="1:1" x14ac:dyDescent="0.25">
      <c r="A20144">
        <v>20143</v>
      </c>
    </row>
    <row r="20145" spans="1:1" x14ac:dyDescent="0.25">
      <c r="A20145">
        <v>20144</v>
      </c>
    </row>
    <row r="20146" spans="1:1" x14ac:dyDescent="0.25">
      <c r="A20146">
        <v>20145</v>
      </c>
    </row>
    <row r="20147" spans="1:1" x14ac:dyDescent="0.25">
      <c r="A20147">
        <v>20146</v>
      </c>
    </row>
    <row r="20148" spans="1:1" x14ac:dyDescent="0.25">
      <c r="A20148">
        <v>20147</v>
      </c>
    </row>
    <row r="20149" spans="1:1" x14ac:dyDescent="0.25">
      <c r="A20149">
        <v>20148</v>
      </c>
    </row>
    <row r="20150" spans="1:1" x14ac:dyDescent="0.25">
      <c r="A20150">
        <v>20149</v>
      </c>
    </row>
    <row r="20151" spans="1:1" x14ac:dyDescent="0.25">
      <c r="A20151">
        <v>20150</v>
      </c>
    </row>
    <row r="20152" spans="1:1" x14ac:dyDescent="0.25">
      <c r="A20152">
        <v>20151</v>
      </c>
    </row>
    <row r="20153" spans="1:1" x14ac:dyDescent="0.25">
      <c r="A20153">
        <v>20152</v>
      </c>
    </row>
    <row r="20154" spans="1:1" x14ac:dyDescent="0.25">
      <c r="A20154">
        <v>20153</v>
      </c>
    </row>
    <row r="20155" spans="1:1" x14ac:dyDescent="0.25">
      <c r="A20155">
        <v>20154</v>
      </c>
    </row>
    <row r="20156" spans="1:1" x14ac:dyDescent="0.25">
      <c r="A20156">
        <v>20155</v>
      </c>
    </row>
    <row r="20157" spans="1:1" x14ac:dyDescent="0.25">
      <c r="A20157">
        <v>20156</v>
      </c>
    </row>
    <row r="20158" spans="1:1" x14ac:dyDescent="0.25">
      <c r="A20158">
        <v>20157</v>
      </c>
    </row>
    <row r="20159" spans="1:1" x14ac:dyDescent="0.25">
      <c r="A20159">
        <v>20158</v>
      </c>
    </row>
    <row r="20160" spans="1:1" x14ac:dyDescent="0.25">
      <c r="A20160">
        <v>20159</v>
      </c>
    </row>
    <row r="20161" spans="1:1" x14ac:dyDescent="0.25">
      <c r="A20161">
        <v>20160</v>
      </c>
    </row>
    <row r="20162" spans="1:1" x14ac:dyDescent="0.25">
      <c r="A20162">
        <v>20161</v>
      </c>
    </row>
    <row r="20163" spans="1:1" x14ac:dyDescent="0.25">
      <c r="A20163">
        <v>20162</v>
      </c>
    </row>
    <row r="20164" spans="1:1" x14ac:dyDescent="0.25">
      <c r="A20164">
        <v>20163</v>
      </c>
    </row>
    <row r="20165" spans="1:1" x14ac:dyDescent="0.25">
      <c r="A20165">
        <v>20164</v>
      </c>
    </row>
    <row r="20166" spans="1:1" x14ac:dyDescent="0.25">
      <c r="A20166">
        <v>20165</v>
      </c>
    </row>
    <row r="20167" spans="1:1" x14ac:dyDescent="0.25">
      <c r="A20167">
        <v>20166</v>
      </c>
    </row>
    <row r="20168" spans="1:1" x14ac:dyDescent="0.25">
      <c r="A20168">
        <v>20167</v>
      </c>
    </row>
    <row r="20169" spans="1:1" x14ac:dyDescent="0.25">
      <c r="A20169">
        <v>20168</v>
      </c>
    </row>
    <row r="20170" spans="1:1" x14ac:dyDescent="0.25">
      <c r="A20170">
        <v>20169</v>
      </c>
    </row>
    <row r="20171" spans="1:1" x14ac:dyDescent="0.25">
      <c r="A20171">
        <v>20170</v>
      </c>
    </row>
    <row r="20172" spans="1:1" x14ac:dyDescent="0.25">
      <c r="A20172">
        <v>20171</v>
      </c>
    </row>
    <row r="20173" spans="1:1" x14ac:dyDescent="0.25">
      <c r="A20173">
        <v>20172</v>
      </c>
    </row>
    <row r="20174" spans="1:1" x14ac:dyDescent="0.25">
      <c r="A20174">
        <v>20173</v>
      </c>
    </row>
    <row r="20175" spans="1:1" x14ac:dyDescent="0.25">
      <c r="A20175">
        <v>20174</v>
      </c>
    </row>
    <row r="20176" spans="1:1" x14ac:dyDescent="0.25">
      <c r="A20176">
        <v>20175</v>
      </c>
    </row>
    <row r="20177" spans="1:1" x14ac:dyDescent="0.25">
      <c r="A20177">
        <v>20176</v>
      </c>
    </row>
    <row r="20178" spans="1:1" x14ac:dyDescent="0.25">
      <c r="A20178">
        <v>20177</v>
      </c>
    </row>
    <row r="20179" spans="1:1" x14ac:dyDescent="0.25">
      <c r="A20179">
        <v>20178</v>
      </c>
    </row>
    <row r="20180" spans="1:1" x14ac:dyDescent="0.25">
      <c r="A20180">
        <v>20179</v>
      </c>
    </row>
    <row r="20181" spans="1:1" x14ac:dyDescent="0.25">
      <c r="A20181">
        <v>20180</v>
      </c>
    </row>
    <row r="20182" spans="1:1" x14ac:dyDescent="0.25">
      <c r="A20182">
        <v>20181</v>
      </c>
    </row>
    <row r="20183" spans="1:1" x14ac:dyDescent="0.25">
      <c r="A20183">
        <v>20182</v>
      </c>
    </row>
    <row r="20184" spans="1:1" x14ac:dyDescent="0.25">
      <c r="A20184">
        <v>20183</v>
      </c>
    </row>
    <row r="20185" spans="1:1" x14ac:dyDescent="0.25">
      <c r="A20185">
        <v>20184</v>
      </c>
    </row>
    <row r="20186" spans="1:1" x14ac:dyDescent="0.25">
      <c r="A20186">
        <v>20185</v>
      </c>
    </row>
    <row r="20187" spans="1:1" x14ac:dyDescent="0.25">
      <c r="A20187">
        <v>20186</v>
      </c>
    </row>
    <row r="20188" spans="1:1" x14ac:dyDescent="0.25">
      <c r="A20188">
        <v>20187</v>
      </c>
    </row>
    <row r="20189" spans="1:1" x14ac:dyDescent="0.25">
      <c r="A20189">
        <v>20188</v>
      </c>
    </row>
    <row r="20190" spans="1:1" x14ac:dyDescent="0.25">
      <c r="A20190">
        <v>20189</v>
      </c>
    </row>
    <row r="20191" spans="1:1" x14ac:dyDescent="0.25">
      <c r="A20191">
        <v>20190</v>
      </c>
    </row>
    <row r="20192" spans="1:1" x14ac:dyDescent="0.25">
      <c r="A20192">
        <v>20191</v>
      </c>
    </row>
    <row r="20193" spans="1:1" x14ac:dyDescent="0.25">
      <c r="A20193">
        <v>20192</v>
      </c>
    </row>
    <row r="20194" spans="1:1" x14ac:dyDescent="0.25">
      <c r="A20194">
        <v>20193</v>
      </c>
    </row>
    <row r="20195" spans="1:1" x14ac:dyDescent="0.25">
      <c r="A20195">
        <v>20194</v>
      </c>
    </row>
    <row r="20196" spans="1:1" x14ac:dyDescent="0.25">
      <c r="A20196">
        <v>20195</v>
      </c>
    </row>
    <row r="20197" spans="1:1" x14ac:dyDescent="0.25">
      <c r="A20197">
        <v>20196</v>
      </c>
    </row>
    <row r="20198" spans="1:1" x14ac:dyDescent="0.25">
      <c r="A20198">
        <v>20197</v>
      </c>
    </row>
    <row r="20199" spans="1:1" x14ac:dyDescent="0.25">
      <c r="A20199">
        <v>20198</v>
      </c>
    </row>
    <row r="20200" spans="1:1" x14ac:dyDescent="0.25">
      <c r="A20200">
        <v>20199</v>
      </c>
    </row>
    <row r="20201" spans="1:1" x14ac:dyDescent="0.25">
      <c r="A20201">
        <v>20200</v>
      </c>
    </row>
    <row r="20202" spans="1:1" x14ac:dyDescent="0.25">
      <c r="A20202">
        <v>20201</v>
      </c>
    </row>
    <row r="20203" spans="1:1" x14ac:dyDescent="0.25">
      <c r="A20203">
        <v>20202</v>
      </c>
    </row>
    <row r="20204" spans="1:1" x14ac:dyDescent="0.25">
      <c r="A20204">
        <v>20203</v>
      </c>
    </row>
    <row r="20205" spans="1:1" x14ac:dyDescent="0.25">
      <c r="A20205">
        <v>20204</v>
      </c>
    </row>
    <row r="20206" spans="1:1" x14ac:dyDescent="0.25">
      <c r="A20206">
        <v>20205</v>
      </c>
    </row>
    <row r="20207" spans="1:1" x14ac:dyDescent="0.25">
      <c r="A20207">
        <v>20206</v>
      </c>
    </row>
    <row r="20208" spans="1:1" x14ac:dyDescent="0.25">
      <c r="A20208">
        <v>20207</v>
      </c>
    </row>
    <row r="20209" spans="1:1" x14ac:dyDescent="0.25">
      <c r="A20209">
        <v>20208</v>
      </c>
    </row>
    <row r="20210" spans="1:1" x14ac:dyDescent="0.25">
      <c r="A20210">
        <v>20209</v>
      </c>
    </row>
    <row r="20211" spans="1:1" x14ac:dyDescent="0.25">
      <c r="A20211">
        <v>20210</v>
      </c>
    </row>
    <row r="20212" spans="1:1" x14ac:dyDescent="0.25">
      <c r="A20212">
        <v>20211</v>
      </c>
    </row>
    <row r="20213" spans="1:1" x14ac:dyDescent="0.25">
      <c r="A20213">
        <v>20212</v>
      </c>
    </row>
    <row r="20214" spans="1:1" x14ac:dyDescent="0.25">
      <c r="A20214">
        <v>20213</v>
      </c>
    </row>
    <row r="20215" spans="1:1" x14ac:dyDescent="0.25">
      <c r="A20215">
        <v>20214</v>
      </c>
    </row>
    <row r="20216" spans="1:1" x14ac:dyDescent="0.25">
      <c r="A20216">
        <v>20215</v>
      </c>
    </row>
    <row r="20217" spans="1:1" x14ac:dyDescent="0.25">
      <c r="A20217">
        <v>20216</v>
      </c>
    </row>
    <row r="20218" spans="1:1" x14ac:dyDescent="0.25">
      <c r="A20218">
        <v>20217</v>
      </c>
    </row>
    <row r="20219" spans="1:1" x14ac:dyDescent="0.25">
      <c r="A20219">
        <v>20218</v>
      </c>
    </row>
    <row r="20220" spans="1:1" x14ac:dyDescent="0.25">
      <c r="A20220">
        <v>20219</v>
      </c>
    </row>
    <row r="20221" spans="1:1" x14ac:dyDescent="0.25">
      <c r="A20221">
        <v>20220</v>
      </c>
    </row>
    <row r="20222" spans="1:1" x14ac:dyDescent="0.25">
      <c r="A20222">
        <v>20221</v>
      </c>
    </row>
    <row r="20223" spans="1:1" x14ac:dyDescent="0.25">
      <c r="A20223">
        <v>20222</v>
      </c>
    </row>
    <row r="20224" spans="1:1" x14ac:dyDescent="0.25">
      <c r="A20224">
        <v>20223</v>
      </c>
    </row>
    <row r="20225" spans="1:1" x14ac:dyDescent="0.25">
      <c r="A20225">
        <v>20224</v>
      </c>
    </row>
    <row r="20226" spans="1:1" x14ac:dyDescent="0.25">
      <c r="A20226">
        <v>20225</v>
      </c>
    </row>
    <row r="20227" spans="1:1" x14ac:dyDescent="0.25">
      <c r="A20227">
        <v>20226</v>
      </c>
    </row>
    <row r="20228" spans="1:1" x14ac:dyDescent="0.25">
      <c r="A20228">
        <v>20227</v>
      </c>
    </row>
    <row r="20229" spans="1:1" x14ac:dyDescent="0.25">
      <c r="A20229">
        <v>20228</v>
      </c>
    </row>
    <row r="20230" spans="1:1" x14ac:dyDescent="0.25">
      <c r="A20230">
        <v>20229</v>
      </c>
    </row>
    <row r="20231" spans="1:1" x14ac:dyDescent="0.25">
      <c r="A20231">
        <v>20230</v>
      </c>
    </row>
    <row r="20232" spans="1:1" x14ac:dyDescent="0.25">
      <c r="A20232">
        <v>20231</v>
      </c>
    </row>
    <row r="20233" spans="1:1" x14ac:dyDescent="0.25">
      <c r="A20233">
        <v>20232</v>
      </c>
    </row>
    <row r="20234" spans="1:1" x14ac:dyDescent="0.25">
      <c r="A20234">
        <v>20233</v>
      </c>
    </row>
    <row r="20235" spans="1:1" x14ac:dyDescent="0.25">
      <c r="A20235">
        <v>20234</v>
      </c>
    </row>
    <row r="20236" spans="1:1" x14ac:dyDescent="0.25">
      <c r="A20236">
        <v>20235</v>
      </c>
    </row>
    <row r="20237" spans="1:1" x14ac:dyDescent="0.25">
      <c r="A20237">
        <v>20236</v>
      </c>
    </row>
    <row r="20238" spans="1:1" x14ac:dyDescent="0.25">
      <c r="A20238">
        <v>20237</v>
      </c>
    </row>
    <row r="20239" spans="1:1" x14ac:dyDescent="0.25">
      <c r="A20239">
        <v>20238</v>
      </c>
    </row>
    <row r="20240" spans="1:1" x14ac:dyDescent="0.25">
      <c r="A20240">
        <v>20239</v>
      </c>
    </row>
    <row r="20241" spans="1:1" x14ac:dyDescent="0.25">
      <c r="A20241">
        <v>20240</v>
      </c>
    </row>
    <row r="20242" spans="1:1" x14ac:dyDescent="0.25">
      <c r="A20242">
        <v>20241</v>
      </c>
    </row>
    <row r="20243" spans="1:1" x14ac:dyDescent="0.25">
      <c r="A20243">
        <v>20242</v>
      </c>
    </row>
    <row r="20244" spans="1:1" x14ac:dyDescent="0.25">
      <c r="A20244">
        <v>20243</v>
      </c>
    </row>
    <row r="20245" spans="1:1" x14ac:dyDescent="0.25">
      <c r="A20245">
        <v>20244</v>
      </c>
    </row>
    <row r="20246" spans="1:1" x14ac:dyDescent="0.25">
      <c r="A20246">
        <v>20245</v>
      </c>
    </row>
    <row r="20247" spans="1:1" x14ac:dyDescent="0.25">
      <c r="A20247">
        <v>20246</v>
      </c>
    </row>
    <row r="20248" spans="1:1" x14ac:dyDescent="0.25">
      <c r="A20248">
        <v>20247</v>
      </c>
    </row>
    <row r="20249" spans="1:1" x14ac:dyDescent="0.25">
      <c r="A20249">
        <v>20248</v>
      </c>
    </row>
    <row r="20250" spans="1:1" x14ac:dyDescent="0.25">
      <c r="A20250">
        <v>20249</v>
      </c>
    </row>
    <row r="20251" spans="1:1" x14ac:dyDescent="0.25">
      <c r="A20251">
        <v>20250</v>
      </c>
    </row>
    <row r="20252" spans="1:1" x14ac:dyDescent="0.25">
      <c r="A20252">
        <v>20251</v>
      </c>
    </row>
    <row r="20253" spans="1:1" x14ac:dyDescent="0.25">
      <c r="A20253">
        <v>20252</v>
      </c>
    </row>
    <row r="20254" spans="1:1" x14ac:dyDescent="0.25">
      <c r="A20254">
        <v>20253</v>
      </c>
    </row>
    <row r="20255" spans="1:1" x14ac:dyDescent="0.25">
      <c r="A20255">
        <v>20254</v>
      </c>
    </row>
    <row r="20256" spans="1:1" x14ac:dyDescent="0.25">
      <c r="A20256">
        <v>20255</v>
      </c>
    </row>
    <row r="20257" spans="1:1" x14ac:dyDescent="0.25">
      <c r="A20257">
        <v>20256</v>
      </c>
    </row>
    <row r="20258" spans="1:1" x14ac:dyDescent="0.25">
      <c r="A20258">
        <v>20257</v>
      </c>
    </row>
    <row r="20259" spans="1:1" x14ac:dyDescent="0.25">
      <c r="A20259">
        <v>20258</v>
      </c>
    </row>
    <row r="20260" spans="1:1" x14ac:dyDescent="0.25">
      <c r="A20260">
        <v>20259</v>
      </c>
    </row>
    <row r="20261" spans="1:1" x14ac:dyDescent="0.25">
      <c r="A20261">
        <v>20260</v>
      </c>
    </row>
    <row r="20262" spans="1:1" x14ac:dyDescent="0.25">
      <c r="A20262">
        <v>20261</v>
      </c>
    </row>
    <row r="20263" spans="1:1" x14ac:dyDescent="0.25">
      <c r="A20263">
        <v>20262</v>
      </c>
    </row>
    <row r="20264" spans="1:1" x14ac:dyDescent="0.25">
      <c r="A20264">
        <v>20263</v>
      </c>
    </row>
    <row r="20265" spans="1:1" x14ac:dyDescent="0.25">
      <c r="A20265">
        <v>20264</v>
      </c>
    </row>
    <row r="20266" spans="1:1" x14ac:dyDescent="0.25">
      <c r="A20266">
        <v>20265</v>
      </c>
    </row>
    <row r="20267" spans="1:1" x14ac:dyDescent="0.25">
      <c r="A20267">
        <v>20266</v>
      </c>
    </row>
    <row r="20268" spans="1:1" x14ac:dyDescent="0.25">
      <c r="A20268">
        <v>20267</v>
      </c>
    </row>
    <row r="20269" spans="1:1" x14ac:dyDescent="0.25">
      <c r="A20269">
        <v>20268</v>
      </c>
    </row>
    <row r="20270" spans="1:1" x14ac:dyDescent="0.25">
      <c r="A20270">
        <v>20269</v>
      </c>
    </row>
    <row r="20271" spans="1:1" x14ac:dyDescent="0.25">
      <c r="A20271">
        <v>20270</v>
      </c>
    </row>
    <row r="20272" spans="1:1" x14ac:dyDescent="0.25">
      <c r="A20272">
        <v>20271</v>
      </c>
    </row>
    <row r="20273" spans="1:1" x14ac:dyDescent="0.25">
      <c r="A20273">
        <v>20272</v>
      </c>
    </row>
    <row r="20274" spans="1:1" x14ac:dyDescent="0.25">
      <c r="A20274">
        <v>20273</v>
      </c>
    </row>
    <row r="20275" spans="1:1" x14ac:dyDescent="0.25">
      <c r="A20275">
        <v>20274</v>
      </c>
    </row>
    <row r="20276" spans="1:1" x14ac:dyDescent="0.25">
      <c r="A20276">
        <v>20275</v>
      </c>
    </row>
    <row r="20277" spans="1:1" x14ac:dyDescent="0.25">
      <c r="A20277">
        <v>20276</v>
      </c>
    </row>
    <row r="20278" spans="1:1" x14ac:dyDescent="0.25">
      <c r="A20278">
        <v>20277</v>
      </c>
    </row>
    <row r="20279" spans="1:1" x14ac:dyDescent="0.25">
      <c r="A20279">
        <v>20278</v>
      </c>
    </row>
    <row r="20280" spans="1:1" x14ac:dyDescent="0.25">
      <c r="A20280">
        <v>20279</v>
      </c>
    </row>
    <row r="20281" spans="1:1" x14ac:dyDescent="0.25">
      <c r="A20281">
        <v>20280</v>
      </c>
    </row>
    <row r="20282" spans="1:1" x14ac:dyDescent="0.25">
      <c r="A20282">
        <v>20281</v>
      </c>
    </row>
    <row r="20283" spans="1:1" x14ac:dyDescent="0.25">
      <c r="A20283">
        <v>20282</v>
      </c>
    </row>
    <row r="20284" spans="1:1" x14ac:dyDescent="0.25">
      <c r="A20284">
        <v>20283</v>
      </c>
    </row>
    <row r="20285" spans="1:1" x14ac:dyDescent="0.25">
      <c r="A20285">
        <v>20284</v>
      </c>
    </row>
    <row r="20286" spans="1:1" x14ac:dyDescent="0.25">
      <c r="A20286">
        <v>20285</v>
      </c>
    </row>
    <row r="20287" spans="1:1" x14ac:dyDescent="0.25">
      <c r="A20287">
        <v>20286</v>
      </c>
    </row>
    <row r="20288" spans="1:1" x14ac:dyDescent="0.25">
      <c r="A20288">
        <v>20287</v>
      </c>
    </row>
    <row r="20289" spans="1:1" x14ac:dyDescent="0.25">
      <c r="A20289">
        <v>20288</v>
      </c>
    </row>
    <row r="20290" spans="1:1" x14ac:dyDescent="0.25">
      <c r="A20290">
        <v>20289</v>
      </c>
    </row>
    <row r="20291" spans="1:1" x14ac:dyDescent="0.25">
      <c r="A20291">
        <v>20290</v>
      </c>
    </row>
    <row r="20292" spans="1:1" x14ac:dyDescent="0.25">
      <c r="A20292">
        <v>20291</v>
      </c>
    </row>
    <row r="20293" spans="1:1" x14ac:dyDescent="0.25">
      <c r="A20293">
        <v>20292</v>
      </c>
    </row>
    <row r="20294" spans="1:1" x14ac:dyDescent="0.25">
      <c r="A20294">
        <v>20293</v>
      </c>
    </row>
    <row r="20295" spans="1:1" x14ac:dyDescent="0.25">
      <c r="A20295">
        <v>20294</v>
      </c>
    </row>
    <row r="20296" spans="1:1" x14ac:dyDescent="0.25">
      <c r="A20296">
        <v>20295</v>
      </c>
    </row>
    <row r="20297" spans="1:1" x14ac:dyDescent="0.25">
      <c r="A20297">
        <v>20296</v>
      </c>
    </row>
    <row r="20298" spans="1:1" x14ac:dyDescent="0.25">
      <c r="A20298">
        <v>20297</v>
      </c>
    </row>
    <row r="20299" spans="1:1" x14ac:dyDescent="0.25">
      <c r="A20299">
        <v>20298</v>
      </c>
    </row>
    <row r="20300" spans="1:1" x14ac:dyDescent="0.25">
      <c r="A20300">
        <v>20299</v>
      </c>
    </row>
    <row r="20301" spans="1:1" x14ac:dyDescent="0.25">
      <c r="A20301">
        <v>20300</v>
      </c>
    </row>
    <row r="20302" spans="1:1" x14ac:dyDescent="0.25">
      <c r="A20302">
        <v>20301</v>
      </c>
    </row>
    <row r="20303" spans="1:1" x14ac:dyDescent="0.25">
      <c r="A20303">
        <v>20302</v>
      </c>
    </row>
    <row r="20304" spans="1:1" x14ac:dyDescent="0.25">
      <c r="A20304">
        <v>20303</v>
      </c>
    </row>
    <row r="20305" spans="1:1" x14ac:dyDescent="0.25">
      <c r="A20305">
        <v>20304</v>
      </c>
    </row>
    <row r="20306" spans="1:1" x14ac:dyDescent="0.25">
      <c r="A20306">
        <v>20305</v>
      </c>
    </row>
    <row r="20307" spans="1:1" x14ac:dyDescent="0.25">
      <c r="A20307">
        <v>20306</v>
      </c>
    </row>
    <row r="20308" spans="1:1" x14ac:dyDescent="0.25">
      <c r="A20308">
        <v>20307</v>
      </c>
    </row>
    <row r="20309" spans="1:1" x14ac:dyDescent="0.25">
      <c r="A20309">
        <v>20308</v>
      </c>
    </row>
    <row r="20310" spans="1:1" x14ac:dyDescent="0.25">
      <c r="A20310">
        <v>20309</v>
      </c>
    </row>
    <row r="20311" spans="1:1" x14ac:dyDescent="0.25">
      <c r="A20311">
        <v>20310</v>
      </c>
    </row>
    <row r="20312" spans="1:1" x14ac:dyDescent="0.25">
      <c r="A20312">
        <v>20311</v>
      </c>
    </row>
    <row r="20313" spans="1:1" x14ac:dyDescent="0.25">
      <c r="A20313">
        <v>20312</v>
      </c>
    </row>
    <row r="20314" spans="1:1" x14ac:dyDescent="0.25">
      <c r="A20314">
        <v>20313</v>
      </c>
    </row>
    <row r="20315" spans="1:1" x14ac:dyDescent="0.25">
      <c r="A20315">
        <v>20314</v>
      </c>
    </row>
    <row r="20316" spans="1:1" x14ac:dyDescent="0.25">
      <c r="A20316">
        <v>20315</v>
      </c>
    </row>
    <row r="20317" spans="1:1" x14ac:dyDescent="0.25">
      <c r="A20317">
        <v>20316</v>
      </c>
    </row>
    <row r="20318" spans="1:1" x14ac:dyDescent="0.25">
      <c r="A20318">
        <v>20317</v>
      </c>
    </row>
    <row r="20319" spans="1:1" x14ac:dyDescent="0.25">
      <c r="A20319">
        <v>20318</v>
      </c>
    </row>
    <row r="20320" spans="1:1" x14ac:dyDescent="0.25">
      <c r="A20320">
        <v>20319</v>
      </c>
    </row>
    <row r="20321" spans="1:1" x14ac:dyDescent="0.25">
      <c r="A20321">
        <v>20320</v>
      </c>
    </row>
    <row r="20322" spans="1:1" x14ac:dyDescent="0.25">
      <c r="A20322">
        <v>20321</v>
      </c>
    </row>
    <row r="20323" spans="1:1" x14ac:dyDescent="0.25">
      <c r="A20323">
        <v>20322</v>
      </c>
    </row>
    <row r="20324" spans="1:1" x14ac:dyDescent="0.25">
      <c r="A20324">
        <v>20323</v>
      </c>
    </row>
    <row r="20325" spans="1:1" x14ac:dyDescent="0.25">
      <c r="A20325">
        <v>20324</v>
      </c>
    </row>
    <row r="20326" spans="1:1" x14ac:dyDescent="0.25">
      <c r="A20326">
        <v>20325</v>
      </c>
    </row>
    <row r="20327" spans="1:1" x14ac:dyDescent="0.25">
      <c r="A20327">
        <v>20326</v>
      </c>
    </row>
    <row r="20328" spans="1:1" x14ac:dyDescent="0.25">
      <c r="A20328">
        <v>20327</v>
      </c>
    </row>
    <row r="20329" spans="1:1" x14ac:dyDescent="0.25">
      <c r="A20329">
        <v>20328</v>
      </c>
    </row>
    <row r="20330" spans="1:1" x14ac:dyDescent="0.25">
      <c r="A20330">
        <v>20329</v>
      </c>
    </row>
    <row r="20331" spans="1:1" x14ac:dyDescent="0.25">
      <c r="A20331">
        <v>20330</v>
      </c>
    </row>
    <row r="20332" spans="1:1" x14ac:dyDescent="0.25">
      <c r="A20332">
        <v>20331</v>
      </c>
    </row>
    <row r="20333" spans="1:1" x14ac:dyDescent="0.25">
      <c r="A20333">
        <v>20332</v>
      </c>
    </row>
    <row r="20334" spans="1:1" x14ac:dyDescent="0.25">
      <c r="A20334">
        <v>20333</v>
      </c>
    </row>
    <row r="20335" spans="1:1" x14ac:dyDescent="0.25">
      <c r="A20335">
        <v>20334</v>
      </c>
    </row>
    <row r="20336" spans="1:1" x14ac:dyDescent="0.25">
      <c r="A20336">
        <v>20335</v>
      </c>
    </row>
    <row r="20337" spans="1:1" x14ac:dyDescent="0.25">
      <c r="A20337">
        <v>20336</v>
      </c>
    </row>
    <row r="20338" spans="1:1" x14ac:dyDescent="0.25">
      <c r="A20338">
        <v>20337</v>
      </c>
    </row>
    <row r="20339" spans="1:1" x14ac:dyDescent="0.25">
      <c r="A20339">
        <v>20338</v>
      </c>
    </row>
    <row r="20340" spans="1:1" x14ac:dyDescent="0.25">
      <c r="A20340">
        <v>20339</v>
      </c>
    </row>
    <row r="20341" spans="1:1" x14ac:dyDescent="0.25">
      <c r="A20341">
        <v>20340</v>
      </c>
    </row>
    <row r="20342" spans="1:1" x14ac:dyDescent="0.25">
      <c r="A20342">
        <v>20341</v>
      </c>
    </row>
    <row r="20343" spans="1:1" x14ac:dyDescent="0.25">
      <c r="A20343">
        <v>20342</v>
      </c>
    </row>
    <row r="20344" spans="1:1" x14ac:dyDescent="0.25">
      <c r="A20344">
        <v>20343</v>
      </c>
    </row>
    <row r="20345" spans="1:1" x14ac:dyDescent="0.25">
      <c r="A20345">
        <v>20344</v>
      </c>
    </row>
    <row r="20346" spans="1:1" x14ac:dyDescent="0.25">
      <c r="A20346">
        <v>20345</v>
      </c>
    </row>
    <row r="20347" spans="1:1" x14ac:dyDescent="0.25">
      <c r="A20347">
        <v>20346</v>
      </c>
    </row>
    <row r="20348" spans="1:1" x14ac:dyDescent="0.25">
      <c r="A20348">
        <v>20347</v>
      </c>
    </row>
    <row r="20349" spans="1:1" x14ac:dyDescent="0.25">
      <c r="A20349">
        <v>20348</v>
      </c>
    </row>
    <row r="20350" spans="1:1" x14ac:dyDescent="0.25">
      <c r="A20350">
        <v>20349</v>
      </c>
    </row>
    <row r="20351" spans="1:1" x14ac:dyDescent="0.25">
      <c r="A20351">
        <v>20350</v>
      </c>
    </row>
    <row r="20352" spans="1:1" x14ac:dyDescent="0.25">
      <c r="A20352">
        <v>20351</v>
      </c>
    </row>
    <row r="20353" spans="1:1" x14ac:dyDescent="0.25">
      <c r="A20353">
        <v>20352</v>
      </c>
    </row>
    <row r="20354" spans="1:1" x14ac:dyDescent="0.25">
      <c r="A20354">
        <v>20353</v>
      </c>
    </row>
    <row r="20355" spans="1:1" x14ac:dyDescent="0.25">
      <c r="A20355">
        <v>20354</v>
      </c>
    </row>
    <row r="20356" spans="1:1" x14ac:dyDescent="0.25">
      <c r="A20356">
        <v>20355</v>
      </c>
    </row>
    <row r="20357" spans="1:1" x14ac:dyDescent="0.25">
      <c r="A20357">
        <v>20356</v>
      </c>
    </row>
    <row r="20358" spans="1:1" x14ac:dyDescent="0.25">
      <c r="A20358">
        <v>20357</v>
      </c>
    </row>
    <row r="20359" spans="1:1" x14ac:dyDescent="0.25">
      <c r="A20359">
        <v>20358</v>
      </c>
    </row>
    <row r="20360" spans="1:1" x14ac:dyDescent="0.25">
      <c r="A20360">
        <v>20359</v>
      </c>
    </row>
    <row r="20361" spans="1:1" x14ac:dyDescent="0.25">
      <c r="A20361">
        <v>20360</v>
      </c>
    </row>
    <row r="20362" spans="1:1" x14ac:dyDescent="0.25">
      <c r="A20362">
        <v>20361</v>
      </c>
    </row>
    <row r="20363" spans="1:1" x14ac:dyDescent="0.25">
      <c r="A20363">
        <v>20362</v>
      </c>
    </row>
    <row r="20364" spans="1:1" x14ac:dyDescent="0.25">
      <c r="A20364">
        <v>20363</v>
      </c>
    </row>
    <row r="20365" spans="1:1" x14ac:dyDescent="0.25">
      <c r="A20365">
        <v>20364</v>
      </c>
    </row>
    <row r="20366" spans="1:1" x14ac:dyDescent="0.25">
      <c r="A20366">
        <v>20365</v>
      </c>
    </row>
    <row r="20367" spans="1:1" x14ac:dyDescent="0.25">
      <c r="A20367">
        <v>20366</v>
      </c>
    </row>
    <row r="20368" spans="1:1" x14ac:dyDescent="0.25">
      <c r="A20368">
        <v>20367</v>
      </c>
    </row>
    <row r="20369" spans="1:1" x14ac:dyDescent="0.25">
      <c r="A20369">
        <v>20368</v>
      </c>
    </row>
    <row r="20370" spans="1:1" x14ac:dyDescent="0.25">
      <c r="A20370">
        <v>20369</v>
      </c>
    </row>
    <row r="20371" spans="1:1" x14ac:dyDescent="0.25">
      <c r="A20371">
        <v>20370</v>
      </c>
    </row>
    <row r="20372" spans="1:1" x14ac:dyDescent="0.25">
      <c r="A20372">
        <v>20371</v>
      </c>
    </row>
    <row r="20373" spans="1:1" x14ac:dyDescent="0.25">
      <c r="A20373">
        <v>20372</v>
      </c>
    </row>
    <row r="20374" spans="1:1" x14ac:dyDescent="0.25">
      <c r="A20374">
        <v>20373</v>
      </c>
    </row>
    <row r="20375" spans="1:1" x14ac:dyDescent="0.25">
      <c r="A20375">
        <v>20374</v>
      </c>
    </row>
    <row r="20376" spans="1:1" x14ac:dyDescent="0.25">
      <c r="A20376">
        <v>20375</v>
      </c>
    </row>
    <row r="20377" spans="1:1" x14ac:dyDescent="0.25">
      <c r="A20377">
        <v>20376</v>
      </c>
    </row>
    <row r="20378" spans="1:1" x14ac:dyDescent="0.25">
      <c r="A20378">
        <v>20377</v>
      </c>
    </row>
    <row r="20379" spans="1:1" x14ac:dyDescent="0.25">
      <c r="A20379">
        <v>20378</v>
      </c>
    </row>
    <row r="20380" spans="1:1" x14ac:dyDescent="0.25">
      <c r="A20380">
        <v>20379</v>
      </c>
    </row>
    <row r="20381" spans="1:1" x14ac:dyDescent="0.25">
      <c r="A20381">
        <v>20380</v>
      </c>
    </row>
    <row r="20382" spans="1:1" x14ac:dyDescent="0.25">
      <c r="A20382">
        <v>20381</v>
      </c>
    </row>
    <row r="20383" spans="1:1" x14ac:dyDescent="0.25">
      <c r="A20383">
        <v>20382</v>
      </c>
    </row>
    <row r="20384" spans="1:1" x14ac:dyDescent="0.25">
      <c r="A20384">
        <v>20383</v>
      </c>
    </row>
    <row r="20385" spans="1:1" x14ac:dyDescent="0.25">
      <c r="A20385">
        <v>20384</v>
      </c>
    </row>
    <row r="20386" spans="1:1" x14ac:dyDescent="0.25">
      <c r="A20386">
        <v>20385</v>
      </c>
    </row>
    <row r="20387" spans="1:1" x14ac:dyDescent="0.25">
      <c r="A20387">
        <v>20386</v>
      </c>
    </row>
    <row r="20388" spans="1:1" x14ac:dyDescent="0.25">
      <c r="A20388">
        <v>20387</v>
      </c>
    </row>
    <row r="20389" spans="1:1" x14ac:dyDescent="0.25">
      <c r="A20389">
        <v>20388</v>
      </c>
    </row>
    <row r="20390" spans="1:1" x14ac:dyDescent="0.25">
      <c r="A20390">
        <v>20389</v>
      </c>
    </row>
    <row r="20391" spans="1:1" x14ac:dyDescent="0.25">
      <c r="A20391">
        <v>20390</v>
      </c>
    </row>
    <row r="20392" spans="1:1" x14ac:dyDescent="0.25">
      <c r="A20392">
        <v>20391</v>
      </c>
    </row>
    <row r="20393" spans="1:1" x14ac:dyDescent="0.25">
      <c r="A20393">
        <v>20392</v>
      </c>
    </row>
    <row r="20394" spans="1:1" x14ac:dyDescent="0.25">
      <c r="A20394">
        <v>20393</v>
      </c>
    </row>
    <row r="20395" spans="1:1" x14ac:dyDescent="0.25">
      <c r="A20395">
        <v>20394</v>
      </c>
    </row>
    <row r="20396" spans="1:1" x14ac:dyDescent="0.25">
      <c r="A20396">
        <v>20395</v>
      </c>
    </row>
    <row r="20397" spans="1:1" x14ac:dyDescent="0.25">
      <c r="A20397">
        <v>20396</v>
      </c>
    </row>
    <row r="20398" spans="1:1" x14ac:dyDescent="0.25">
      <c r="A20398">
        <v>20397</v>
      </c>
    </row>
    <row r="20399" spans="1:1" x14ac:dyDescent="0.25">
      <c r="A20399">
        <v>20398</v>
      </c>
    </row>
    <row r="20400" spans="1:1" x14ac:dyDescent="0.25">
      <c r="A20400">
        <v>20399</v>
      </c>
    </row>
    <row r="20401" spans="1:1" x14ac:dyDescent="0.25">
      <c r="A20401">
        <v>20400</v>
      </c>
    </row>
    <row r="20402" spans="1:1" x14ac:dyDescent="0.25">
      <c r="A20402">
        <v>20401</v>
      </c>
    </row>
    <row r="20403" spans="1:1" x14ac:dyDescent="0.25">
      <c r="A20403">
        <v>20402</v>
      </c>
    </row>
    <row r="20404" spans="1:1" x14ac:dyDescent="0.25">
      <c r="A20404">
        <v>20403</v>
      </c>
    </row>
    <row r="20405" spans="1:1" x14ac:dyDescent="0.25">
      <c r="A20405">
        <v>20404</v>
      </c>
    </row>
    <row r="20406" spans="1:1" x14ac:dyDescent="0.25">
      <c r="A20406">
        <v>20405</v>
      </c>
    </row>
    <row r="20407" spans="1:1" x14ac:dyDescent="0.25">
      <c r="A20407">
        <v>20406</v>
      </c>
    </row>
    <row r="20408" spans="1:1" x14ac:dyDescent="0.25">
      <c r="A20408">
        <v>20407</v>
      </c>
    </row>
    <row r="20409" spans="1:1" x14ac:dyDescent="0.25">
      <c r="A20409">
        <v>20408</v>
      </c>
    </row>
    <row r="20410" spans="1:1" x14ac:dyDescent="0.25">
      <c r="A20410">
        <v>20409</v>
      </c>
    </row>
    <row r="20411" spans="1:1" x14ac:dyDescent="0.25">
      <c r="A20411">
        <v>20410</v>
      </c>
    </row>
    <row r="20412" spans="1:1" x14ac:dyDescent="0.25">
      <c r="A20412">
        <v>20411</v>
      </c>
    </row>
    <row r="20413" spans="1:1" x14ac:dyDescent="0.25">
      <c r="A20413">
        <v>20412</v>
      </c>
    </row>
    <row r="20414" spans="1:1" x14ac:dyDescent="0.25">
      <c r="A20414">
        <v>20413</v>
      </c>
    </row>
    <row r="20415" spans="1:1" x14ac:dyDescent="0.25">
      <c r="A20415">
        <v>20414</v>
      </c>
    </row>
    <row r="20416" spans="1:1" x14ac:dyDescent="0.25">
      <c r="A20416">
        <v>20415</v>
      </c>
    </row>
    <row r="20417" spans="1:1" x14ac:dyDescent="0.25">
      <c r="A20417">
        <v>20416</v>
      </c>
    </row>
    <row r="20418" spans="1:1" x14ac:dyDescent="0.25">
      <c r="A20418">
        <v>20417</v>
      </c>
    </row>
    <row r="20419" spans="1:1" x14ac:dyDescent="0.25">
      <c r="A20419">
        <v>20418</v>
      </c>
    </row>
    <row r="20420" spans="1:1" x14ac:dyDescent="0.25">
      <c r="A20420">
        <v>20419</v>
      </c>
    </row>
    <row r="20421" spans="1:1" x14ac:dyDescent="0.25">
      <c r="A20421">
        <v>20420</v>
      </c>
    </row>
    <row r="20422" spans="1:1" x14ac:dyDescent="0.25">
      <c r="A20422">
        <v>20421</v>
      </c>
    </row>
    <row r="20423" spans="1:1" x14ac:dyDescent="0.25">
      <c r="A20423">
        <v>20422</v>
      </c>
    </row>
    <row r="20424" spans="1:1" x14ac:dyDescent="0.25">
      <c r="A20424">
        <v>20423</v>
      </c>
    </row>
    <row r="20425" spans="1:1" x14ac:dyDescent="0.25">
      <c r="A20425">
        <v>20424</v>
      </c>
    </row>
    <row r="20426" spans="1:1" x14ac:dyDescent="0.25">
      <c r="A20426">
        <v>20425</v>
      </c>
    </row>
    <row r="20427" spans="1:1" x14ac:dyDescent="0.25">
      <c r="A20427">
        <v>20426</v>
      </c>
    </row>
    <row r="20428" spans="1:1" x14ac:dyDescent="0.25">
      <c r="A20428">
        <v>20427</v>
      </c>
    </row>
    <row r="20429" spans="1:1" x14ac:dyDescent="0.25">
      <c r="A20429">
        <v>20428</v>
      </c>
    </row>
    <row r="20430" spans="1:1" x14ac:dyDescent="0.25">
      <c r="A20430">
        <v>20429</v>
      </c>
    </row>
    <row r="20431" spans="1:1" x14ac:dyDescent="0.25">
      <c r="A20431">
        <v>20430</v>
      </c>
    </row>
    <row r="20432" spans="1:1" x14ac:dyDescent="0.25">
      <c r="A20432">
        <v>20431</v>
      </c>
    </row>
    <row r="20433" spans="1:1" x14ac:dyDescent="0.25">
      <c r="A20433">
        <v>20432</v>
      </c>
    </row>
    <row r="20434" spans="1:1" x14ac:dyDescent="0.25">
      <c r="A20434">
        <v>20433</v>
      </c>
    </row>
    <row r="20435" spans="1:1" x14ac:dyDescent="0.25">
      <c r="A20435">
        <v>20434</v>
      </c>
    </row>
    <row r="20436" spans="1:1" x14ac:dyDescent="0.25">
      <c r="A20436">
        <v>20435</v>
      </c>
    </row>
    <row r="20437" spans="1:1" x14ac:dyDescent="0.25">
      <c r="A20437">
        <v>20436</v>
      </c>
    </row>
    <row r="20438" spans="1:1" x14ac:dyDescent="0.25">
      <c r="A20438">
        <v>20437</v>
      </c>
    </row>
    <row r="20439" spans="1:1" x14ac:dyDescent="0.25">
      <c r="A20439">
        <v>20438</v>
      </c>
    </row>
    <row r="20440" spans="1:1" x14ac:dyDescent="0.25">
      <c r="A20440">
        <v>20439</v>
      </c>
    </row>
    <row r="20441" spans="1:1" x14ac:dyDescent="0.25">
      <c r="A20441">
        <v>20440</v>
      </c>
    </row>
    <row r="20442" spans="1:1" x14ac:dyDescent="0.25">
      <c r="A20442">
        <v>20441</v>
      </c>
    </row>
    <row r="20443" spans="1:1" x14ac:dyDescent="0.25">
      <c r="A20443">
        <v>20442</v>
      </c>
    </row>
    <row r="20444" spans="1:1" x14ac:dyDescent="0.25">
      <c r="A20444">
        <v>20443</v>
      </c>
    </row>
    <row r="20445" spans="1:1" x14ac:dyDescent="0.25">
      <c r="A20445">
        <v>20444</v>
      </c>
    </row>
    <row r="20446" spans="1:1" x14ac:dyDescent="0.25">
      <c r="A20446">
        <v>20445</v>
      </c>
    </row>
    <row r="20447" spans="1:1" x14ac:dyDescent="0.25">
      <c r="A20447">
        <v>20446</v>
      </c>
    </row>
    <row r="20448" spans="1:1" x14ac:dyDescent="0.25">
      <c r="A20448">
        <v>20447</v>
      </c>
    </row>
    <row r="20449" spans="1:1" x14ac:dyDescent="0.25">
      <c r="A20449">
        <v>20448</v>
      </c>
    </row>
    <row r="20450" spans="1:1" x14ac:dyDescent="0.25">
      <c r="A20450">
        <v>20449</v>
      </c>
    </row>
    <row r="20451" spans="1:1" x14ac:dyDescent="0.25">
      <c r="A20451">
        <v>20450</v>
      </c>
    </row>
    <row r="20452" spans="1:1" x14ac:dyDescent="0.25">
      <c r="A20452">
        <v>20451</v>
      </c>
    </row>
    <row r="20453" spans="1:1" x14ac:dyDescent="0.25">
      <c r="A20453">
        <v>20452</v>
      </c>
    </row>
    <row r="20454" spans="1:1" x14ac:dyDescent="0.25">
      <c r="A20454">
        <v>20453</v>
      </c>
    </row>
    <row r="20455" spans="1:1" x14ac:dyDescent="0.25">
      <c r="A20455">
        <v>20454</v>
      </c>
    </row>
    <row r="20456" spans="1:1" x14ac:dyDescent="0.25">
      <c r="A20456">
        <v>20455</v>
      </c>
    </row>
    <row r="20457" spans="1:1" x14ac:dyDescent="0.25">
      <c r="A20457">
        <v>20456</v>
      </c>
    </row>
    <row r="20458" spans="1:1" x14ac:dyDescent="0.25">
      <c r="A20458">
        <v>20457</v>
      </c>
    </row>
    <row r="20459" spans="1:1" x14ac:dyDescent="0.25">
      <c r="A20459">
        <v>20458</v>
      </c>
    </row>
    <row r="20460" spans="1:1" x14ac:dyDescent="0.25">
      <c r="A20460">
        <v>20459</v>
      </c>
    </row>
    <row r="20461" spans="1:1" x14ac:dyDescent="0.25">
      <c r="A20461">
        <v>20460</v>
      </c>
    </row>
    <row r="20462" spans="1:1" x14ac:dyDescent="0.25">
      <c r="A20462">
        <v>20461</v>
      </c>
    </row>
    <row r="20463" spans="1:1" x14ac:dyDescent="0.25">
      <c r="A20463">
        <v>20462</v>
      </c>
    </row>
    <row r="20464" spans="1:1" x14ac:dyDescent="0.25">
      <c r="A20464">
        <v>20463</v>
      </c>
    </row>
    <row r="20465" spans="1:1" x14ac:dyDescent="0.25">
      <c r="A20465">
        <v>20464</v>
      </c>
    </row>
    <row r="20466" spans="1:1" x14ac:dyDescent="0.25">
      <c r="A20466">
        <v>20465</v>
      </c>
    </row>
    <row r="20467" spans="1:1" x14ac:dyDescent="0.25">
      <c r="A20467">
        <v>20466</v>
      </c>
    </row>
    <row r="20468" spans="1:1" x14ac:dyDescent="0.25">
      <c r="A20468">
        <v>20467</v>
      </c>
    </row>
    <row r="20469" spans="1:1" x14ac:dyDescent="0.25">
      <c r="A20469">
        <v>20468</v>
      </c>
    </row>
    <row r="20470" spans="1:1" x14ac:dyDescent="0.25">
      <c r="A20470">
        <v>20469</v>
      </c>
    </row>
    <row r="20471" spans="1:1" x14ac:dyDescent="0.25">
      <c r="A20471">
        <v>20470</v>
      </c>
    </row>
    <row r="20472" spans="1:1" x14ac:dyDescent="0.25">
      <c r="A20472">
        <v>20471</v>
      </c>
    </row>
    <row r="20473" spans="1:1" x14ac:dyDescent="0.25">
      <c r="A20473">
        <v>20472</v>
      </c>
    </row>
    <row r="20474" spans="1:1" x14ac:dyDescent="0.25">
      <c r="A20474">
        <v>20473</v>
      </c>
    </row>
    <row r="20475" spans="1:1" x14ac:dyDescent="0.25">
      <c r="A20475">
        <v>20474</v>
      </c>
    </row>
    <row r="20476" spans="1:1" x14ac:dyDescent="0.25">
      <c r="A20476">
        <v>20475</v>
      </c>
    </row>
    <row r="20477" spans="1:1" x14ac:dyDescent="0.25">
      <c r="A20477">
        <v>20476</v>
      </c>
    </row>
    <row r="20478" spans="1:1" x14ac:dyDescent="0.25">
      <c r="A20478">
        <v>20477</v>
      </c>
    </row>
    <row r="20479" spans="1:1" x14ac:dyDescent="0.25">
      <c r="A20479">
        <v>20478</v>
      </c>
    </row>
    <row r="20480" spans="1:1" x14ac:dyDescent="0.25">
      <c r="A20480">
        <v>20479</v>
      </c>
    </row>
    <row r="20481" spans="1:1" x14ac:dyDescent="0.25">
      <c r="A20481">
        <v>20480</v>
      </c>
    </row>
    <row r="20482" spans="1:1" x14ac:dyDescent="0.25">
      <c r="A20482">
        <v>20481</v>
      </c>
    </row>
    <row r="20483" spans="1:1" x14ac:dyDescent="0.25">
      <c r="A20483">
        <v>20482</v>
      </c>
    </row>
    <row r="20484" spans="1:1" x14ac:dyDescent="0.25">
      <c r="A20484">
        <v>20483</v>
      </c>
    </row>
    <row r="20485" spans="1:1" x14ac:dyDescent="0.25">
      <c r="A20485">
        <v>20484</v>
      </c>
    </row>
    <row r="20486" spans="1:1" x14ac:dyDescent="0.25">
      <c r="A20486">
        <v>20485</v>
      </c>
    </row>
    <row r="20487" spans="1:1" x14ac:dyDescent="0.25">
      <c r="A20487">
        <v>20486</v>
      </c>
    </row>
    <row r="20488" spans="1:1" x14ac:dyDescent="0.25">
      <c r="A20488">
        <v>20487</v>
      </c>
    </row>
    <row r="20489" spans="1:1" x14ac:dyDescent="0.25">
      <c r="A20489">
        <v>20488</v>
      </c>
    </row>
    <row r="20490" spans="1:1" x14ac:dyDescent="0.25">
      <c r="A20490">
        <v>20489</v>
      </c>
    </row>
    <row r="20491" spans="1:1" x14ac:dyDescent="0.25">
      <c r="A20491">
        <v>20490</v>
      </c>
    </row>
    <row r="20492" spans="1:1" x14ac:dyDescent="0.25">
      <c r="A20492">
        <v>20491</v>
      </c>
    </row>
    <row r="20493" spans="1:1" x14ac:dyDescent="0.25">
      <c r="A20493">
        <v>20492</v>
      </c>
    </row>
    <row r="20494" spans="1:1" x14ac:dyDescent="0.25">
      <c r="A20494">
        <v>20493</v>
      </c>
    </row>
    <row r="20495" spans="1:1" x14ac:dyDescent="0.25">
      <c r="A20495">
        <v>20494</v>
      </c>
    </row>
    <row r="20496" spans="1:1" x14ac:dyDescent="0.25">
      <c r="A20496">
        <v>20495</v>
      </c>
    </row>
    <row r="20497" spans="1:1" x14ac:dyDescent="0.25">
      <c r="A20497">
        <v>20496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270"/>
  <sheetViews>
    <sheetView topLeftCell="A54" workbookViewId="0">
      <selection sqref="A1:F1048576"/>
    </sheetView>
  </sheetViews>
  <sheetFormatPr defaultRowHeight="15" x14ac:dyDescent="0.25"/>
  <cols>
    <col min="1" max="1" width="6" bestFit="1" customWidth="1"/>
    <col min="2" max="5" width="2" bestFit="1" customWidth="1"/>
    <col min="6" max="6" width="14.85546875" bestFit="1" customWidth="1"/>
    <col min="11" max="12" width="12" bestFit="1" customWidth="1"/>
    <col min="14" max="15" width="12" bestFit="1" customWidth="1"/>
    <col min="16" max="16" width="8.85546875" bestFit="1" customWidth="1"/>
    <col min="17" max="28" width="12" bestFit="1" customWidth="1"/>
    <col min="30" max="30" width="12.5703125" bestFit="1" customWidth="1"/>
    <col min="32" max="32" width="9.5703125" bestFit="1" customWidth="1"/>
    <col min="33" max="33" width="9.28515625" bestFit="1" customWidth="1"/>
    <col min="35" max="35" width="9.28515625" bestFit="1" customWidth="1"/>
    <col min="36" max="36" width="9" bestFit="1" customWidth="1"/>
    <col min="37" max="37" width="9.5703125" bestFit="1" customWidth="1"/>
    <col min="38" max="38" width="9.28515625" bestFit="1" customWidth="1"/>
    <col min="39" max="39" width="9.42578125" bestFit="1" customWidth="1"/>
    <col min="40" max="40" width="9.28515625" bestFit="1" customWidth="1"/>
    <col min="41" max="41" width="9" bestFit="1" customWidth="1"/>
    <col min="42" max="42" width="9.42578125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2" width="12" bestFit="1" customWidth="1"/>
    <col min="63" max="63" width="3.28515625" bestFit="1" customWidth="1"/>
    <col min="64" max="65" width="12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8" width="12" bestFit="1" customWidth="1"/>
    <col min="119" max="119" width="9.42578125" bestFit="1" customWidth="1"/>
    <col min="120" max="122" width="12" bestFit="1" customWidth="1"/>
    <col min="124" max="124" width="11.28515625" bestFit="1" customWidth="1"/>
    <col min="125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2" width="12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</cols>
  <sheetData>
    <row r="1" spans="1:162" x14ac:dyDescent="0.25">
      <c r="A1">
        <v>200</v>
      </c>
      <c r="F1" t="s">
        <v>9</v>
      </c>
      <c r="K1" t="s">
        <v>215</v>
      </c>
      <c r="L1" t="s">
        <v>214</v>
      </c>
      <c r="N1" t="s">
        <v>216</v>
      </c>
      <c r="O1" t="s">
        <v>217</v>
      </c>
      <c r="P1" t="s">
        <v>271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266</v>
      </c>
      <c r="FA1">
        <v>78.880931263758598</v>
      </c>
      <c r="FC1" t="s">
        <v>210</v>
      </c>
      <c r="FD1" t="s">
        <v>213</v>
      </c>
      <c r="FE1" t="s">
        <v>290</v>
      </c>
    </row>
    <row r="2" spans="1:162" x14ac:dyDescent="0.25">
      <c r="A2">
        <v>1</v>
      </c>
      <c r="K2">
        <v>80.571428571428569</v>
      </c>
      <c r="L2">
        <v>175</v>
      </c>
      <c r="N2">
        <v>77.777777777777786</v>
      </c>
      <c r="O2">
        <v>91.75257731958763</v>
      </c>
      <c r="P2" t="s">
        <v>272</v>
      </c>
      <c r="Q2">
        <v>0.45784373524225908</v>
      </c>
      <c r="R2">
        <v>0.34252679207282816</v>
      </c>
      <c r="S2">
        <v>0.1573505152304914</v>
      </c>
      <c r="T2">
        <v>0.45473182084071967</v>
      </c>
      <c r="U2">
        <v>0.16344165116082623</v>
      </c>
      <c r="V2">
        <v>0.35206086356020866</v>
      </c>
      <c r="W2">
        <v>0.3245301657182515</v>
      </c>
      <c r="X2">
        <v>0.16717345787187621</v>
      </c>
      <c r="Y2">
        <v>0.40958011071355371</v>
      </c>
      <c r="Z2">
        <v>0.16874854918166007</v>
      </c>
      <c r="AA2">
        <v>0.32768118456807649</v>
      </c>
      <c r="AB2">
        <v>0.39703123474469215</v>
      </c>
      <c r="AD2" t="s">
        <v>272</v>
      </c>
      <c r="AE2" t="e">
        <v>#DIV/0!</v>
      </c>
      <c r="AF2" t="e">
        <v>#DIV/0!</v>
      </c>
      <c r="AG2" t="e">
        <v>#DIV/0!</v>
      </c>
      <c r="AH2" t="e">
        <v>#DIV/0!</v>
      </c>
      <c r="AI2" t="e">
        <v>#DIV/0!</v>
      </c>
      <c r="AJ2" t="e">
        <v>#DIV/0!</v>
      </c>
      <c r="AK2" t="e">
        <v>#DIV/0!</v>
      </c>
      <c r="AL2" t="e">
        <v>#DIV/0!</v>
      </c>
      <c r="AM2" t="e">
        <v>#DIV/0!</v>
      </c>
      <c r="AN2" t="e">
        <v>#DIV/0!</v>
      </c>
      <c r="AO2" t="e">
        <v>#DIV/0!</v>
      </c>
      <c r="AP2" t="e">
        <v>#DIV/0!</v>
      </c>
      <c r="AR2" t="s">
        <v>129</v>
      </c>
      <c r="AS2">
        <v>25.239130434782613</v>
      </c>
      <c r="AT2">
        <v>21.000000000000004</v>
      </c>
      <c r="AU2" t="s">
        <v>130</v>
      </c>
      <c r="AV2">
        <v>25.340425531914896</v>
      </c>
      <c r="AW2">
        <v>20.913043478260875</v>
      </c>
      <c r="AX2" t="s">
        <v>131</v>
      </c>
      <c r="AY2">
        <v>23.418604651162795</v>
      </c>
      <c r="AZ2">
        <v>26.61904761904762</v>
      </c>
      <c r="BA2" t="s">
        <v>132</v>
      </c>
      <c r="BB2">
        <v>26.214285714285712</v>
      </c>
      <c r="BC2">
        <v>24.425000000000008</v>
      </c>
      <c r="BE2" t="s">
        <v>139</v>
      </c>
      <c r="BF2">
        <v>53.325260862879979</v>
      </c>
      <c r="BG2">
        <v>6.8509715565209373</v>
      </c>
      <c r="BI2">
        <v>54.038906843916138</v>
      </c>
      <c r="BJ2">
        <v>6.7821214582061833</v>
      </c>
      <c r="BL2">
        <v>49.01332506439919</v>
      </c>
      <c r="BM2">
        <v>9.0748096419313331</v>
      </c>
      <c r="BO2">
        <v>54.675143478283339</v>
      </c>
      <c r="BP2">
        <v>6.7719669824443551</v>
      </c>
      <c r="BQ2" t="s">
        <v>37</v>
      </c>
      <c r="BR2">
        <v>18.328926809742573</v>
      </c>
      <c r="BS2">
        <v>18.150344103718702</v>
      </c>
      <c r="BT2">
        <v>19.44231411029968</v>
      </c>
      <c r="BU2">
        <v>20.088815367171385</v>
      </c>
      <c r="BV2">
        <v>0.22918604651162788</v>
      </c>
      <c r="BW2">
        <v>0.23173913043478261</v>
      </c>
      <c r="BX2">
        <v>0.25107142857142856</v>
      </c>
      <c r="BY2">
        <v>0.25137500000000002</v>
      </c>
      <c r="BZ2" t="s">
        <v>37</v>
      </c>
      <c r="CA2">
        <v>5.2811481426838593</v>
      </c>
      <c r="CB2">
        <v>36.225455818412549</v>
      </c>
      <c r="CC2">
        <v>67.339333479746443</v>
      </c>
      <c r="CE2">
        <v>4.8819767488161618</v>
      </c>
      <c r="CF2">
        <v>69.71414591878515</v>
      </c>
      <c r="CG2">
        <v>32.415973820398911</v>
      </c>
      <c r="CI2">
        <v>31.641425006195636</v>
      </c>
      <c r="CJ2">
        <v>60.468645294212898</v>
      </c>
      <c r="CK2">
        <v>13.426826221448644</v>
      </c>
      <c r="CM2">
        <v>63.854128393288349</v>
      </c>
      <c r="CN2">
        <v>26.591638340473867</v>
      </c>
      <c r="CO2">
        <v>16.405952167555693</v>
      </c>
      <c r="CQ2">
        <v>17.669062802464691</v>
      </c>
      <c r="CR2">
        <v>30.438229493143769</v>
      </c>
      <c r="CS2">
        <v>65.310579618579965</v>
      </c>
      <c r="CU2">
        <v>15.798397842653603</v>
      </c>
      <c r="CV2">
        <v>61.471974365725039</v>
      </c>
      <c r="CW2">
        <v>32.4214269867716</v>
      </c>
      <c r="CY2">
        <v>33.928192541236129</v>
      </c>
      <c r="CZ2">
        <v>73.278932524418138</v>
      </c>
      <c r="DA2">
        <v>21.368092688119905</v>
      </c>
      <c r="DC2">
        <v>67.079291613229728</v>
      </c>
      <c r="DD2">
        <v>39.462993185818469</v>
      </c>
      <c r="DE2">
        <v>17.531507818341225</v>
      </c>
      <c r="DH2">
        <v>5.5813953488372094E-3</v>
      </c>
      <c r="DI2">
        <v>3.7674418604651164E-2</v>
      </c>
      <c r="DJ2">
        <v>6.9651162790697677E-2</v>
      </c>
      <c r="DL2">
        <v>5.1086956521739137E-3</v>
      </c>
      <c r="DM2">
        <v>7.4891304347826079E-2</v>
      </c>
      <c r="DN2">
        <v>3.239130434782609E-2</v>
      </c>
      <c r="DP2">
        <v>4.1309523809523817E-2</v>
      </c>
      <c r="DQ2">
        <v>8.0952380952380942E-2</v>
      </c>
      <c r="DR2">
        <v>2.9404761904761906E-2</v>
      </c>
      <c r="DT2">
        <v>7.5749999999999998E-2</v>
      </c>
      <c r="DU2">
        <v>3.6375000000000005E-2</v>
      </c>
      <c r="DV2">
        <v>3.175E-2</v>
      </c>
      <c r="DX2">
        <v>2.6739130434782609E-2</v>
      </c>
      <c r="DY2">
        <v>4.1304347826086954E-2</v>
      </c>
      <c r="DZ2">
        <v>8.478260869565217E-2</v>
      </c>
      <c r="EB2">
        <v>2.4468085106382976E-2</v>
      </c>
      <c r="EC2">
        <v>7.7553191489361697E-2</v>
      </c>
      <c r="ED2">
        <v>4.6276595744680848E-2</v>
      </c>
      <c r="EF2">
        <v>4.4186046511627906E-2</v>
      </c>
      <c r="EG2">
        <v>8.4883720930232567E-2</v>
      </c>
      <c r="EH2">
        <v>2.6627906976744185E-2</v>
      </c>
      <c r="EJ2">
        <v>0.09</v>
      </c>
      <c r="EK2">
        <v>5.4404761904761907E-2</v>
      </c>
      <c r="EL2">
        <v>2.5952380952380952E-2</v>
      </c>
      <c r="EM2" t="s">
        <v>183</v>
      </c>
      <c r="EN2">
        <v>13</v>
      </c>
      <c r="EO2">
        <v>0.58611361587015331</v>
      </c>
      <c r="EP2">
        <v>6.5000000000000002E-2</v>
      </c>
      <c r="EQ2" t="s">
        <v>37</v>
      </c>
      <c r="ER2">
        <v>1.9407463617021272</v>
      </c>
      <c r="ES2">
        <v>2.6451508863636359</v>
      </c>
      <c r="ET2" t="s">
        <v>37</v>
      </c>
      <c r="EU2">
        <v>3.2908603750000003</v>
      </c>
      <c r="EV2">
        <v>3.3263579999999999</v>
      </c>
      <c r="EW2" t="s">
        <v>37</v>
      </c>
      <c r="EX2">
        <v>10.856776491277053</v>
      </c>
      <c r="EY2">
        <v>13.637362930477144</v>
      </c>
      <c r="EZ2" t="s">
        <v>267</v>
      </c>
      <c r="FA2">
        <v>81.2235358638885</v>
      </c>
      <c r="FC2">
        <v>0.17982857142857145</v>
      </c>
      <c r="FD2">
        <v>15.548645046645934</v>
      </c>
      <c r="FE2" t="s">
        <v>129</v>
      </c>
      <c r="FF2">
        <v>4.1759218125277648</v>
      </c>
    </row>
    <row r="3" spans="1:162" x14ac:dyDescent="0.25">
      <c r="A3">
        <v>4413</v>
      </c>
      <c r="L3" t="s">
        <v>218</v>
      </c>
      <c r="O3" t="s">
        <v>224</v>
      </c>
      <c r="P3" t="s">
        <v>38</v>
      </c>
      <c r="Q3">
        <v>3.5204796032020494E-2</v>
      </c>
      <c r="R3">
        <v>0.12417757478040078</v>
      </c>
      <c r="S3">
        <v>0.14646061233229699</v>
      </c>
      <c r="T3">
        <v>3.2808582029482128E-2</v>
      </c>
      <c r="U3">
        <v>0.1315057621592865</v>
      </c>
      <c r="V3">
        <v>0.13689669921914066</v>
      </c>
      <c r="W3">
        <v>0.14282793871577598</v>
      </c>
      <c r="X3">
        <v>0.13410246205235363</v>
      </c>
      <c r="Y3">
        <v>8.6121815741531757E-2</v>
      </c>
      <c r="Z3">
        <v>0.14756309932756712</v>
      </c>
      <c r="AA3">
        <v>0.15230553265924263</v>
      </c>
      <c r="AB3">
        <v>0.11414310074437525</v>
      </c>
      <c r="AD3" t="s">
        <v>38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46.674739137120042</v>
      </c>
      <c r="BG3">
        <v>6.8509715565207605</v>
      </c>
      <c r="BI3">
        <v>45.961093156083869</v>
      </c>
      <c r="BJ3">
        <v>6.7821214582061833</v>
      </c>
      <c r="BL3">
        <v>50.98667493560081</v>
      </c>
      <c r="BM3">
        <v>9.0748096419313331</v>
      </c>
      <c r="BO3">
        <v>46.270735471861911</v>
      </c>
      <c r="BP3">
        <v>9.7028352463611114</v>
      </c>
      <c r="BQ3" t="s">
        <v>38</v>
      </c>
      <c r="BR3">
        <v>4.376680922038199</v>
      </c>
      <c r="BS3">
        <v>4.003119939241957</v>
      </c>
      <c r="BT3">
        <v>11.218496045289379</v>
      </c>
      <c r="BU3">
        <v>13.505686351032669</v>
      </c>
      <c r="BV3">
        <v>4.9025384976490075E-2</v>
      </c>
      <c r="BW3">
        <v>5.1014348649335441E-2</v>
      </c>
      <c r="BX3">
        <v>0.10015558454216408</v>
      </c>
      <c r="BY3">
        <v>0.12585597945311366</v>
      </c>
      <c r="BZ3" t="s">
        <v>38</v>
      </c>
      <c r="CA3">
        <v>9.6258567714744441</v>
      </c>
      <c r="CB3">
        <v>30.717211977653374</v>
      </c>
      <c r="CC3">
        <v>31.617841102281563</v>
      </c>
      <c r="CE3">
        <v>8.8385356465175917</v>
      </c>
      <c r="CF3">
        <v>33.847028173693261</v>
      </c>
      <c r="CG3">
        <v>35.35747528294096</v>
      </c>
      <c r="CI3">
        <v>25.441167710306967</v>
      </c>
      <c r="CJ3">
        <v>31.575298176714792</v>
      </c>
      <c r="CK3">
        <v>19.222531455497482</v>
      </c>
      <c r="CM3">
        <v>30.382796651780914</v>
      </c>
      <c r="CN3">
        <v>26.485039907137811</v>
      </c>
      <c r="CO3">
        <v>22.114151811745678</v>
      </c>
      <c r="CQ3">
        <v>14.206307606290853</v>
      </c>
      <c r="CR3">
        <v>29.912245248477774</v>
      </c>
      <c r="CS3">
        <v>31.090653108979765</v>
      </c>
      <c r="CU3">
        <v>15.229140381404152</v>
      </c>
      <c r="CV3">
        <v>28.908112451617917</v>
      </c>
      <c r="CW3">
        <v>28.230992590779504</v>
      </c>
      <c r="CY3">
        <v>31.331098564816806</v>
      </c>
      <c r="CZ3">
        <v>24.802764203508115</v>
      </c>
      <c r="DA3">
        <v>20.57870105907363</v>
      </c>
      <c r="DC3">
        <v>27.942407405405049</v>
      </c>
      <c r="DD3">
        <v>30.791575368110312</v>
      </c>
      <c r="DE3">
        <v>18.10362261206479</v>
      </c>
      <c r="DH3">
        <v>1.0012450720738451E-2</v>
      </c>
      <c r="DI3">
        <v>3.2114913410196323E-2</v>
      </c>
      <c r="DJ3">
        <v>3.2115775474523586E-2</v>
      </c>
      <c r="DL3">
        <v>9.6314952361038833E-3</v>
      </c>
      <c r="DM3">
        <v>3.9517775612652864E-2</v>
      </c>
      <c r="DN3">
        <v>3.51305364230605E-2</v>
      </c>
      <c r="DP3">
        <v>4.8590618433682363E-2</v>
      </c>
      <c r="DQ3">
        <v>6.6030647866028344E-2</v>
      </c>
      <c r="DR3">
        <v>0.10568708057828752</v>
      </c>
      <c r="DT3">
        <v>6.6732819742381863E-2</v>
      </c>
      <c r="DU3">
        <v>6.9291168453425755E-2</v>
      </c>
      <c r="DV3">
        <v>0.11135845333069748</v>
      </c>
      <c r="DX3">
        <v>3.5904462602615414E-2</v>
      </c>
      <c r="DY3">
        <v>4.1865323526872E-2</v>
      </c>
      <c r="DZ3">
        <v>5.3291197123176509E-2</v>
      </c>
      <c r="EB3">
        <v>4.0663438905788246E-2</v>
      </c>
      <c r="EC3">
        <v>4.399694085740917E-2</v>
      </c>
      <c r="ED3">
        <v>4.7747844079561001E-2</v>
      </c>
      <c r="EF3">
        <v>4.5289153444418355E-2</v>
      </c>
      <c r="EG3">
        <v>3.9195607930776151E-2</v>
      </c>
      <c r="EH3">
        <v>2.6451233885896111E-2</v>
      </c>
      <c r="EJ3">
        <v>5.2684055995125906E-2</v>
      </c>
      <c r="EK3">
        <v>4.6462709686428558E-2</v>
      </c>
      <c r="EL3">
        <v>3.212472065434388E-2</v>
      </c>
      <c r="EM3" t="s">
        <v>184</v>
      </c>
      <c r="EN3">
        <v>272</v>
      </c>
      <c r="EO3">
        <v>12.263300270513977</v>
      </c>
      <c r="EP3">
        <v>1.36</v>
      </c>
      <c r="EQ3" t="s">
        <v>38</v>
      </c>
      <c r="ER3">
        <v>0.922878683161657</v>
      </c>
      <c r="ES3">
        <v>1.009242286283804</v>
      </c>
      <c r="ET3" t="s">
        <v>38</v>
      </c>
      <c r="EU3">
        <v>0.9138649326154431</v>
      </c>
      <c r="EV3">
        <v>1.1346746718463687</v>
      </c>
      <c r="EW3" t="s">
        <v>38</v>
      </c>
      <c r="EX3">
        <v>14.075236298595966</v>
      </c>
      <c r="EY3">
        <v>25.354779634546144</v>
      </c>
      <c r="EZ3" t="s">
        <v>270</v>
      </c>
      <c r="FA3">
        <v>23.885222983794097</v>
      </c>
      <c r="FC3">
        <v>5.6481858400792832E-2</v>
      </c>
      <c r="FE3" t="s">
        <v>130</v>
      </c>
      <c r="FF3">
        <v>4.4424700133274095</v>
      </c>
    </row>
    <row r="4" spans="1:162" x14ac:dyDescent="0.25">
      <c r="A4">
        <v>4414</v>
      </c>
      <c r="L4">
        <v>15.428571428571427</v>
      </c>
      <c r="O4">
        <v>1.1111111111111112</v>
      </c>
      <c r="AR4" t="s">
        <v>133</v>
      </c>
      <c r="AS4">
        <v>0.12619565217391307</v>
      </c>
      <c r="AT4">
        <v>4.3348520192718745E-2</v>
      </c>
      <c r="AV4">
        <v>0.12670212765957448</v>
      </c>
      <c r="AW4">
        <v>4.3116079363996855E-2</v>
      </c>
      <c r="AY4">
        <v>0.11709302325581397</v>
      </c>
      <c r="AZ4">
        <v>3.3863039236852049E-2</v>
      </c>
      <c r="BB4">
        <v>0.13107142857142856</v>
      </c>
      <c r="BC4">
        <v>4.5418591260140952E-2</v>
      </c>
      <c r="EM4" t="s">
        <v>185</v>
      </c>
      <c r="EN4">
        <v>1527</v>
      </c>
      <c r="EO4">
        <v>68.8458070333634</v>
      </c>
      <c r="EP4">
        <v>7.6349999999999998</v>
      </c>
      <c r="FE4" t="s">
        <v>131</v>
      </c>
      <c r="FF4">
        <v>4.0870724122612172</v>
      </c>
    </row>
    <row r="5" spans="1:162" x14ac:dyDescent="0.25">
      <c r="A5">
        <v>4415</v>
      </c>
      <c r="F5" t="s">
        <v>22</v>
      </c>
      <c r="L5" t="s">
        <v>219</v>
      </c>
      <c r="AR5" t="s">
        <v>134</v>
      </c>
      <c r="AS5">
        <v>0.10500000000000001</v>
      </c>
      <c r="AT5">
        <v>1.6220210790715252E-2</v>
      </c>
      <c r="AV5">
        <v>0.10456521739130438</v>
      </c>
      <c r="AW5">
        <v>1.5413777637646014E-2</v>
      </c>
      <c r="AY5">
        <v>0.1330952380952381</v>
      </c>
      <c r="AZ5">
        <v>9.4423490649982192E-2</v>
      </c>
      <c r="BB5">
        <v>0.12212500000000004</v>
      </c>
      <c r="BC5">
        <v>0.11953911225609111</v>
      </c>
      <c r="EM5" t="s">
        <v>186</v>
      </c>
      <c r="EN5">
        <v>364</v>
      </c>
      <c r="EO5">
        <v>16.411181244364293</v>
      </c>
      <c r="EP5">
        <v>1.82</v>
      </c>
      <c r="FE5" t="s">
        <v>132</v>
      </c>
      <c r="FF5">
        <v>3.9093736117281206</v>
      </c>
    </row>
    <row r="6" spans="1:162" x14ac:dyDescent="0.25">
      <c r="A6">
        <v>4416</v>
      </c>
      <c r="L6">
        <v>64</v>
      </c>
      <c r="EM6" t="s">
        <v>187</v>
      </c>
      <c r="EN6">
        <v>42</v>
      </c>
      <c r="EO6">
        <v>1.8935978358881875</v>
      </c>
      <c r="EP6">
        <v>0.21</v>
      </c>
    </row>
    <row r="7" spans="1:162" x14ac:dyDescent="0.25">
      <c r="A7">
        <v>4417</v>
      </c>
      <c r="L7" t="s">
        <v>220</v>
      </c>
      <c r="EM7" t="s">
        <v>188</v>
      </c>
      <c r="EN7">
        <v>2218</v>
      </c>
    </row>
    <row r="8" spans="1:162" x14ac:dyDescent="0.25">
      <c r="A8">
        <v>4418</v>
      </c>
      <c r="L8">
        <v>1.1428571428571428</v>
      </c>
    </row>
    <row r="9" spans="1:162" x14ac:dyDescent="0.25">
      <c r="A9">
        <v>4419</v>
      </c>
      <c r="L9" t="s">
        <v>221</v>
      </c>
    </row>
    <row r="10" spans="1:162" x14ac:dyDescent="0.25">
      <c r="A10">
        <v>4420</v>
      </c>
      <c r="L10">
        <v>19.428571428571427</v>
      </c>
    </row>
    <row r="11" spans="1:162" x14ac:dyDescent="0.25">
      <c r="A11">
        <v>4421</v>
      </c>
    </row>
    <row r="12" spans="1:162" x14ac:dyDescent="0.25">
      <c r="A12">
        <v>4422</v>
      </c>
    </row>
    <row r="13" spans="1:162" x14ac:dyDescent="0.25">
      <c r="A13">
        <v>4423</v>
      </c>
    </row>
    <row r="14" spans="1:162" x14ac:dyDescent="0.25">
      <c r="A14">
        <v>4424</v>
      </c>
    </row>
    <row r="15" spans="1:162" x14ac:dyDescent="0.25">
      <c r="A15">
        <v>4425</v>
      </c>
    </row>
    <row r="16" spans="1:162" x14ac:dyDescent="0.25">
      <c r="A16">
        <v>4426</v>
      </c>
    </row>
    <row r="17" spans="1:4" x14ac:dyDescent="0.25">
      <c r="A17">
        <v>4427</v>
      </c>
    </row>
    <row r="18" spans="1:4" x14ac:dyDescent="0.25">
      <c r="A18">
        <v>4428</v>
      </c>
    </row>
    <row r="19" spans="1:4" x14ac:dyDescent="0.25">
      <c r="A19">
        <v>4429</v>
      </c>
      <c r="C19" s="1">
        <v>2</v>
      </c>
    </row>
    <row r="20" spans="1:4" x14ac:dyDescent="0.25">
      <c r="A20">
        <v>4430</v>
      </c>
      <c r="C20" s="1">
        <v>2</v>
      </c>
    </row>
    <row r="21" spans="1:4" x14ac:dyDescent="0.25">
      <c r="A21">
        <v>4431</v>
      </c>
      <c r="C21" s="1">
        <v>2</v>
      </c>
    </row>
    <row r="22" spans="1:4" x14ac:dyDescent="0.25">
      <c r="A22">
        <v>4432</v>
      </c>
      <c r="C22" s="1">
        <v>2</v>
      </c>
    </row>
    <row r="23" spans="1:4" x14ac:dyDescent="0.25">
      <c r="A23">
        <v>4433</v>
      </c>
      <c r="C23" s="1">
        <v>2</v>
      </c>
    </row>
    <row r="24" spans="1:4" x14ac:dyDescent="0.25">
      <c r="A24">
        <v>4434</v>
      </c>
      <c r="C24" s="1">
        <v>2</v>
      </c>
    </row>
    <row r="25" spans="1:4" x14ac:dyDescent="0.25">
      <c r="A25">
        <v>4435</v>
      </c>
      <c r="C25" s="1">
        <v>2</v>
      </c>
    </row>
    <row r="26" spans="1:4" x14ac:dyDescent="0.25">
      <c r="A26">
        <v>4436</v>
      </c>
      <c r="C26" s="1">
        <v>2</v>
      </c>
    </row>
    <row r="27" spans="1:4" x14ac:dyDescent="0.25">
      <c r="A27">
        <v>4437</v>
      </c>
      <c r="C27" s="1">
        <v>2</v>
      </c>
    </row>
    <row r="28" spans="1:4" x14ac:dyDescent="0.25">
      <c r="A28">
        <v>4438</v>
      </c>
      <c r="C28" s="1">
        <v>2</v>
      </c>
    </row>
    <row r="29" spans="1:4" x14ac:dyDescent="0.25">
      <c r="A29">
        <v>4439</v>
      </c>
      <c r="C29" s="1">
        <v>2</v>
      </c>
    </row>
    <row r="30" spans="1:4" x14ac:dyDescent="0.25">
      <c r="A30">
        <v>4440</v>
      </c>
      <c r="C30" s="1">
        <v>2</v>
      </c>
    </row>
    <row r="31" spans="1:4" x14ac:dyDescent="0.25">
      <c r="A31">
        <v>4441</v>
      </c>
      <c r="C31" s="1">
        <v>2</v>
      </c>
    </row>
    <row r="32" spans="1:4" x14ac:dyDescent="0.25">
      <c r="A32">
        <v>4442</v>
      </c>
      <c r="C32" s="1">
        <v>2</v>
      </c>
      <c r="D32" s="2">
        <v>3</v>
      </c>
    </row>
    <row r="33" spans="1:4" x14ac:dyDescent="0.25">
      <c r="A33">
        <v>4443</v>
      </c>
      <c r="C33" s="1">
        <v>2</v>
      </c>
      <c r="D33" s="2">
        <v>3</v>
      </c>
    </row>
    <row r="34" spans="1:4" x14ac:dyDescent="0.25">
      <c r="A34">
        <v>4444</v>
      </c>
      <c r="C34" s="1">
        <v>2</v>
      </c>
      <c r="D34" s="2">
        <v>3</v>
      </c>
    </row>
    <row r="35" spans="1:4" x14ac:dyDescent="0.25">
      <c r="A35">
        <v>4445</v>
      </c>
      <c r="C35" s="1">
        <v>2</v>
      </c>
      <c r="D35" s="2">
        <v>3</v>
      </c>
    </row>
    <row r="36" spans="1:4" x14ac:dyDescent="0.25">
      <c r="A36">
        <v>4446</v>
      </c>
      <c r="C36" s="1">
        <v>2</v>
      </c>
      <c r="D36" s="2">
        <v>3</v>
      </c>
    </row>
    <row r="37" spans="1:4" x14ac:dyDescent="0.25">
      <c r="A37">
        <v>4447</v>
      </c>
      <c r="C37" s="1">
        <v>2</v>
      </c>
      <c r="D37" s="2">
        <v>3</v>
      </c>
    </row>
    <row r="38" spans="1:4" x14ac:dyDescent="0.25">
      <c r="A38">
        <v>4448</v>
      </c>
      <c r="C38" s="1">
        <v>2</v>
      </c>
      <c r="D38" s="2">
        <v>3</v>
      </c>
    </row>
    <row r="39" spans="1:4" x14ac:dyDescent="0.25">
      <c r="A39">
        <v>4449</v>
      </c>
      <c r="C39" s="1">
        <v>2</v>
      </c>
      <c r="D39" s="2">
        <v>3</v>
      </c>
    </row>
    <row r="40" spans="1:4" x14ac:dyDescent="0.25">
      <c r="A40">
        <v>4450</v>
      </c>
      <c r="C40" s="1">
        <v>2</v>
      </c>
      <c r="D40" s="2">
        <v>3</v>
      </c>
    </row>
    <row r="41" spans="1:4" x14ac:dyDescent="0.25">
      <c r="A41">
        <v>4451</v>
      </c>
      <c r="C41" s="1">
        <v>2</v>
      </c>
      <c r="D41" s="2">
        <v>3</v>
      </c>
    </row>
    <row r="42" spans="1:4" x14ac:dyDescent="0.25">
      <c r="A42">
        <v>4452</v>
      </c>
      <c r="C42" s="1">
        <v>2</v>
      </c>
      <c r="D42" s="2">
        <v>3</v>
      </c>
    </row>
    <row r="43" spans="1:4" x14ac:dyDescent="0.25">
      <c r="A43">
        <v>4453</v>
      </c>
      <c r="C43" s="1">
        <v>2</v>
      </c>
      <c r="D43" s="2">
        <v>3</v>
      </c>
    </row>
    <row r="44" spans="1:4" x14ac:dyDescent="0.25">
      <c r="A44">
        <v>4454</v>
      </c>
      <c r="C44" s="1">
        <v>2</v>
      </c>
      <c r="D44" s="2">
        <v>3</v>
      </c>
    </row>
    <row r="45" spans="1:4" x14ac:dyDescent="0.25">
      <c r="A45">
        <v>4455</v>
      </c>
      <c r="C45" s="1">
        <v>2</v>
      </c>
      <c r="D45" s="2">
        <v>3</v>
      </c>
    </row>
    <row r="46" spans="1:4" x14ac:dyDescent="0.25">
      <c r="A46">
        <v>4456</v>
      </c>
      <c r="C46" s="1">
        <v>2</v>
      </c>
      <c r="D46" s="2">
        <v>3</v>
      </c>
    </row>
    <row r="47" spans="1:4" x14ac:dyDescent="0.25">
      <c r="A47">
        <v>4457</v>
      </c>
      <c r="C47" s="1">
        <v>2</v>
      </c>
      <c r="D47" s="2">
        <v>3</v>
      </c>
    </row>
    <row r="48" spans="1:4" x14ac:dyDescent="0.25">
      <c r="A48">
        <v>4458</v>
      </c>
      <c r="C48" s="1">
        <v>2</v>
      </c>
      <c r="D48" s="2">
        <v>3</v>
      </c>
    </row>
    <row r="49" spans="1:5" x14ac:dyDescent="0.25">
      <c r="A49">
        <v>4459</v>
      </c>
      <c r="C49" s="1">
        <v>2</v>
      </c>
      <c r="D49" s="2">
        <v>3</v>
      </c>
    </row>
    <row r="50" spans="1:5" x14ac:dyDescent="0.25">
      <c r="A50">
        <v>4460</v>
      </c>
      <c r="C50" s="1">
        <v>2</v>
      </c>
      <c r="D50" s="2">
        <v>3</v>
      </c>
    </row>
    <row r="51" spans="1:5" x14ac:dyDescent="0.25">
      <c r="A51">
        <v>4461</v>
      </c>
      <c r="C51" s="1">
        <v>2</v>
      </c>
      <c r="D51" s="2">
        <v>3</v>
      </c>
    </row>
    <row r="52" spans="1:5" x14ac:dyDescent="0.25">
      <c r="A52">
        <v>4462</v>
      </c>
      <c r="C52" s="1">
        <v>2</v>
      </c>
      <c r="D52" s="2">
        <v>3</v>
      </c>
    </row>
    <row r="53" spans="1:5" x14ac:dyDescent="0.25">
      <c r="A53">
        <v>4463</v>
      </c>
      <c r="C53" s="1">
        <v>2</v>
      </c>
      <c r="D53" s="2">
        <v>3</v>
      </c>
    </row>
    <row r="54" spans="1:5" x14ac:dyDescent="0.25">
      <c r="A54">
        <v>4464</v>
      </c>
      <c r="B54" s="3">
        <v>1</v>
      </c>
      <c r="C54" s="1">
        <v>2</v>
      </c>
      <c r="D54" s="2">
        <v>3</v>
      </c>
    </row>
    <row r="55" spans="1:5" x14ac:dyDescent="0.25">
      <c r="A55">
        <v>4465</v>
      </c>
      <c r="B55" s="3">
        <v>1</v>
      </c>
      <c r="C55" s="1">
        <v>2</v>
      </c>
      <c r="D55" s="2">
        <v>3</v>
      </c>
    </row>
    <row r="56" spans="1:5" x14ac:dyDescent="0.25">
      <c r="A56">
        <v>4466</v>
      </c>
      <c r="B56" s="3">
        <v>1</v>
      </c>
      <c r="C56" s="1">
        <v>2</v>
      </c>
      <c r="D56" s="2">
        <v>3</v>
      </c>
    </row>
    <row r="57" spans="1:5" x14ac:dyDescent="0.25">
      <c r="A57">
        <v>4467</v>
      </c>
      <c r="B57" s="3">
        <v>1</v>
      </c>
      <c r="D57" s="2">
        <v>3</v>
      </c>
    </row>
    <row r="58" spans="1:5" x14ac:dyDescent="0.25">
      <c r="A58">
        <v>4468</v>
      </c>
      <c r="B58" s="3">
        <v>1</v>
      </c>
      <c r="D58" s="2">
        <v>3</v>
      </c>
    </row>
    <row r="59" spans="1:5" x14ac:dyDescent="0.25">
      <c r="A59">
        <v>4469</v>
      </c>
      <c r="B59" s="3">
        <v>1</v>
      </c>
      <c r="D59" s="2">
        <v>3</v>
      </c>
    </row>
    <row r="60" spans="1:5" x14ac:dyDescent="0.25">
      <c r="A60">
        <v>4470</v>
      </c>
      <c r="B60" s="3">
        <v>1</v>
      </c>
      <c r="D60" s="2">
        <v>3</v>
      </c>
    </row>
    <row r="61" spans="1:5" x14ac:dyDescent="0.25">
      <c r="A61">
        <v>4471</v>
      </c>
      <c r="B61" s="3">
        <v>1</v>
      </c>
      <c r="D61" s="2">
        <v>3</v>
      </c>
    </row>
    <row r="62" spans="1:5" x14ac:dyDescent="0.25">
      <c r="A62">
        <v>4472</v>
      </c>
      <c r="B62" s="3">
        <v>1</v>
      </c>
      <c r="D62" s="2">
        <v>3</v>
      </c>
    </row>
    <row r="63" spans="1:5" x14ac:dyDescent="0.25">
      <c r="A63">
        <v>4473</v>
      </c>
      <c r="B63" s="3">
        <v>1</v>
      </c>
      <c r="D63" s="2">
        <v>3</v>
      </c>
    </row>
    <row r="64" spans="1:5" x14ac:dyDescent="0.25">
      <c r="A64">
        <v>4474</v>
      </c>
      <c r="B64" s="3">
        <v>1</v>
      </c>
      <c r="D64" s="2">
        <v>3</v>
      </c>
      <c r="E64" s="4">
        <v>4</v>
      </c>
    </row>
    <row r="65" spans="1:5" x14ac:dyDescent="0.25">
      <c r="A65">
        <v>4475</v>
      </c>
      <c r="B65" s="3">
        <v>1</v>
      </c>
      <c r="D65" s="2">
        <v>3</v>
      </c>
      <c r="E65" s="4">
        <v>4</v>
      </c>
    </row>
    <row r="66" spans="1:5" x14ac:dyDescent="0.25">
      <c r="A66">
        <v>4476</v>
      </c>
      <c r="B66" s="3">
        <v>1</v>
      </c>
      <c r="D66" s="2">
        <v>3</v>
      </c>
      <c r="E66" s="4">
        <v>4</v>
      </c>
    </row>
    <row r="67" spans="1:5" x14ac:dyDescent="0.25">
      <c r="A67">
        <v>4477</v>
      </c>
      <c r="B67" s="3">
        <v>1</v>
      </c>
      <c r="E67" s="4">
        <v>4</v>
      </c>
    </row>
    <row r="68" spans="1:5" x14ac:dyDescent="0.25">
      <c r="A68">
        <v>4478</v>
      </c>
      <c r="B68" s="3">
        <v>1</v>
      </c>
      <c r="E68" s="4">
        <v>4</v>
      </c>
    </row>
    <row r="69" spans="1:5" x14ac:dyDescent="0.25">
      <c r="A69">
        <v>4479</v>
      </c>
      <c r="B69" s="3">
        <v>1</v>
      </c>
      <c r="E69" s="4">
        <v>4</v>
      </c>
    </row>
    <row r="70" spans="1:5" x14ac:dyDescent="0.25">
      <c r="A70">
        <v>4480</v>
      </c>
      <c r="B70" s="3">
        <v>1</v>
      </c>
      <c r="E70" s="4">
        <v>4</v>
      </c>
    </row>
    <row r="71" spans="1:5" x14ac:dyDescent="0.25">
      <c r="A71">
        <v>4481</v>
      </c>
      <c r="B71" s="3">
        <v>1</v>
      </c>
      <c r="E71" s="4">
        <v>4</v>
      </c>
    </row>
    <row r="72" spans="1:5" x14ac:dyDescent="0.25">
      <c r="A72">
        <v>4482</v>
      </c>
      <c r="B72" s="3">
        <v>1</v>
      </c>
      <c r="E72" s="4">
        <v>4</v>
      </c>
    </row>
    <row r="73" spans="1:5" x14ac:dyDescent="0.25">
      <c r="A73">
        <v>4483</v>
      </c>
      <c r="B73" s="3">
        <v>1</v>
      </c>
      <c r="E73" s="4">
        <v>4</v>
      </c>
    </row>
    <row r="74" spans="1:5" x14ac:dyDescent="0.25">
      <c r="A74">
        <v>4484</v>
      </c>
      <c r="B74" s="3">
        <v>1</v>
      </c>
      <c r="E74" s="4">
        <v>4</v>
      </c>
    </row>
    <row r="75" spans="1:5" x14ac:dyDescent="0.25">
      <c r="A75">
        <v>4485</v>
      </c>
      <c r="B75" s="3">
        <v>1</v>
      </c>
      <c r="E75" s="4">
        <v>4</v>
      </c>
    </row>
    <row r="76" spans="1:5" x14ac:dyDescent="0.25">
      <c r="A76">
        <v>4486</v>
      </c>
      <c r="B76" s="3">
        <v>1</v>
      </c>
      <c r="E76" s="4">
        <v>4</v>
      </c>
    </row>
    <row r="77" spans="1:5" x14ac:dyDescent="0.25">
      <c r="A77">
        <v>4487</v>
      </c>
      <c r="B77" s="3">
        <v>1</v>
      </c>
      <c r="E77" s="4">
        <v>4</v>
      </c>
    </row>
    <row r="78" spans="1:5" x14ac:dyDescent="0.25">
      <c r="A78">
        <v>4488</v>
      </c>
      <c r="B78" s="3">
        <v>1</v>
      </c>
      <c r="E78" s="4">
        <v>4</v>
      </c>
    </row>
    <row r="79" spans="1:5" x14ac:dyDescent="0.25">
      <c r="A79">
        <v>4489</v>
      </c>
      <c r="B79" s="3">
        <v>1</v>
      </c>
      <c r="E79" s="4">
        <v>4</v>
      </c>
    </row>
    <row r="80" spans="1:5" x14ac:dyDescent="0.25">
      <c r="A80">
        <v>4490</v>
      </c>
      <c r="B80" s="3">
        <v>1</v>
      </c>
      <c r="E80" s="4">
        <v>4</v>
      </c>
    </row>
    <row r="81" spans="1:5" x14ac:dyDescent="0.25">
      <c r="A81">
        <v>4491</v>
      </c>
      <c r="B81" s="3">
        <v>1</v>
      </c>
      <c r="E81" s="4">
        <v>4</v>
      </c>
    </row>
    <row r="82" spans="1:5" x14ac:dyDescent="0.25">
      <c r="A82">
        <v>4492</v>
      </c>
      <c r="B82" s="3">
        <v>1</v>
      </c>
      <c r="C82" s="1">
        <v>2</v>
      </c>
      <c r="E82" s="4">
        <v>4</v>
      </c>
    </row>
    <row r="83" spans="1:5" x14ac:dyDescent="0.25">
      <c r="A83">
        <v>4493</v>
      </c>
      <c r="B83" s="3">
        <v>1</v>
      </c>
      <c r="C83" s="1">
        <v>2</v>
      </c>
      <c r="E83" s="4">
        <v>4</v>
      </c>
    </row>
    <row r="84" spans="1:5" x14ac:dyDescent="0.25">
      <c r="A84">
        <v>4494</v>
      </c>
      <c r="B84" s="3">
        <v>1</v>
      </c>
      <c r="C84" s="1">
        <v>2</v>
      </c>
      <c r="E84" s="4">
        <v>4</v>
      </c>
    </row>
    <row r="85" spans="1:5" x14ac:dyDescent="0.25">
      <c r="A85">
        <v>4495</v>
      </c>
      <c r="C85" s="1">
        <v>2</v>
      </c>
      <c r="E85" s="4">
        <v>4</v>
      </c>
    </row>
    <row r="86" spans="1:5" x14ac:dyDescent="0.25">
      <c r="A86">
        <v>4496</v>
      </c>
      <c r="C86" s="1">
        <v>2</v>
      </c>
      <c r="E86" s="4">
        <v>4</v>
      </c>
    </row>
    <row r="87" spans="1:5" x14ac:dyDescent="0.25">
      <c r="A87">
        <v>4497</v>
      </c>
      <c r="C87" s="1">
        <v>2</v>
      </c>
      <c r="E87" s="4">
        <v>4</v>
      </c>
    </row>
    <row r="88" spans="1:5" x14ac:dyDescent="0.25">
      <c r="A88">
        <v>4498</v>
      </c>
      <c r="C88" s="1">
        <v>2</v>
      </c>
      <c r="E88" s="4">
        <v>4</v>
      </c>
    </row>
    <row r="89" spans="1:5" x14ac:dyDescent="0.25">
      <c r="A89">
        <v>4499</v>
      </c>
      <c r="C89" s="1">
        <v>2</v>
      </c>
      <c r="E89" s="4">
        <v>4</v>
      </c>
    </row>
    <row r="90" spans="1:5" x14ac:dyDescent="0.25">
      <c r="A90">
        <v>4500</v>
      </c>
      <c r="C90" s="1">
        <v>2</v>
      </c>
      <c r="D90" s="2">
        <v>3</v>
      </c>
      <c r="E90" s="4">
        <v>4</v>
      </c>
    </row>
    <row r="91" spans="1:5" x14ac:dyDescent="0.25">
      <c r="A91">
        <v>4501</v>
      </c>
      <c r="C91" s="1">
        <v>2</v>
      </c>
      <c r="D91" s="2">
        <v>3</v>
      </c>
      <c r="E91" s="4">
        <v>4</v>
      </c>
    </row>
    <row r="92" spans="1:5" x14ac:dyDescent="0.25">
      <c r="A92">
        <v>4502</v>
      </c>
      <c r="C92" s="1">
        <v>2</v>
      </c>
      <c r="D92" s="2">
        <v>3</v>
      </c>
      <c r="E92" s="4">
        <v>4</v>
      </c>
    </row>
    <row r="93" spans="1:5" x14ac:dyDescent="0.25">
      <c r="A93">
        <v>4503</v>
      </c>
      <c r="C93" s="1">
        <v>2</v>
      </c>
      <c r="D93" s="2">
        <v>3</v>
      </c>
    </row>
    <row r="94" spans="1:5" x14ac:dyDescent="0.25">
      <c r="A94">
        <v>4504</v>
      </c>
      <c r="C94" s="1">
        <v>2</v>
      </c>
      <c r="D94" s="2">
        <v>3</v>
      </c>
    </row>
    <row r="95" spans="1:5" x14ac:dyDescent="0.25">
      <c r="A95">
        <v>4505</v>
      </c>
      <c r="C95" s="1">
        <v>2</v>
      </c>
      <c r="D95" s="2">
        <v>3</v>
      </c>
    </row>
    <row r="96" spans="1:5" x14ac:dyDescent="0.25">
      <c r="A96">
        <v>4506</v>
      </c>
      <c r="C96" s="1">
        <v>2</v>
      </c>
      <c r="D96" s="2">
        <v>3</v>
      </c>
    </row>
    <row r="97" spans="1:5" x14ac:dyDescent="0.25">
      <c r="A97">
        <v>4507</v>
      </c>
      <c r="C97" s="1">
        <v>2</v>
      </c>
      <c r="D97" s="2">
        <v>3</v>
      </c>
    </row>
    <row r="98" spans="1:5" x14ac:dyDescent="0.25">
      <c r="A98">
        <v>4508</v>
      </c>
      <c r="C98" s="1">
        <v>2</v>
      </c>
      <c r="D98" s="2">
        <v>3</v>
      </c>
    </row>
    <row r="99" spans="1:5" x14ac:dyDescent="0.25">
      <c r="A99">
        <v>4509</v>
      </c>
      <c r="C99" s="1">
        <v>2</v>
      </c>
      <c r="D99" s="2">
        <v>3</v>
      </c>
    </row>
    <row r="100" spans="1:5" x14ac:dyDescent="0.25">
      <c r="A100">
        <v>4510</v>
      </c>
      <c r="C100" s="1">
        <v>2</v>
      </c>
      <c r="D100" s="2">
        <v>3</v>
      </c>
    </row>
    <row r="101" spans="1:5" x14ac:dyDescent="0.25">
      <c r="A101">
        <v>4511</v>
      </c>
      <c r="C101" s="1">
        <v>2</v>
      </c>
      <c r="D101" s="2">
        <v>3</v>
      </c>
    </row>
    <row r="102" spans="1:5" x14ac:dyDescent="0.25">
      <c r="A102">
        <v>4512</v>
      </c>
      <c r="C102" s="1">
        <v>2</v>
      </c>
      <c r="D102" s="2">
        <v>3</v>
      </c>
    </row>
    <row r="103" spans="1:5" x14ac:dyDescent="0.25">
      <c r="A103">
        <v>4513</v>
      </c>
      <c r="C103" s="1">
        <v>2</v>
      </c>
      <c r="D103" s="2">
        <v>3</v>
      </c>
    </row>
    <row r="104" spans="1:5" x14ac:dyDescent="0.25">
      <c r="A104">
        <v>4514</v>
      </c>
      <c r="C104" s="1">
        <v>2</v>
      </c>
      <c r="D104" s="2">
        <v>3</v>
      </c>
    </row>
    <row r="105" spans="1:5" x14ac:dyDescent="0.25">
      <c r="A105">
        <v>4515</v>
      </c>
      <c r="C105" s="1">
        <v>2</v>
      </c>
      <c r="D105" s="2">
        <v>3</v>
      </c>
    </row>
    <row r="106" spans="1:5" x14ac:dyDescent="0.25">
      <c r="A106">
        <v>4516</v>
      </c>
      <c r="C106" s="1">
        <v>2</v>
      </c>
      <c r="D106" s="2">
        <v>3</v>
      </c>
    </row>
    <row r="107" spans="1:5" x14ac:dyDescent="0.25">
      <c r="A107">
        <v>4517</v>
      </c>
      <c r="C107" s="1">
        <v>2</v>
      </c>
      <c r="D107" s="2">
        <v>3</v>
      </c>
    </row>
    <row r="108" spans="1:5" x14ac:dyDescent="0.25">
      <c r="A108">
        <v>4518</v>
      </c>
      <c r="C108" s="1">
        <v>2</v>
      </c>
      <c r="D108" s="2">
        <v>3</v>
      </c>
    </row>
    <row r="109" spans="1:5" x14ac:dyDescent="0.25">
      <c r="A109">
        <v>4519</v>
      </c>
      <c r="D109" s="2">
        <v>3</v>
      </c>
      <c r="E109" s="4">
        <v>4</v>
      </c>
    </row>
    <row r="110" spans="1:5" x14ac:dyDescent="0.25">
      <c r="A110">
        <v>4520</v>
      </c>
      <c r="B110" s="3">
        <v>1</v>
      </c>
      <c r="D110" s="2">
        <v>3</v>
      </c>
      <c r="E110" s="4">
        <v>4</v>
      </c>
    </row>
    <row r="111" spans="1:5" x14ac:dyDescent="0.25">
      <c r="A111">
        <v>4521</v>
      </c>
      <c r="B111" s="3">
        <v>1</v>
      </c>
      <c r="E111" s="4">
        <v>4</v>
      </c>
    </row>
    <row r="112" spans="1:5" x14ac:dyDescent="0.25">
      <c r="A112">
        <v>4522</v>
      </c>
      <c r="B112" s="3">
        <v>1</v>
      </c>
      <c r="E112" s="4">
        <v>4</v>
      </c>
    </row>
    <row r="113" spans="1:5" x14ac:dyDescent="0.25">
      <c r="A113">
        <v>4523</v>
      </c>
      <c r="B113" s="3">
        <v>1</v>
      </c>
      <c r="E113" s="4">
        <v>4</v>
      </c>
    </row>
    <row r="114" spans="1:5" x14ac:dyDescent="0.25">
      <c r="A114">
        <v>4524</v>
      </c>
      <c r="B114" s="3">
        <v>1</v>
      </c>
      <c r="E114" s="4">
        <v>4</v>
      </c>
    </row>
    <row r="115" spans="1:5" x14ac:dyDescent="0.25">
      <c r="A115">
        <v>4525</v>
      </c>
      <c r="B115" s="3">
        <v>1</v>
      </c>
      <c r="E115" s="4">
        <v>4</v>
      </c>
    </row>
    <row r="116" spans="1:5" x14ac:dyDescent="0.25">
      <c r="A116">
        <v>4526</v>
      </c>
      <c r="B116" s="3">
        <v>1</v>
      </c>
      <c r="E116" s="4">
        <v>4</v>
      </c>
    </row>
    <row r="117" spans="1:5" x14ac:dyDescent="0.25">
      <c r="A117">
        <v>4527</v>
      </c>
      <c r="B117" s="3">
        <v>1</v>
      </c>
      <c r="E117" s="4">
        <v>4</v>
      </c>
    </row>
    <row r="118" spans="1:5" x14ac:dyDescent="0.25">
      <c r="A118">
        <v>4528</v>
      </c>
      <c r="B118" s="3">
        <v>1</v>
      </c>
      <c r="E118" s="4">
        <v>4</v>
      </c>
    </row>
    <row r="119" spans="1:5" x14ac:dyDescent="0.25">
      <c r="A119">
        <v>4529</v>
      </c>
      <c r="B119" s="3">
        <v>1</v>
      </c>
      <c r="E119" s="4">
        <v>4</v>
      </c>
    </row>
    <row r="120" spans="1:5" x14ac:dyDescent="0.25">
      <c r="A120">
        <v>4530</v>
      </c>
      <c r="B120" s="3">
        <v>1</v>
      </c>
      <c r="E120" s="4">
        <v>4</v>
      </c>
    </row>
    <row r="121" spans="1:5" x14ac:dyDescent="0.25">
      <c r="A121">
        <v>4531</v>
      </c>
      <c r="B121" s="3">
        <v>1</v>
      </c>
      <c r="E121" s="4">
        <v>4</v>
      </c>
    </row>
    <row r="122" spans="1:5" x14ac:dyDescent="0.25">
      <c r="A122">
        <v>4532</v>
      </c>
      <c r="B122" s="3">
        <v>1</v>
      </c>
      <c r="E122" s="4">
        <v>4</v>
      </c>
    </row>
    <row r="123" spans="1:5" x14ac:dyDescent="0.25">
      <c r="A123">
        <v>4533</v>
      </c>
      <c r="B123" s="3">
        <v>1</v>
      </c>
      <c r="E123" s="4">
        <v>4</v>
      </c>
    </row>
    <row r="124" spans="1:5" x14ac:dyDescent="0.25">
      <c r="A124">
        <v>4534</v>
      </c>
      <c r="B124" s="3">
        <v>1</v>
      </c>
      <c r="E124" s="4">
        <v>4</v>
      </c>
    </row>
    <row r="125" spans="1:5" x14ac:dyDescent="0.25">
      <c r="A125">
        <v>4535</v>
      </c>
      <c r="B125" s="3">
        <v>1</v>
      </c>
      <c r="E125" s="4">
        <v>4</v>
      </c>
    </row>
    <row r="126" spans="1:5" x14ac:dyDescent="0.25">
      <c r="A126">
        <v>4536</v>
      </c>
      <c r="B126" s="3">
        <v>1</v>
      </c>
      <c r="C126" s="1">
        <v>2</v>
      </c>
      <c r="E126" s="4">
        <v>4</v>
      </c>
    </row>
    <row r="127" spans="1:5" x14ac:dyDescent="0.25">
      <c r="A127">
        <v>4537</v>
      </c>
      <c r="B127" s="3">
        <v>1</v>
      </c>
      <c r="C127" s="1">
        <v>2</v>
      </c>
      <c r="E127" s="4">
        <v>4</v>
      </c>
    </row>
    <row r="128" spans="1:5" x14ac:dyDescent="0.25">
      <c r="A128">
        <v>4538</v>
      </c>
      <c r="B128" s="3">
        <v>1</v>
      </c>
      <c r="C128" s="1">
        <v>2</v>
      </c>
      <c r="E128" s="4">
        <v>4</v>
      </c>
    </row>
    <row r="129" spans="1:4" x14ac:dyDescent="0.25">
      <c r="A129">
        <v>4539</v>
      </c>
      <c r="B129" s="3">
        <v>1</v>
      </c>
      <c r="C129" s="1">
        <v>2</v>
      </c>
    </row>
    <row r="130" spans="1:4" x14ac:dyDescent="0.25">
      <c r="A130">
        <v>4540</v>
      </c>
      <c r="B130" s="3">
        <v>1</v>
      </c>
      <c r="C130" s="1">
        <v>2</v>
      </c>
    </row>
    <row r="131" spans="1:4" x14ac:dyDescent="0.25">
      <c r="A131">
        <v>4541</v>
      </c>
      <c r="B131" s="3">
        <v>1</v>
      </c>
      <c r="C131" s="1">
        <v>2</v>
      </c>
    </row>
    <row r="132" spans="1:4" x14ac:dyDescent="0.25">
      <c r="A132">
        <v>4542</v>
      </c>
      <c r="B132" s="3">
        <v>1</v>
      </c>
      <c r="C132" s="1">
        <v>2</v>
      </c>
    </row>
    <row r="133" spans="1:4" x14ac:dyDescent="0.25">
      <c r="A133">
        <v>4543</v>
      </c>
      <c r="C133" s="1">
        <v>2</v>
      </c>
      <c r="D133" s="2">
        <v>3</v>
      </c>
    </row>
    <row r="134" spans="1:4" x14ac:dyDescent="0.25">
      <c r="A134">
        <v>4544</v>
      </c>
      <c r="C134" s="1">
        <v>2</v>
      </c>
      <c r="D134" s="2">
        <v>3</v>
      </c>
    </row>
    <row r="135" spans="1:4" x14ac:dyDescent="0.25">
      <c r="A135">
        <v>4545</v>
      </c>
      <c r="C135" s="1">
        <v>2</v>
      </c>
      <c r="D135" s="2">
        <v>3</v>
      </c>
    </row>
    <row r="136" spans="1:4" x14ac:dyDescent="0.25">
      <c r="A136">
        <v>4546</v>
      </c>
      <c r="C136" s="1">
        <v>2</v>
      </c>
      <c r="D136" s="2">
        <v>3</v>
      </c>
    </row>
    <row r="137" spans="1:4" x14ac:dyDescent="0.25">
      <c r="A137">
        <v>4547</v>
      </c>
      <c r="C137" s="1">
        <v>2</v>
      </c>
      <c r="D137" s="2">
        <v>3</v>
      </c>
    </row>
    <row r="138" spans="1:4" x14ac:dyDescent="0.25">
      <c r="A138">
        <v>4548</v>
      </c>
      <c r="C138" s="1">
        <v>2</v>
      </c>
      <c r="D138" s="2">
        <v>3</v>
      </c>
    </row>
    <row r="139" spans="1:4" x14ac:dyDescent="0.25">
      <c r="A139">
        <v>4549</v>
      </c>
      <c r="C139" s="1">
        <v>2</v>
      </c>
      <c r="D139" s="2">
        <v>3</v>
      </c>
    </row>
    <row r="140" spans="1:4" x14ac:dyDescent="0.25">
      <c r="A140">
        <v>4550</v>
      </c>
      <c r="C140" s="1">
        <v>2</v>
      </c>
      <c r="D140" s="2">
        <v>3</v>
      </c>
    </row>
    <row r="141" spans="1:4" x14ac:dyDescent="0.25">
      <c r="A141">
        <v>4551</v>
      </c>
      <c r="C141" s="1">
        <v>2</v>
      </c>
      <c r="D141" s="2">
        <v>3</v>
      </c>
    </row>
    <row r="142" spans="1:4" x14ac:dyDescent="0.25">
      <c r="A142">
        <v>4552</v>
      </c>
      <c r="C142" s="1">
        <v>2</v>
      </c>
      <c r="D142" s="2">
        <v>3</v>
      </c>
    </row>
    <row r="143" spans="1:4" x14ac:dyDescent="0.25">
      <c r="A143">
        <v>4553</v>
      </c>
      <c r="C143" s="1">
        <v>2</v>
      </c>
      <c r="D143" s="2">
        <v>3</v>
      </c>
    </row>
    <row r="144" spans="1:4" x14ac:dyDescent="0.25">
      <c r="A144">
        <v>4554</v>
      </c>
      <c r="C144" s="1">
        <v>2</v>
      </c>
      <c r="D144" s="2">
        <v>3</v>
      </c>
    </row>
    <row r="145" spans="1:4" x14ac:dyDescent="0.25">
      <c r="A145">
        <v>4555</v>
      </c>
      <c r="C145" s="1">
        <v>2</v>
      </c>
      <c r="D145" s="2">
        <v>3</v>
      </c>
    </row>
    <row r="146" spans="1:4" x14ac:dyDescent="0.25">
      <c r="A146">
        <v>4556</v>
      </c>
      <c r="C146" s="1">
        <v>2</v>
      </c>
      <c r="D146" s="2">
        <v>3</v>
      </c>
    </row>
    <row r="147" spans="1:4" x14ac:dyDescent="0.25">
      <c r="A147">
        <v>4557</v>
      </c>
      <c r="D147" s="2">
        <v>3</v>
      </c>
    </row>
    <row r="148" spans="1:4" x14ac:dyDescent="0.25">
      <c r="A148">
        <v>4558</v>
      </c>
      <c r="D148" s="2">
        <v>3</v>
      </c>
    </row>
    <row r="149" spans="1:4" x14ac:dyDescent="0.25">
      <c r="A149">
        <v>4559</v>
      </c>
      <c r="D149" s="2">
        <v>3</v>
      </c>
    </row>
    <row r="150" spans="1:4" x14ac:dyDescent="0.25">
      <c r="A150">
        <v>4560</v>
      </c>
      <c r="B150" s="3">
        <v>1</v>
      </c>
    </row>
    <row r="151" spans="1:4" x14ac:dyDescent="0.25">
      <c r="A151">
        <v>4561</v>
      </c>
      <c r="B151" s="3">
        <v>1</v>
      </c>
    </row>
    <row r="152" spans="1:4" x14ac:dyDescent="0.25">
      <c r="A152">
        <v>4562</v>
      </c>
      <c r="B152" s="3">
        <v>1</v>
      </c>
    </row>
    <row r="153" spans="1:4" x14ac:dyDescent="0.25">
      <c r="A153">
        <v>4563</v>
      </c>
      <c r="B153" s="3">
        <v>1</v>
      </c>
    </row>
    <row r="154" spans="1:4" x14ac:dyDescent="0.25">
      <c r="A154">
        <v>4564</v>
      </c>
      <c r="B154" s="3">
        <v>1</v>
      </c>
    </row>
    <row r="155" spans="1:4" x14ac:dyDescent="0.25">
      <c r="A155">
        <v>4565</v>
      </c>
      <c r="B155" s="3">
        <v>1</v>
      </c>
    </row>
    <row r="156" spans="1:4" x14ac:dyDescent="0.25">
      <c r="A156">
        <v>4566</v>
      </c>
      <c r="B156" s="3">
        <v>1</v>
      </c>
    </row>
    <row r="157" spans="1:4" x14ac:dyDescent="0.25">
      <c r="A157">
        <v>4567</v>
      </c>
      <c r="B157" s="3">
        <v>1</v>
      </c>
    </row>
    <row r="158" spans="1:4" x14ac:dyDescent="0.25">
      <c r="A158">
        <v>4568</v>
      </c>
      <c r="B158" s="3">
        <v>1</v>
      </c>
    </row>
    <row r="159" spans="1:4" x14ac:dyDescent="0.25">
      <c r="A159">
        <v>4569</v>
      </c>
      <c r="B159" s="3">
        <v>1</v>
      </c>
    </row>
    <row r="160" spans="1:4" x14ac:dyDescent="0.25">
      <c r="A160">
        <v>4570</v>
      </c>
      <c r="B160" s="3">
        <v>1</v>
      </c>
    </row>
    <row r="161" spans="1:3" x14ac:dyDescent="0.25">
      <c r="A161">
        <v>4571</v>
      </c>
      <c r="B161" s="3">
        <v>1</v>
      </c>
    </row>
    <row r="162" spans="1:3" x14ac:dyDescent="0.25">
      <c r="A162">
        <v>4572</v>
      </c>
      <c r="B162" s="3">
        <v>1</v>
      </c>
    </row>
    <row r="163" spans="1:3" x14ac:dyDescent="0.25">
      <c r="A163">
        <v>4573</v>
      </c>
      <c r="B163" s="3">
        <v>1</v>
      </c>
    </row>
    <row r="164" spans="1:3" x14ac:dyDescent="0.25">
      <c r="A164">
        <v>4574</v>
      </c>
      <c r="B164" s="3">
        <v>1</v>
      </c>
    </row>
    <row r="165" spans="1:3" x14ac:dyDescent="0.25">
      <c r="A165">
        <v>4575</v>
      </c>
      <c r="B165" s="3">
        <v>1</v>
      </c>
    </row>
    <row r="166" spans="1:3" x14ac:dyDescent="0.25">
      <c r="A166">
        <v>4576</v>
      </c>
      <c r="B166" s="3">
        <v>1</v>
      </c>
    </row>
    <row r="167" spans="1:3" x14ac:dyDescent="0.25">
      <c r="A167">
        <v>4577</v>
      </c>
      <c r="B167" s="3">
        <v>1</v>
      </c>
      <c r="C167" s="1">
        <v>2</v>
      </c>
    </row>
    <row r="168" spans="1:3" x14ac:dyDescent="0.25">
      <c r="A168">
        <v>4578</v>
      </c>
      <c r="B168" s="3">
        <v>1</v>
      </c>
      <c r="C168" s="1">
        <v>2</v>
      </c>
    </row>
    <row r="169" spans="1:3" x14ac:dyDescent="0.25">
      <c r="A169">
        <v>4579</v>
      </c>
      <c r="B169" s="3">
        <v>1</v>
      </c>
      <c r="C169" s="1">
        <v>2</v>
      </c>
    </row>
    <row r="170" spans="1:3" x14ac:dyDescent="0.25">
      <c r="A170">
        <v>4580</v>
      </c>
      <c r="C170" s="1">
        <v>2</v>
      </c>
    </row>
    <row r="171" spans="1:3" x14ac:dyDescent="0.25">
      <c r="A171">
        <v>4581</v>
      </c>
      <c r="C171" s="1">
        <v>2</v>
      </c>
    </row>
    <row r="172" spans="1:3" x14ac:dyDescent="0.25">
      <c r="A172">
        <v>4582</v>
      </c>
      <c r="C172" s="1">
        <v>2</v>
      </c>
    </row>
    <row r="173" spans="1:3" x14ac:dyDescent="0.25">
      <c r="A173">
        <v>4583</v>
      </c>
      <c r="C173" s="1">
        <v>2</v>
      </c>
    </row>
    <row r="174" spans="1:3" x14ac:dyDescent="0.25">
      <c r="A174">
        <v>4584</v>
      </c>
      <c r="C174" s="1">
        <v>2</v>
      </c>
    </row>
    <row r="175" spans="1:3" x14ac:dyDescent="0.25">
      <c r="A175">
        <v>4585</v>
      </c>
      <c r="C175" s="1">
        <v>2</v>
      </c>
    </row>
    <row r="176" spans="1:3" x14ac:dyDescent="0.25">
      <c r="A176">
        <v>4586</v>
      </c>
      <c r="C176" s="1">
        <v>2</v>
      </c>
    </row>
    <row r="177" spans="1:3" x14ac:dyDescent="0.25">
      <c r="A177">
        <v>4587</v>
      </c>
      <c r="C177" s="1">
        <v>2</v>
      </c>
    </row>
    <row r="178" spans="1:3" x14ac:dyDescent="0.25">
      <c r="A178">
        <v>4588</v>
      </c>
      <c r="C178" s="1">
        <v>2</v>
      </c>
    </row>
    <row r="179" spans="1:3" x14ac:dyDescent="0.25">
      <c r="A179">
        <v>4589</v>
      </c>
      <c r="C179" s="1">
        <v>2</v>
      </c>
    </row>
    <row r="180" spans="1:3" x14ac:dyDescent="0.25">
      <c r="A180">
        <v>4590</v>
      </c>
      <c r="C180" s="1">
        <v>2</v>
      </c>
    </row>
    <row r="181" spans="1:3" x14ac:dyDescent="0.25">
      <c r="A181">
        <v>4591</v>
      </c>
      <c r="C181" s="1">
        <v>2</v>
      </c>
    </row>
    <row r="182" spans="1:3" x14ac:dyDescent="0.25">
      <c r="A182">
        <v>4592</v>
      </c>
      <c r="C182" s="1">
        <v>2</v>
      </c>
    </row>
    <row r="183" spans="1:3" x14ac:dyDescent="0.25">
      <c r="A183">
        <v>4593</v>
      </c>
      <c r="C183" s="1">
        <v>2</v>
      </c>
    </row>
    <row r="184" spans="1:3" x14ac:dyDescent="0.25">
      <c r="A184">
        <v>4594</v>
      </c>
      <c r="C184" s="1">
        <v>2</v>
      </c>
    </row>
    <row r="185" spans="1:3" x14ac:dyDescent="0.25">
      <c r="A185">
        <v>4595</v>
      </c>
      <c r="B185" s="3">
        <v>1</v>
      </c>
      <c r="C185" s="1">
        <v>2</v>
      </c>
    </row>
    <row r="186" spans="1:3" x14ac:dyDescent="0.25">
      <c r="A186">
        <v>4596</v>
      </c>
      <c r="B186" s="3">
        <v>1</v>
      </c>
    </row>
    <row r="187" spans="1:3" x14ac:dyDescent="0.25">
      <c r="A187">
        <v>4597</v>
      </c>
      <c r="B187" s="3">
        <v>1</v>
      </c>
    </row>
    <row r="188" spans="1:3" x14ac:dyDescent="0.25">
      <c r="A188">
        <v>4598</v>
      </c>
      <c r="B188" s="3">
        <v>1</v>
      </c>
    </row>
    <row r="189" spans="1:3" x14ac:dyDescent="0.25">
      <c r="A189">
        <v>4599</v>
      </c>
      <c r="B189" s="3">
        <v>1</v>
      </c>
    </row>
    <row r="190" spans="1:3" x14ac:dyDescent="0.25">
      <c r="A190">
        <v>4600</v>
      </c>
      <c r="B190" s="3">
        <v>1</v>
      </c>
    </row>
    <row r="191" spans="1:3" x14ac:dyDescent="0.25">
      <c r="A191">
        <v>4601</v>
      </c>
      <c r="B191" s="3">
        <v>1</v>
      </c>
    </row>
    <row r="192" spans="1:3" x14ac:dyDescent="0.25">
      <c r="A192">
        <v>4602</v>
      </c>
      <c r="B192" s="3">
        <v>1</v>
      </c>
    </row>
    <row r="193" spans="1:3" x14ac:dyDescent="0.25">
      <c r="A193">
        <v>4603</v>
      </c>
      <c r="B193" s="3">
        <v>1</v>
      </c>
    </row>
    <row r="194" spans="1:3" x14ac:dyDescent="0.25">
      <c r="A194">
        <v>4604</v>
      </c>
      <c r="B194" s="3">
        <v>1</v>
      </c>
    </row>
    <row r="195" spans="1:3" x14ac:dyDescent="0.25">
      <c r="A195">
        <v>4605</v>
      </c>
      <c r="B195" s="3">
        <v>1</v>
      </c>
    </row>
    <row r="196" spans="1:3" x14ac:dyDescent="0.25">
      <c r="A196">
        <v>4606</v>
      </c>
      <c r="B196" s="3">
        <v>1</v>
      </c>
    </row>
    <row r="197" spans="1:3" x14ac:dyDescent="0.25">
      <c r="A197">
        <v>4607</v>
      </c>
      <c r="B197" s="3">
        <v>1</v>
      </c>
    </row>
    <row r="198" spans="1:3" x14ac:dyDescent="0.25">
      <c r="A198">
        <v>4608</v>
      </c>
      <c r="B198" s="3">
        <v>1</v>
      </c>
    </row>
    <row r="199" spans="1:3" x14ac:dyDescent="0.25">
      <c r="A199">
        <v>4609</v>
      </c>
      <c r="B199" s="3">
        <v>1</v>
      </c>
    </row>
    <row r="200" spans="1:3" x14ac:dyDescent="0.25">
      <c r="A200">
        <v>4610</v>
      </c>
      <c r="B200" s="3">
        <v>1</v>
      </c>
    </row>
    <row r="201" spans="1:3" x14ac:dyDescent="0.25">
      <c r="A201">
        <v>4611</v>
      </c>
      <c r="B201" s="3">
        <v>1</v>
      </c>
    </row>
    <row r="202" spans="1:3" x14ac:dyDescent="0.25">
      <c r="A202">
        <v>4612</v>
      </c>
      <c r="B202" s="3">
        <v>1</v>
      </c>
    </row>
    <row r="203" spans="1:3" x14ac:dyDescent="0.25">
      <c r="A203">
        <v>4613</v>
      </c>
      <c r="B203" s="3">
        <v>1</v>
      </c>
    </row>
    <row r="204" spans="1:3" x14ac:dyDescent="0.25">
      <c r="A204">
        <v>4614</v>
      </c>
    </row>
    <row r="205" spans="1:3" x14ac:dyDescent="0.25">
      <c r="A205">
        <v>4615</v>
      </c>
      <c r="C205" s="1">
        <v>2</v>
      </c>
    </row>
    <row r="206" spans="1:3" x14ac:dyDescent="0.25">
      <c r="A206">
        <v>4616</v>
      </c>
      <c r="C206" s="1">
        <v>2</v>
      </c>
    </row>
    <row r="207" spans="1:3" x14ac:dyDescent="0.25">
      <c r="A207">
        <v>4617</v>
      </c>
      <c r="C207" s="1">
        <v>2</v>
      </c>
    </row>
    <row r="208" spans="1:3" x14ac:dyDescent="0.25">
      <c r="A208">
        <v>4618</v>
      </c>
      <c r="C208" s="1">
        <v>2</v>
      </c>
    </row>
    <row r="209" spans="1:3" x14ac:dyDescent="0.25">
      <c r="A209">
        <v>4619</v>
      </c>
      <c r="C209" s="1">
        <v>2</v>
      </c>
    </row>
    <row r="210" spans="1:3" x14ac:dyDescent="0.25">
      <c r="A210">
        <v>4620</v>
      </c>
      <c r="C210" s="1">
        <v>2</v>
      </c>
    </row>
    <row r="211" spans="1:3" x14ac:dyDescent="0.25">
      <c r="A211">
        <v>4621</v>
      </c>
      <c r="C211" s="1">
        <v>2</v>
      </c>
    </row>
    <row r="212" spans="1:3" x14ac:dyDescent="0.25">
      <c r="A212">
        <v>4622</v>
      </c>
      <c r="C212" s="1">
        <v>2</v>
      </c>
    </row>
    <row r="213" spans="1:3" x14ac:dyDescent="0.25">
      <c r="A213">
        <v>4623</v>
      </c>
      <c r="C213" s="1">
        <v>2</v>
      </c>
    </row>
    <row r="214" spans="1:3" x14ac:dyDescent="0.25">
      <c r="A214">
        <v>4624</v>
      </c>
      <c r="C214" s="1">
        <v>2</v>
      </c>
    </row>
    <row r="215" spans="1:3" x14ac:dyDescent="0.25">
      <c r="A215">
        <v>4625</v>
      </c>
      <c r="C215" s="1">
        <v>2</v>
      </c>
    </row>
    <row r="216" spans="1:3" x14ac:dyDescent="0.25">
      <c r="A216">
        <v>4626</v>
      </c>
      <c r="C216" s="1">
        <v>2</v>
      </c>
    </row>
    <row r="217" spans="1:3" x14ac:dyDescent="0.25">
      <c r="A217">
        <v>4627</v>
      </c>
      <c r="C217" s="1">
        <v>2</v>
      </c>
    </row>
    <row r="218" spans="1:3" x14ac:dyDescent="0.25">
      <c r="A218">
        <v>4628</v>
      </c>
      <c r="C218" s="1">
        <v>2</v>
      </c>
    </row>
    <row r="219" spans="1:3" x14ac:dyDescent="0.25">
      <c r="A219">
        <v>4629</v>
      </c>
      <c r="C219" s="1">
        <v>2</v>
      </c>
    </row>
    <row r="220" spans="1:3" x14ac:dyDescent="0.25">
      <c r="A220">
        <v>4630</v>
      </c>
      <c r="C220" s="1">
        <v>2</v>
      </c>
    </row>
    <row r="221" spans="1:3" x14ac:dyDescent="0.25">
      <c r="A221">
        <v>4631</v>
      </c>
      <c r="C221" s="1">
        <v>2</v>
      </c>
    </row>
    <row r="222" spans="1:3" x14ac:dyDescent="0.25">
      <c r="A222">
        <v>4632</v>
      </c>
      <c r="C222" s="1">
        <v>2</v>
      </c>
    </row>
    <row r="223" spans="1:3" x14ac:dyDescent="0.25">
      <c r="A223">
        <v>4633</v>
      </c>
      <c r="C223" s="1">
        <v>2</v>
      </c>
    </row>
    <row r="224" spans="1:3" x14ac:dyDescent="0.25">
      <c r="A224">
        <v>4634</v>
      </c>
      <c r="C224" s="1">
        <v>2</v>
      </c>
    </row>
    <row r="225" spans="1:2" x14ac:dyDescent="0.25">
      <c r="A225">
        <v>4635</v>
      </c>
    </row>
    <row r="226" spans="1:2" x14ac:dyDescent="0.25">
      <c r="A226">
        <v>4636</v>
      </c>
      <c r="B226" s="3">
        <v>1</v>
      </c>
    </row>
    <row r="227" spans="1:2" x14ac:dyDescent="0.25">
      <c r="A227">
        <v>4637</v>
      </c>
      <c r="B227" s="3">
        <v>1</v>
      </c>
    </row>
    <row r="228" spans="1:2" x14ac:dyDescent="0.25">
      <c r="A228">
        <v>4638</v>
      </c>
      <c r="B228" s="3">
        <v>1</v>
      </c>
    </row>
    <row r="229" spans="1:2" x14ac:dyDescent="0.25">
      <c r="A229">
        <v>4639</v>
      </c>
      <c r="B229" s="3">
        <v>1</v>
      </c>
    </row>
    <row r="230" spans="1:2" x14ac:dyDescent="0.25">
      <c r="A230">
        <v>4640</v>
      </c>
      <c r="B230" s="3">
        <v>1</v>
      </c>
    </row>
    <row r="231" spans="1:2" x14ac:dyDescent="0.25">
      <c r="A231">
        <v>4641</v>
      </c>
      <c r="B231" s="3">
        <v>1</v>
      </c>
    </row>
    <row r="232" spans="1:2" x14ac:dyDescent="0.25">
      <c r="A232">
        <v>4642</v>
      </c>
      <c r="B232" s="3">
        <v>1</v>
      </c>
    </row>
    <row r="233" spans="1:2" x14ac:dyDescent="0.25">
      <c r="A233">
        <v>4643</v>
      </c>
      <c r="B233" s="3">
        <v>1</v>
      </c>
    </row>
    <row r="234" spans="1:2" x14ac:dyDescent="0.25">
      <c r="A234">
        <v>4644</v>
      </c>
      <c r="B234" s="3">
        <v>1</v>
      </c>
    </row>
    <row r="235" spans="1:2" x14ac:dyDescent="0.25">
      <c r="A235">
        <v>4645</v>
      </c>
      <c r="B235" s="3">
        <v>1</v>
      </c>
    </row>
    <row r="236" spans="1:2" x14ac:dyDescent="0.25">
      <c r="A236">
        <v>4646</v>
      </c>
      <c r="B236" s="3">
        <v>1</v>
      </c>
    </row>
    <row r="237" spans="1:2" x14ac:dyDescent="0.25">
      <c r="A237">
        <v>4647</v>
      </c>
      <c r="B237" s="3">
        <v>1</v>
      </c>
    </row>
    <row r="238" spans="1:2" x14ac:dyDescent="0.25">
      <c r="A238">
        <v>4648</v>
      </c>
      <c r="B238" s="3">
        <v>1</v>
      </c>
    </row>
    <row r="239" spans="1:2" x14ac:dyDescent="0.25">
      <c r="A239">
        <v>4649</v>
      </c>
      <c r="B239" s="3">
        <v>1</v>
      </c>
    </row>
    <row r="240" spans="1:2" x14ac:dyDescent="0.25">
      <c r="A240">
        <v>4650</v>
      </c>
      <c r="B240" s="3">
        <v>1</v>
      </c>
    </row>
    <row r="241" spans="1:3" x14ac:dyDescent="0.25">
      <c r="A241">
        <v>4651</v>
      </c>
      <c r="B241" s="3">
        <v>1</v>
      </c>
    </row>
    <row r="242" spans="1:3" x14ac:dyDescent="0.25">
      <c r="A242">
        <v>4652</v>
      </c>
      <c r="B242" s="3">
        <v>1</v>
      </c>
    </row>
    <row r="243" spans="1:3" x14ac:dyDescent="0.25">
      <c r="A243">
        <v>4653</v>
      </c>
      <c r="B243" s="3">
        <v>1</v>
      </c>
    </row>
    <row r="244" spans="1:3" x14ac:dyDescent="0.25">
      <c r="A244">
        <v>4654</v>
      </c>
      <c r="B244" s="3">
        <v>1</v>
      </c>
    </row>
    <row r="245" spans="1:3" x14ac:dyDescent="0.25">
      <c r="A245">
        <v>4655</v>
      </c>
      <c r="B245" s="3">
        <v>1</v>
      </c>
      <c r="C245" s="1">
        <v>2</v>
      </c>
    </row>
    <row r="246" spans="1:3" x14ac:dyDescent="0.25">
      <c r="A246">
        <v>4656</v>
      </c>
      <c r="C246" s="1">
        <v>2</v>
      </c>
    </row>
    <row r="247" spans="1:3" x14ac:dyDescent="0.25">
      <c r="A247">
        <v>4657</v>
      </c>
      <c r="C247" s="1">
        <v>2</v>
      </c>
    </row>
    <row r="248" spans="1:3" x14ac:dyDescent="0.25">
      <c r="A248">
        <v>4658</v>
      </c>
      <c r="C248" s="1">
        <v>2</v>
      </c>
    </row>
    <row r="249" spans="1:3" x14ac:dyDescent="0.25">
      <c r="A249">
        <v>4659</v>
      </c>
      <c r="C249" s="1">
        <v>2</v>
      </c>
    </row>
    <row r="250" spans="1:3" x14ac:dyDescent="0.25">
      <c r="A250">
        <v>4660</v>
      </c>
      <c r="C250" s="1">
        <v>2</v>
      </c>
    </row>
    <row r="251" spans="1:3" x14ac:dyDescent="0.25">
      <c r="A251">
        <v>4661</v>
      </c>
      <c r="C251" s="1">
        <v>2</v>
      </c>
    </row>
    <row r="252" spans="1:3" x14ac:dyDescent="0.25">
      <c r="A252">
        <v>4662</v>
      </c>
      <c r="C252" s="1">
        <v>2</v>
      </c>
    </row>
    <row r="253" spans="1:3" x14ac:dyDescent="0.25">
      <c r="A253">
        <v>4663</v>
      </c>
      <c r="C253" s="1">
        <v>2</v>
      </c>
    </row>
    <row r="254" spans="1:3" x14ac:dyDescent="0.25">
      <c r="A254">
        <v>4664</v>
      </c>
      <c r="C254" s="1">
        <v>2</v>
      </c>
    </row>
    <row r="255" spans="1:3" x14ac:dyDescent="0.25">
      <c r="A255">
        <v>4665</v>
      </c>
      <c r="C255" s="1">
        <v>2</v>
      </c>
    </row>
    <row r="256" spans="1:3" x14ac:dyDescent="0.25">
      <c r="A256">
        <v>4666</v>
      </c>
      <c r="C256" s="1">
        <v>2</v>
      </c>
    </row>
    <row r="257" spans="1:2" x14ac:dyDescent="0.25">
      <c r="A257">
        <v>4667</v>
      </c>
    </row>
    <row r="258" spans="1:2" x14ac:dyDescent="0.25">
      <c r="A258">
        <v>4668</v>
      </c>
    </row>
    <row r="259" spans="1:2" x14ac:dyDescent="0.25">
      <c r="A259">
        <v>4669</v>
      </c>
    </row>
    <row r="260" spans="1:2" x14ac:dyDescent="0.25">
      <c r="A260">
        <v>4670</v>
      </c>
    </row>
    <row r="261" spans="1:2" x14ac:dyDescent="0.25">
      <c r="A261">
        <v>4671</v>
      </c>
    </row>
    <row r="262" spans="1:2" x14ac:dyDescent="0.25">
      <c r="A262">
        <v>4672</v>
      </c>
    </row>
    <row r="263" spans="1:2" x14ac:dyDescent="0.25">
      <c r="A263">
        <v>4673</v>
      </c>
    </row>
    <row r="264" spans="1:2" x14ac:dyDescent="0.25">
      <c r="A264">
        <v>4674</v>
      </c>
    </row>
    <row r="265" spans="1:2" x14ac:dyDescent="0.25">
      <c r="A265">
        <v>4675</v>
      </c>
    </row>
    <row r="266" spans="1:2" x14ac:dyDescent="0.25">
      <c r="A266">
        <v>4676</v>
      </c>
      <c r="B266" s="3">
        <v>1</v>
      </c>
    </row>
    <row r="267" spans="1:2" x14ac:dyDescent="0.25">
      <c r="A267">
        <v>4677</v>
      </c>
      <c r="B267" s="3">
        <v>1</v>
      </c>
    </row>
    <row r="268" spans="1:2" x14ac:dyDescent="0.25">
      <c r="A268">
        <v>4678</v>
      </c>
      <c r="B268" s="3">
        <v>1</v>
      </c>
    </row>
    <row r="269" spans="1:2" x14ac:dyDescent="0.25">
      <c r="A269">
        <v>4679</v>
      </c>
      <c r="B269" s="3">
        <v>1</v>
      </c>
    </row>
    <row r="270" spans="1:2" x14ac:dyDescent="0.25">
      <c r="A270">
        <v>4680</v>
      </c>
      <c r="B270" s="3">
        <v>1</v>
      </c>
    </row>
    <row r="271" spans="1:2" x14ac:dyDescent="0.25">
      <c r="A271">
        <v>4681</v>
      </c>
      <c r="B271" s="3">
        <v>1</v>
      </c>
    </row>
    <row r="272" spans="1:2" x14ac:dyDescent="0.25">
      <c r="A272">
        <v>4682</v>
      </c>
      <c r="B272" s="3">
        <v>1</v>
      </c>
    </row>
    <row r="273" spans="1:4" x14ac:dyDescent="0.25">
      <c r="A273">
        <v>4683</v>
      </c>
      <c r="B273" s="3">
        <v>1</v>
      </c>
    </row>
    <row r="274" spans="1:4" x14ac:dyDescent="0.25">
      <c r="A274">
        <v>4684</v>
      </c>
      <c r="B274" s="3">
        <v>1</v>
      </c>
    </row>
    <row r="275" spans="1:4" x14ac:dyDescent="0.25">
      <c r="A275">
        <v>4685</v>
      </c>
      <c r="B275" s="3">
        <v>1</v>
      </c>
    </row>
    <row r="276" spans="1:4" x14ac:dyDescent="0.25">
      <c r="A276">
        <v>4686</v>
      </c>
      <c r="B276" s="3">
        <v>1</v>
      </c>
    </row>
    <row r="277" spans="1:4" x14ac:dyDescent="0.25">
      <c r="A277">
        <v>4687</v>
      </c>
      <c r="B277" s="3">
        <v>1</v>
      </c>
    </row>
    <row r="278" spans="1:4" x14ac:dyDescent="0.25">
      <c r="A278">
        <v>4688</v>
      </c>
      <c r="B278" s="3">
        <v>1</v>
      </c>
    </row>
    <row r="279" spans="1:4" x14ac:dyDescent="0.25">
      <c r="A279">
        <v>4689</v>
      </c>
      <c r="B279" s="3">
        <v>1</v>
      </c>
    </row>
    <row r="280" spans="1:4" x14ac:dyDescent="0.25">
      <c r="A280">
        <v>4690</v>
      </c>
      <c r="B280" s="3">
        <v>1</v>
      </c>
    </row>
    <row r="281" spans="1:4" x14ac:dyDescent="0.25">
      <c r="A281">
        <v>4691</v>
      </c>
      <c r="B281" s="3">
        <v>1</v>
      </c>
    </row>
    <row r="282" spans="1:4" x14ac:dyDescent="0.25">
      <c r="A282">
        <v>4692</v>
      </c>
      <c r="B282" s="3">
        <v>1</v>
      </c>
    </row>
    <row r="283" spans="1:4" x14ac:dyDescent="0.25">
      <c r="A283">
        <v>4693</v>
      </c>
      <c r="B283" s="3">
        <v>1</v>
      </c>
    </row>
    <row r="284" spans="1:4" x14ac:dyDescent="0.25">
      <c r="A284">
        <v>4694</v>
      </c>
      <c r="B284" s="3">
        <v>1</v>
      </c>
      <c r="C284" s="1">
        <v>2</v>
      </c>
    </row>
    <row r="285" spans="1:4" x14ac:dyDescent="0.25">
      <c r="A285">
        <v>4695</v>
      </c>
      <c r="B285" s="3">
        <v>1</v>
      </c>
      <c r="C285" s="1">
        <v>2</v>
      </c>
    </row>
    <row r="286" spans="1:4" x14ac:dyDescent="0.25">
      <c r="A286">
        <v>4696</v>
      </c>
      <c r="C286" s="1">
        <v>2</v>
      </c>
    </row>
    <row r="287" spans="1:4" x14ac:dyDescent="0.25">
      <c r="A287">
        <v>4697</v>
      </c>
      <c r="C287" s="1">
        <v>2</v>
      </c>
    </row>
    <row r="288" spans="1:4" x14ac:dyDescent="0.25">
      <c r="A288">
        <v>4698</v>
      </c>
      <c r="C288" s="1">
        <v>2</v>
      </c>
      <c r="D288" s="2">
        <v>3</v>
      </c>
    </row>
    <row r="289" spans="1:5" x14ac:dyDescent="0.25">
      <c r="A289">
        <v>4699</v>
      </c>
      <c r="C289" s="1">
        <v>2</v>
      </c>
      <c r="D289" s="2">
        <v>3</v>
      </c>
    </row>
    <row r="290" spans="1:5" x14ac:dyDescent="0.25">
      <c r="A290">
        <v>4700</v>
      </c>
      <c r="C290" s="1">
        <v>2</v>
      </c>
      <c r="D290" s="2">
        <v>3</v>
      </c>
    </row>
    <row r="291" spans="1:5" x14ac:dyDescent="0.25">
      <c r="A291">
        <v>4701</v>
      </c>
      <c r="C291" s="1">
        <v>2</v>
      </c>
      <c r="D291" s="2">
        <v>3</v>
      </c>
    </row>
    <row r="292" spans="1:5" x14ac:dyDescent="0.25">
      <c r="A292">
        <v>4702</v>
      </c>
      <c r="C292" s="1">
        <v>2</v>
      </c>
      <c r="D292" s="2">
        <v>3</v>
      </c>
    </row>
    <row r="293" spans="1:5" x14ac:dyDescent="0.25">
      <c r="A293">
        <v>4703</v>
      </c>
      <c r="C293" s="1">
        <v>2</v>
      </c>
      <c r="D293" s="2">
        <v>3</v>
      </c>
    </row>
    <row r="294" spans="1:5" x14ac:dyDescent="0.25">
      <c r="A294">
        <v>4704</v>
      </c>
      <c r="C294" s="1">
        <v>2</v>
      </c>
      <c r="D294" s="2">
        <v>3</v>
      </c>
    </row>
    <row r="295" spans="1:5" x14ac:dyDescent="0.25">
      <c r="A295">
        <v>4705</v>
      </c>
      <c r="C295" s="1">
        <v>2</v>
      </c>
      <c r="D295" s="2">
        <v>3</v>
      </c>
    </row>
    <row r="296" spans="1:5" x14ac:dyDescent="0.25">
      <c r="A296">
        <v>4706</v>
      </c>
      <c r="C296" s="1">
        <v>2</v>
      </c>
      <c r="D296" s="2">
        <v>3</v>
      </c>
    </row>
    <row r="297" spans="1:5" x14ac:dyDescent="0.25">
      <c r="A297">
        <v>4707</v>
      </c>
      <c r="C297" s="1">
        <v>2</v>
      </c>
      <c r="D297" s="2">
        <v>3</v>
      </c>
    </row>
    <row r="298" spans="1:5" x14ac:dyDescent="0.25">
      <c r="A298">
        <v>4708</v>
      </c>
      <c r="C298" s="1">
        <v>2</v>
      </c>
      <c r="D298" s="2">
        <v>3</v>
      </c>
    </row>
    <row r="299" spans="1:5" x14ac:dyDescent="0.25">
      <c r="A299">
        <v>4709</v>
      </c>
      <c r="C299" s="1">
        <v>2</v>
      </c>
      <c r="D299" s="2">
        <v>3</v>
      </c>
      <c r="E299" s="4">
        <v>4</v>
      </c>
    </row>
    <row r="300" spans="1:5" x14ac:dyDescent="0.25">
      <c r="A300">
        <v>4710</v>
      </c>
      <c r="C300" s="1">
        <v>2</v>
      </c>
      <c r="D300" s="2">
        <v>3</v>
      </c>
      <c r="E300" s="4">
        <v>4</v>
      </c>
    </row>
    <row r="301" spans="1:5" x14ac:dyDescent="0.25">
      <c r="A301">
        <v>4711</v>
      </c>
      <c r="C301" s="1">
        <v>2</v>
      </c>
      <c r="D301" s="2">
        <v>3</v>
      </c>
      <c r="E301" s="4">
        <v>4</v>
      </c>
    </row>
    <row r="302" spans="1:5" x14ac:dyDescent="0.25">
      <c r="A302">
        <v>4712</v>
      </c>
      <c r="C302" s="1">
        <v>2</v>
      </c>
      <c r="D302" s="2">
        <v>3</v>
      </c>
      <c r="E302" s="4">
        <v>4</v>
      </c>
    </row>
    <row r="303" spans="1:5" x14ac:dyDescent="0.25">
      <c r="A303">
        <v>4713</v>
      </c>
      <c r="C303" s="1">
        <v>2</v>
      </c>
      <c r="D303" s="2">
        <v>3</v>
      </c>
      <c r="E303" s="4">
        <v>4</v>
      </c>
    </row>
    <row r="304" spans="1:5" x14ac:dyDescent="0.25">
      <c r="A304">
        <v>4714</v>
      </c>
      <c r="D304" s="2">
        <v>3</v>
      </c>
      <c r="E304" s="4">
        <v>4</v>
      </c>
    </row>
    <row r="305" spans="1:5" x14ac:dyDescent="0.25">
      <c r="A305">
        <v>4715</v>
      </c>
      <c r="E305" s="4">
        <v>4</v>
      </c>
    </row>
    <row r="306" spans="1:5" x14ac:dyDescent="0.25">
      <c r="A306">
        <v>4716</v>
      </c>
      <c r="E306" s="4">
        <v>4</v>
      </c>
    </row>
    <row r="307" spans="1:5" x14ac:dyDescent="0.25">
      <c r="A307">
        <v>4717</v>
      </c>
      <c r="B307" s="3">
        <v>1</v>
      </c>
      <c r="E307" s="4">
        <v>4</v>
      </c>
    </row>
    <row r="308" spans="1:5" x14ac:dyDescent="0.25">
      <c r="A308">
        <v>4718</v>
      </c>
      <c r="B308" s="3">
        <v>1</v>
      </c>
      <c r="E308" s="4">
        <v>4</v>
      </c>
    </row>
    <row r="309" spans="1:5" x14ac:dyDescent="0.25">
      <c r="A309">
        <v>4719</v>
      </c>
      <c r="B309" s="3">
        <v>1</v>
      </c>
      <c r="E309" s="4">
        <v>4</v>
      </c>
    </row>
    <row r="310" spans="1:5" x14ac:dyDescent="0.25">
      <c r="A310">
        <v>4720</v>
      </c>
      <c r="B310" s="3">
        <v>1</v>
      </c>
      <c r="E310" s="4">
        <v>4</v>
      </c>
    </row>
    <row r="311" spans="1:5" x14ac:dyDescent="0.25">
      <c r="A311">
        <v>4721</v>
      </c>
      <c r="B311" s="3">
        <v>1</v>
      </c>
      <c r="E311" s="4">
        <v>4</v>
      </c>
    </row>
    <row r="312" spans="1:5" x14ac:dyDescent="0.25">
      <c r="A312">
        <v>4722</v>
      </c>
      <c r="B312" s="3">
        <v>1</v>
      </c>
      <c r="E312" s="4">
        <v>4</v>
      </c>
    </row>
    <row r="313" spans="1:5" x14ac:dyDescent="0.25">
      <c r="A313">
        <v>4723</v>
      </c>
      <c r="B313" s="3">
        <v>1</v>
      </c>
      <c r="E313" s="4">
        <v>4</v>
      </c>
    </row>
    <row r="314" spans="1:5" x14ac:dyDescent="0.25">
      <c r="A314">
        <v>4724</v>
      </c>
      <c r="B314" s="3">
        <v>1</v>
      </c>
      <c r="E314" s="4">
        <v>4</v>
      </c>
    </row>
    <row r="315" spans="1:5" x14ac:dyDescent="0.25">
      <c r="A315">
        <v>4725</v>
      </c>
      <c r="B315" s="3">
        <v>1</v>
      </c>
      <c r="E315" s="4">
        <v>4</v>
      </c>
    </row>
    <row r="316" spans="1:5" x14ac:dyDescent="0.25">
      <c r="A316">
        <v>4726</v>
      </c>
      <c r="B316" s="3">
        <v>1</v>
      </c>
      <c r="E316" s="4">
        <v>4</v>
      </c>
    </row>
    <row r="317" spans="1:5" x14ac:dyDescent="0.25">
      <c r="A317">
        <v>4727</v>
      </c>
      <c r="B317" s="3">
        <v>1</v>
      </c>
      <c r="E317" s="4">
        <v>4</v>
      </c>
    </row>
    <row r="318" spans="1:5" x14ac:dyDescent="0.25">
      <c r="A318">
        <v>4728</v>
      </c>
      <c r="B318" s="3">
        <v>1</v>
      </c>
      <c r="E318" s="4">
        <v>4</v>
      </c>
    </row>
    <row r="319" spans="1:5" x14ac:dyDescent="0.25">
      <c r="A319">
        <v>4729</v>
      </c>
      <c r="B319" s="3">
        <v>1</v>
      </c>
      <c r="E319" s="4">
        <v>4</v>
      </c>
    </row>
    <row r="320" spans="1:5" x14ac:dyDescent="0.25">
      <c r="A320">
        <v>4730</v>
      </c>
      <c r="B320" s="3">
        <v>1</v>
      </c>
    </row>
    <row r="321" spans="1:4" x14ac:dyDescent="0.25">
      <c r="A321">
        <v>4731</v>
      </c>
      <c r="B321" s="3">
        <v>1</v>
      </c>
      <c r="D321" s="2">
        <v>3</v>
      </c>
    </row>
    <row r="322" spans="1:4" x14ac:dyDescent="0.25">
      <c r="A322">
        <v>4732</v>
      </c>
      <c r="B322" s="3">
        <v>1</v>
      </c>
      <c r="D322" s="2">
        <v>3</v>
      </c>
    </row>
    <row r="323" spans="1:4" x14ac:dyDescent="0.25">
      <c r="A323">
        <v>4733</v>
      </c>
      <c r="B323" s="3">
        <v>1</v>
      </c>
      <c r="D323" s="2">
        <v>3</v>
      </c>
    </row>
    <row r="324" spans="1:4" x14ac:dyDescent="0.25">
      <c r="A324">
        <v>4734</v>
      </c>
      <c r="B324" s="3">
        <v>1</v>
      </c>
      <c r="D324" s="2">
        <v>3</v>
      </c>
    </row>
    <row r="325" spans="1:4" x14ac:dyDescent="0.25">
      <c r="A325">
        <v>4735</v>
      </c>
      <c r="B325" s="3">
        <v>1</v>
      </c>
      <c r="C325" s="1">
        <v>2</v>
      </c>
      <c r="D325" s="2">
        <v>3</v>
      </c>
    </row>
    <row r="326" spans="1:4" x14ac:dyDescent="0.25">
      <c r="A326">
        <v>4736</v>
      </c>
      <c r="C326" s="1">
        <v>2</v>
      </c>
      <c r="D326" s="2">
        <v>3</v>
      </c>
    </row>
    <row r="327" spans="1:4" x14ac:dyDescent="0.25">
      <c r="A327">
        <v>4737</v>
      </c>
      <c r="C327" s="1">
        <v>2</v>
      </c>
      <c r="D327" s="2">
        <v>3</v>
      </c>
    </row>
    <row r="328" spans="1:4" x14ac:dyDescent="0.25">
      <c r="A328">
        <v>4738</v>
      </c>
      <c r="C328" s="1">
        <v>2</v>
      </c>
      <c r="D328" s="2">
        <v>3</v>
      </c>
    </row>
    <row r="329" spans="1:4" x14ac:dyDescent="0.25">
      <c r="A329">
        <v>4739</v>
      </c>
      <c r="C329" s="1">
        <v>2</v>
      </c>
      <c r="D329" s="2">
        <v>3</v>
      </c>
    </row>
    <row r="330" spans="1:4" x14ac:dyDescent="0.25">
      <c r="A330">
        <v>4740</v>
      </c>
      <c r="C330" s="1">
        <v>2</v>
      </c>
      <c r="D330" s="2">
        <v>3</v>
      </c>
    </row>
    <row r="331" spans="1:4" x14ac:dyDescent="0.25">
      <c r="A331">
        <v>4741</v>
      </c>
      <c r="C331" s="1">
        <v>2</v>
      </c>
      <c r="D331" s="2">
        <v>3</v>
      </c>
    </row>
    <row r="332" spans="1:4" x14ac:dyDescent="0.25">
      <c r="A332">
        <v>4742</v>
      </c>
      <c r="C332" s="1">
        <v>2</v>
      </c>
      <c r="D332" s="2">
        <v>3</v>
      </c>
    </row>
    <row r="333" spans="1:4" x14ac:dyDescent="0.25">
      <c r="A333">
        <v>4743</v>
      </c>
      <c r="C333" s="1">
        <v>2</v>
      </c>
      <c r="D333" s="2">
        <v>3</v>
      </c>
    </row>
    <row r="334" spans="1:4" x14ac:dyDescent="0.25">
      <c r="A334">
        <v>4744</v>
      </c>
      <c r="C334" s="1">
        <v>2</v>
      </c>
      <c r="D334" s="2">
        <v>3</v>
      </c>
    </row>
    <row r="335" spans="1:4" x14ac:dyDescent="0.25">
      <c r="A335">
        <v>4745</v>
      </c>
      <c r="C335" s="1">
        <v>2</v>
      </c>
      <c r="D335" s="2">
        <v>3</v>
      </c>
    </row>
    <row r="336" spans="1:4" x14ac:dyDescent="0.25">
      <c r="A336">
        <v>4746</v>
      </c>
      <c r="C336" s="1">
        <v>2</v>
      </c>
      <c r="D336" s="2">
        <v>3</v>
      </c>
    </row>
    <row r="337" spans="1:5" x14ac:dyDescent="0.25">
      <c r="A337">
        <v>4747</v>
      </c>
      <c r="C337" s="1">
        <v>2</v>
      </c>
    </row>
    <row r="338" spans="1:5" x14ac:dyDescent="0.25">
      <c r="A338">
        <v>4748</v>
      </c>
      <c r="C338" s="1">
        <v>2</v>
      </c>
    </row>
    <row r="339" spans="1:5" x14ac:dyDescent="0.25">
      <c r="A339">
        <v>4749</v>
      </c>
      <c r="C339" s="1">
        <v>2</v>
      </c>
    </row>
    <row r="340" spans="1:5" x14ac:dyDescent="0.25">
      <c r="A340">
        <v>4750</v>
      </c>
      <c r="C340" s="1">
        <v>2</v>
      </c>
      <c r="E340" s="4">
        <v>4</v>
      </c>
    </row>
    <row r="341" spans="1:5" x14ac:dyDescent="0.25">
      <c r="A341">
        <v>4751</v>
      </c>
      <c r="B341" s="3">
        <v>1</v>
      </c>
      <c r="C341" s="1">
        <v>2</v>
      </c>
      <c r="E341" s="4">
        <v>4</v>
      </c>
    </row>
    <row r="342" spans="1:5" x14ac:dyDescent="0.25">
      <c r="A342">
        <v>4752</v>
      </c>
      <c r="B342" s="3">
        <v>1</v>
      </c>
      <c r="E342" s="4">
        <v>4</v>
      </c>
    </row>
    <row r="343" spans="1:5" x14ac:dyDescent="0.25">
      <c r="A343">
        <v>4753</v>
      </c>
      <c r="B343" s="3">
        <v>1</v>
      </c>
      <c r="E343" s="4">
        <v>4</v>
      </c>
    </row>
    <row r="344" spans="1:5" x14ac:dyDescent="0.25">
      <c r="A344">
        <v>4754</v>
      </c>
      <c r="B344" s="3">
        <v>1</v>
      </c>
      <c r="E344" s="4">
        <v>4</v>
      </c>
    </row>
    <row r="345" spans="1:5" x14ac:dyDescent="0.25">
      <c r="A345">
        <v>4755</v>
      </c>
      <c r="B345" s="3">
        <v>1</v>
      </c>
      <c r="E345" s="4">
        <v>4</v>
      </c>
    </row>
    <row r="346" spans="1:5" x14ac:dyDescent="0.25">
      <c r="A346">
        <v>4756</v>
      </c>
      <c r="B346" s="3">
        <v>1</v>
      </c>
      <c r="E346" s="4">
        <v>4</v>
      </c>
    </row>
    <row r="347" spans="1:5" x14ac:dyDescent="0.25">
      <c r="A347">
        <v>4757</v>
      </c>
      <c r="B347" s="3">
        <v>1</v>
      </c>
      <c r="E347" s="4">
        <v>4</v>
      </c>
    </row>
    <row r="348" spans="1:5" x14ac:dyDescent="0.25">
      <c r="A348">
        <v>4758</v>
      </c>
      <c r="B348" s="3">
        <v>1</v>
      </c>
      <c r="E348" s="4">
        <v>4</v>
      </c>
    </row>
    <row r="349" spans="1:5" x14ac:dyDescent="0.25">
      <c r="A349">
        <v>4759</v>
      </c>
      <c r="B349" s="3">
        <v>1</v>
      </c>
      <c r="E349" s="4">
        <v>4</v>
      </c>
    </row>
    <row r="350" spans="1:5" x14ac:dyDescent="0.25">
      <c r="A350">
        <v>4760</v>
      </c>
      <c r="B350" s="3">
        <v>1</v>
      </c>
      <c r="E350" s="4">
        <v>4</v>
      </c>
    </row>
    <row r="351" spans="1:5" x14ac:dyDescent="0.25">
      <c r="A351">
        <v>4761</v>
      </c>
      <c r="B351" s="3">
        <v>1</v>
      </c>
      <c r="E351" s="4">
        <v>4</v>
      </c>
    </row>
    <row r="352" spans="1:5" x14ac:dyDescent="0.25">
      <c r="A352">
        <v>4762</v>
      </c>
      <c r="B352" s="3">
        <v>1</v>
      </c>
      <c r="E352" s="4">
        <v>4</v>
      </c>
    </row>
    <row r="353" spans="1:5" x14ac:dyDescent="0.25">
      <c r="A353">
        <v>4763</v>
      </c>
      <c r="B353" s="3">
        <v>1</v>
      </c>
      <c r="E353" s="4">
        <v>4</v>
      </c>
    </row>
    <row r="354" spans="1:5" x14ac:dyDescent="0.25">
      <c r="A354">
        <v>4764</v>
      </c>
      <c r="B354" s="3">
        <v>1</v>
      </c>
      <c r="E354" s="4">
        <v>4</v>
      </c>
    </row>
    <row r="355" spans="1:5" x14ac:dyDescent="0.25">
      <c r="A355">
        <v>4765</v>
      </c>
      <c r="B355" s="3">
        <v>1</v>
      </c>
      <c r="E355" s="4">
        <v>4</v>
      </c>
    </row>
    <row r="356" spans="1:5" x14ac:dyDescent="0.25">
      <c r="A356">
        <v>4766</v>
      </c>
      <c r="B356" s="3">
        <v>1</v>
      </c>
      <c r="E356" s="4">
        <v>4</v>
      </c>
    </row>
    <row r="357" spans="1:5" x14ac:dyDescent="0.25">
      <c r="A357">
        <v>4767</v>
      </c>
      <c r="B357" s="3">
        <v>1</v>
      </c>
      <c r="E357" s="4">
        <v>4</v>
      </c>
    </row>
    <row r="358" spans="1:5" x14ac:dyDescent="0.25">
      <c r="A358">
        <v>4768</v>
      </c>
      <c r="B358" s="3">
        <v>1</v>
      </c>
      <c r="E358" s="4">
        <v>4</v>
      </c>
    </row>
    <row r="359" spans="1:5" x14ac:dyDescent="0.25">
      <c r="A359">
        <v>4769</v>
      </c>
      <c r="B359" s="3">
        <v>1</v>
      </c>
      <c r="E359" s="4">
        <v>4</v>
      </c>
    </row>
    <row r="360" spans="1:5" x14ac:dyDescent="0.25">
      <c r="A360">
        <v>4770</v>
      </c>
      <c r="B360" s="3">
        <v>1</v>
      </c>
    </row>
    <row r="361" spans="1:5" x14ac:dyDescent="0.25">
      <c r="A361">
        <v>4771</v>
      </c>
    </row>
    <row r="362" spans="1:5" x14ac:dyDescent="0.25">
      <c r="A362">
        <v>4772</v>
      </c>
      <c r="C362" s="1">
        <v>2</v>
      </c>
      <c r="D362" s="2">
        <v>3</v>
      </c>
    </row>
    <row r="363" spans="1:5" x14ac:dyDescent="0.25">
      <c r="A363">
        <v>4773</v>
      </c>
      <c r="C363" s="1">
        <v>2</v>
      </c>
      <c r="D363" s="2">
        <v>3</v>
      </c>
    </row>
    <row r="364" spans="1:5" x14ac:dyDescent="0.25">
      <c r="A364">
        <v>4774</v>
      </c>
      <c r="C364" s="1">
        <v>2</v>
      </c>
      <c r="D364" s="2">
        <v>3</v>
      </c>
    </row>
    <row r="365" spans="1:5" x14ac:dyDescent="0.25">
      <c r="A365">
        <v>4775</v>
      </c>
      <c r="C365" s="1">
        <v>2</v>
      </c>
      <c r="D365" s="2">
        <v>3</v>
      </c>
    </row>
    <row r="366" spans="1:5" x14ac:dyDescent="0.25">
      <c r="A366">
        <v>4776</v>
      </c>
      <c r="C366" s="1">
        <v>2</v>
      </c>
      <c r="D366" s="2">
        <v>3</v>
      </c>
    </row>
    <row r="367" spans="1:5" x14ac:dyDescent="0.25">
      <c r="A367">
        <v>4777</v>
      </c>
      <c r="C367" s="1">
        <v>2</v>
      </c>
      <c r="D367" s="2">
        <v>3</v>
      </c>
    </row>
    <row r="368" spans="1:5" x14ac:dyDescent="0.25">
      <c r="A368">
        <v>4778</v>
      </c>
      <c r="C368" s="1">
        <v>2</v>
      </c>
      <c r="D368" s="2">
        <v>3</v>
      </c>
    </row>
    <row r="369" spans="1:5" x14ac:dyDescent="0.25">
      <c r="A369">
        <v>4779</v>
      </c>
      <c r="C369" s="1">
        <v>2</v>
      </c>
      <c r="D369" s="2">
        <v>3</v>
      </c>
    </row>
    <row r="370" spans="1:5" x14ac:dyDescent="0.25">
      <c r="A370">
        <v>4780</v>
      </c>
      <c r="C370" s="1">
        <v>2</v>
      </c>
      <c r="D370" s="2">
        <v>3</v>
      </c>
    </row>
    <row r="371" spans="1:5" x14ac:dyDescent="0.25">
      <c r="A371">
        <v>4781</v>
      </c>
      <c r="C371" s="1">
        <v>2</v>
      </c>
      <c r="D371" s="2">
        <v>3</v>
      </c>
    </row>
    <row r="372" spans="1:5" x14ac:dyDescent="0.25">
      <c r="A372">
        <v>4782</v>
      </c>
      <c r="C372" s="1">
        <v>2</v>
      </c>
      <c r="D372" s="2">
        <v>3</v>
      </c>
    </row>
    <row r="373" spans="1:5" x14ac:dyDescent="0.25">
      <c r="A373">
        <v>4783</v>
      </c>
      <c r="C373" s="1">
        <v>2</v>
      </c>
      <c r="D373" s="2">
        <v>3</v>
      </c>
    </row>
    <row r="374" spans="1:5" x14ac:dyDescent="0.25">
      <c r="A374">
        <v>4784</v>
      </c>
      <c r="C374" s="1">
        <v>2</v>
      </c>
      <c r="D374" s="2">
        <v>3</v>
      </c>
    </row>
    <row r="375" spans="1:5" x14ac:dyDescent="0.25">
      <c r="A375">
        <v>4785</v>
      </c>
      <c r="C375" s="1">
        <v>2</v>
      </c>
      <c r="D375" s="2">
        <v>3</v>
      </c>
    </row>
    <row r="376" spans="1:5" x14ac:dyDescent="0.25">
      <c r="A376">
        <v>4786</v>
      </c>
      <c r="C376" s="1">
        <v>2</v>
      </c>
      <c r="D376" s="2">
        <v>3</v>
      </c>
    </row>
    <row r="377" spans="1:5" x14ac:dyDescent="0.25">
      <c r="A377">
        <v>4787</v>
      </c>
      <c r="C377" s="1">
        <v>2</v>
      </c>
      <c r="D377" s="2">
        <v>3</v>
      </c>
    </row>
    <row r="378" spans="1:5" x14ac:dyDescent="0.25">
      <c r="A378">
        <v>4788</v>
      </c>
      <c r="C378" s="1">
        <v>2</v>
      </c>
      <c r="D378" s="2">
        <v>3</v>
      </c>
    </row>
    <row r="379" spans="1:5" x14ac:dyDescent="0.25">
      <c r="A379">
        <v>4789</v>
      </c>
      <c r="C379" s="1">
        <v>2</v>
      </c>
      <c r="D379" s="2">
        <v>3</v>
      </c>
    </row>
    <row r="380" spans="1:5" x14ac:dyDescent="0.25">
      <c r="A380">
        <v>4790</v>
      </c>
      <c r="C380" s="1">
        <v>2</v>
      </c>
      <c r="D380" s="2">
        <v>3</v>
      </c>
    </row>
    <row r="381" spans="1:5" x14ac:dyDescent="0.25">
      <c r="A381">
        <v>4791</v>
      </c>
      <c r="C381" s="1">
        <v>2</v>
      </c>
    </row>
    <row r="382" spans="1:5" x14ac:dyDescent="0.25">
      <c r="A382">
        <v>4792</v>
      </c>
      <c r="B382" s="3">
        <v>1</v>
      </c>
      <c r="E382" s="4">
        <v>4</v>
      </c>
    </row>
    <row r="383" spans="1:5" x14ac:dyDescent="0.25">
      <c r="A383">
        <v>4793</v>
      </c>
      <c r="B383" s="3">
        <v>1</v>
      </c>
      <c r="E383" s="4">
        <v>4</v>
      </c>
    </row>
    <row r="384" spans="1:5" x14ac:dyDescent="0.25">
      <c r="A384">
        <v>4794</v>
      </c>
      <c r="B384" s="3">
        <v>1</v>
      </c>
      <c r="E384" s="4">
        <v>4</v>
      </c>
    </row>
    <row r="385" spans="1:5" x14ac:dyDescent="0.25">
      <c r="A385">
        <v>4795</v>
      </c>
      <c r="B385" s="3">
        <v>1</v>
      </c>
      <c r="E385" s="4">
        <v>4</v>
      </c>
    </row>
    <row r="386" spans="1:5" x14ac:dyDescent="0.25">
      <c r="A386">
        <v>4796</v>
      </c>
      <c r="B386" s="3">
        <v>1</v>
      </c>
      <c r="E386" s="4">
        <v>4</v>
      </c>
    </row>
    <row r="387" spans="1:5" x14ac:dyDescent="0.25">
      <c r="A387">
        <v>4797</v>
      </c>
      <c r="B387" s="3">
        <v>1</v>
      </c>
      <c r="E387" s="4">
        <v>4</v>
      </c>
    </row>
    <row r="388" spans="1:5" x14ac:dyDescent="0.25">
      <c r="A388">
        <v>4798</v>
      </c>
      <c r="B388" s="3">
        <v>1</v>
      </c>
      <c r="E388" s="4">
        <v>4</v>
      </c>
    </row>
    <row r="389" spans="1:5" x14ac:dyDescent="0.25">
      <c r="A389">
        <v>4799</v>
      </c>
      <c r="B389" s="3">
        <v>1</v>
      </c>
      <c r="E389" s="4">
        <v>4</v>
      </c>
    </row>
    <row r="390" spans="1:5" x14ac:dyDescent="0.25">
      <c r="A390">
        <v>4800</v>
      </c>
      <c r="B390" s="3">
        <v>1</v>
      </c>
      <c r="E390" s="4">
        <v>4</v>
      </c>
    </row>
    <row r="391" spans="1:5" x14ac:dyDescent="0.25">
      <c r="A391">
        <v>4801</v>
      </c>
      <c r="B391" s="3">
        <v>1</v>
      </c>
      <c r="E391" s="4">
        <v>4</v>
      </c>
    </row>
    <row r="392" spans="1:5" x14ac:dyDescent="0.25">
      <c r="A392">
        <v>4802</v>
      </c>
      <c r="B392" s="3">
        <v>1</v>
      </c>
      <c r="E392" s="4">
        <v>4</v>
      </c>
    </row>
    <row r="393" spans="1:5" x14ac:dyDescent="0.25">
      <c r="A393">
        <v>4803</v>
      </c>
      <c r="B393" s="3">
        <v>1</v>
      </c>
      <c r="E393" s="4">
        <v>4</v>
      </c>
    </row>
    <row r="394" spans="1:5" x14ac:dyDescent="0.25">
      <c r="A394">
        <v>4804</v>
      </c>
      <c r="B394" s="3">
        <v>1</v>
      </c>
      <c r="E394" s="4">
        <v>4</v>
      </c>
    </row>
    <row r="395" spans="1:5" x14ac:dyDescent="0.25">
      <c r="A395">
        <v>4805</v>
      </c>
      <c r="B395" s="3">
        <v>1</v>
      </c>
      <c r="E395" s="4">
        <v>4</v>
      </c>
    </row>
    <row r="396" spans="1:5" x14ac:dyDescent="0.25">
      <c r="A396">
        <v>4806</v>
      </c>
      <c r="B396" s="3">
        <v>1</v>
      </c>
      <c r="E396" s="4">
        <v>4</v>
      </c>
    </row>
    <row r="397" spans="1:5" x14ac:dyDescent="0.25">
      <c r="A397">
        <v>4807</v>
      </c>
      <c r="B397" s="3">
        <v>1</v>
      </c>
      <c r="E397" s="4">
        <v>4</v>
      </c>
    </row>
    <row r="398" spans="1:5" x14ac:dyDescent="0.25">
      <c r="A398">
        <v>4808</v>
      </c>
      <c r="B398" s="3">
        <v>1</v>
      </c>
      <c r="E398" s="4">
        <v>4</v>
      </c>
    </row>
    <row r="399" spans="1:5" x14ac:dyDescent="0.25">
      <c r="A399">
        <v>4809</v>
      </c>
      <c r="B399" s="3">
        <v>1</v>
      </c>
      <c r="E399" s="4">
        <v>4</v>
      </c>
    </row>
    <row r="400" spans="1:5" x14ac:dyDescent="0.25">
      <c r="A400">
        <v>4810</v>
      </c>
      <c r="B400" s="3">
        <v>1</v>
      </c>
      <c r="E400" s="4">
        <v>4</v>
      </c>
    </row>
    <row r="401" spans="1:5" x14ac:dyDescent="0.25">
      <c r="A401">
        <v>4811</v>
      </c>
      <c r="B401" s="3">
        <v>1</v>
      </c>
      <c r="E401" s="4">
        <v>4</v>
      </c>
    </row>
    <row r="402" spans="1:5" x14ac:dyDescent="0.25">
      <c r="A402">
        <v>4812</v>
      </c>
    </row>
    <row r="403" spans="1:5" x14ac:dyDescent="0.25">
      <c r="A403">
        <v>4813</v>
      </c>
      <c r="C403" s="1">
        <v>2</v>
      </c>
    </row>
    <row r="404" spans="1:5" x14ac:dyDescent="0.25">
      <c r="A404">
        <v>4814</v>
      </c>
      <c r="C404" s="1">
        <v>2</v>
      </c>
    </row>
    <row r="405" spans="1:5" x14ac:dyDescent="0.25">
      <c r="A405">
        <v>4815</v>
      </c>
      <c r="C405" s="1">
        <v>2</v>
      </c>
      <c r="D405" s="2">
        <v>3</v>
      </c>
    </row>
    <row r="406" spans="1:5" x14ac:dyDescent="0.25">
      <c r="A406">
        <v>4816</v>
      </c>
      <c r="C406" s="1">
        <v>2</v>
      </c>
      <c r="D406" s="2">
        <v>3</v>
      </c>
    </row>
    <row r="407" spans="1:5" x14ac:dyDescent="0.25">
      <c r="A407">
        <v>4817</v>
      </c>
      <c r="C407" s="1">
        <v>2</v>
      </c>
      <c r="D407" s="2">
        <v>3</v>
      </c>
    </row>
    <row r="408" spans="1:5" x14ac:dyDescent="0.25">
      <c r="A408">
        <v>4818</v>
      </c>
      <c r="C408" s="1">
        <v>2</v>
      </c>
      <c r="D408" s="2">
        <v>3</v>
      </c>
    </row>
    <row r="409" spans="1:5" x14ac:dyDescent="0.25">
      <c r="A409">
        <v>4819</v>
      </c>
      <c r="C409" s="1">
        <v>2</v>
      </c>
      <c r="D409" s="2">
        <v>3</v>
      </c>
    </row>
    <row r="410" spans="1:5" x14ac:dyDescent="0.25">
      <c r="A410">
        <v>4820</v>
      </c>
      <c r="C410" s="1">
        <v>2</v>
      </c>
      <c r="D410" s="2">
        <v>3</v>
      </c>
    </row>
    <row r="411" spans="1:5" x14ac:dyDescent="0.25">
      <c r="A411">
        <v>4821</v>
      </c>
      <c r="C411" s="1">
        <v>2</v>
      </c>
      <c r="D411" s="2">
        <v>3</v>
      </c>
    </row>
    <row r="412" spans="1:5" x14ac:dyDescent="0.25">
      <c r="A412">
        <v>4822</v>
      </c>
      <c r="C412" s="1">
        <v>2</v>
      </c>
      <c r="D412" s="2">
        <v>3</v>
      </c>
    </row>
    <row r="413" spans="1:5" x14ac:dyDescent="0.25">
      <c r="A413">
        <v>4823</v>
      </c>
      <c r="C413" s="1">
        <v>2</v>
      </c>
      <c r="D413" s="2">
        <v>3</v>
      </c>
    </row>
    <row r="414" spans="1:5" x14ac:dyDescent="0.25">
      <c r="A414">
        <v>4824</v>
      </c>
      <c r="C414" s="1">
        <v>2</v>
      </c>
      <c r="D414" s="2">
        <v>3</v>
      </c>
    </row>
    <row r="415" spans="1:5" x14ac:dyDescent="0.25">
      <c r="A415">
        <v>4825</v>
      </c>
      <c r="C415" s="1">
        <v>2</v>
      </c>
      <c r="D415" s="2">
        <v>3</v>
      </c>
    </row>
    <row r="416" spans="1:5" x14ac:dyDescent="0.25">
      <c r="A416">
        <v>4826</v>
      </c>
      <c r="C416" s="1">
        <v>2</v>
      </c>
      <c r="D416" s="2">
        <v>3</v>
      </c>
    </row>
    <row r="417" spans="1:5" x14ac:dyDescent="0.25">
      <c r="A417">
        <v>4827</v>
      </c>
      <c r="C417" s="1">
        <v>2</v>
      </c>
      <c r="D417" s="2">
        <v>3</v>
      </c>
    </row>
    <row r="418" spans="1:5" x14ac:dyDescent="0.25">
      <c r="A418">
        <v>4828</v>
      </c>
      <c r="C418" s="1">
        <v>2</v>
      </c>
      <c r="D418" s="2">
        <v>3</v>
      </c>
    </row>
    <row r="419" spans="1:5" x14ac:dyDescent="0.25">
      <c r="A419">
        <v>4829</v>
      </c>
      <c r="C419" s="1">
        <v>2</v>
      </c>
      <c r="D419" s="2">
        <v>3</v>
      </c>
    </row>
    <row r="420" spans="1:5" x14ac:dyDescent="0.25">
      <c r="A420">
        <v>4830</v>
      </c>
      <c r="C420" s="1">
        <v>2</v>
      </c>
      <c r="D420" s="2">
        <v>3</v>
      </c>
    </row>
    <row r="421" spans="1:5" x14ac:dyDescent="0.25">
      <c r="A421">
        <v>4831</v>
      </c>
      <c r="D421" s="2">
        <v>3</v>
      </c>
    </row>
    <row r="422" spans="1:5" x14ac:dyDescent="0.25">
      <c r="A422">
        <v>4832</v>
      </c>
      <c r="B422" s="3">
        <v>1</v>
      </c>
      <c r="D422" s="2">
        <v>3</v>
      </c>
      <c r="E422" s="4">
        <v>4</v>
      </c>
    </row>
    <row r="423" spans="1:5" x14ac:dyDescent="0.25">
      <c r="A423">
        <v>4833</v>
      </c>
      <c r="B423" s="3">
        <v>1</v>
      </c>
      <c r="E423" s="4">
        <v>4</v>
      </c>
    </row>
    <row r="424" spans="1:5" x14ac:dyDescent="0.25">
      <c r="A424">
        <v>4834</v>
      </c>
      <c r="B424" s="3">
        <v>1</v>
      </c>
      <c r="E424" s="4">
        <v>4</v>
      </c>
    </row>
    <row r="425" spans="1:5" x14ac:dyDescent="0.25">
      <c r="A425">
        <v>4835</v>
      </c>
      <c r="B425" s="3">
        <v>1</v>
      </c>
      <c r="E425" s="4">
        <v>4</v>
      </c>
    </row>
    <row r="426" spans="1:5" x14ac:dyDescent="0.25">
      <c r="A426">
        <v>4836</v>
      </c>
      <c r="B426" s="3">
        <v>1</v>
      </c>
      <c r="E426" s="4">
        <v>4</v>
      </c>
    </row>
    <row r="427" spans="1:5" x14ac:dyDescent="0.25">
      <c r="A427">
        <v>4837</v>
      </c>
      <c r="B427" s="3">
        <v>1</v>
      </c>
      <c r="E427" s="4">
        <v>4</v>
      </c>
    </row>
    <row r="428" spans="1:5" x14ac:dyDescent="0.25">
      <c r="A428">
        <v>4838</v>
      </c>
      <c r="B428" s="3">
        <v>1</v>
      </c>
      <c r="E428" s="4">
        <v>4</v>
      </c>
    </row>
    <row r="429" spans="1:5" x14ac:dyDescent="0.25">
      <c r="A429">
        <v>4839</v>
      </c>
      <c r="B429" s="3">
        <v>1</v>
      </c>
      <c r="E429" s="4">
        <v>4</v>
      </c>
    </row>
    <row r="430" spans="1:5" x14ac:dyDescent="0.25">
      <c r="A430">
        <v>4840</v>
      </c>
      <c r="B430" s="3">
        <v>1</v>
      </c>
      <c r="E430" s="4">
        <v>4</v>
      </c>
    </row>
    <row r="431" spans="1:5" x14ac:dyDescent="0.25">
      <c r="A431">
        <v>4841</v>
      </c>
      <c r="B431" s="3">
        <v>1</v>
      </c>
      <c r="E431" s="4">
        <v>4</v>
      </c>
    </row>
    <row r="432" spans="1:5" x14ac:dyDescent="0.25">
      <c r="A432">
        <v>4842</v>
      </c>
      <c r="B432" s="3">
        <v>1</v>
      </c>
      <c r="E432" s="4">
        <v>4</v>
      </c>
    </row>
    <row r="433" spans="1:5" x14ac:dyDescent="0.25">
      <c r="A433">
        <v>4843</v>
      </c>
      <c r="B433" s="3">
        <v>1</v>
      </c>
      <c r="E433" s="4">
        <v>4</v>
      </c>
    </row>
    <row r="434" spans="1:5" x14ac:dyDescent="0.25">
      <c r="A434">
        <v>4844</v>
      </c>
      <c r="B434" s="3">
        <v>1</v>
      </c>
      <c r="E434" s="4">
        <v>4</v>
      </c>
    </row>
    <row r="435" spans="1:5" x14ac:dyDescent="0.25">
      <c r="A435">
        <v>4845</v>
      </c>
      <c r="B435" s="3">
        <v>1</v>
      </c>
      <c r="E435" s="4">
        <v>4</v>
      </c>
    </row>
    <row r="436" spans="1:5" x14ac:dyDescent="0.25">
      <c r="A436">
        <v>4846</v>
      </c>
      <c r="B436" s="3">
        <v>1</v>
      </c>
      <c r="E436" s="4">
        <v>4</v>
      </c>
    </row>
    <row r="437" spans="1:5" x14ac:dyDescent="0.25">
      <c r="A437">
        <v>4847</v>
      </c>
      <c r="B437" s="3">
        <v>1</v>
      </c>
      <c r="E437" s="4">
        <v>4</v>
      </c>
    </row>
    <row r="438" spans="1:5" x14ac:dyDescent="0.25">
      <c r="A438">
        <v>4848</v>
      </c>
      <c r="B438" s="3">
        <v>1</v>
      </c>
      <c r="E438" s="4">
        <v>4</v>
      </c>
    </row>
    <row r="439" spans="1:5" x14ac:dyDescent="0.25">
      <c r="A439">
        <v>4849</v>
      </c>
      <c r="B439" s="3">
        <v>1</v>
      </c>
      <c r="E439" s="4">
        <v>4</v>
      </c>
    </row>
    <row r="440" spans="1:5" x14ac:dyDescent="0.25">
      <c r="A440">
        <v>4850</v>
      </c>
      <c r="B440" s="3">
        <v>1</v>
      </c>
    </row>
    <row r="441" spans="1:5" x14ac:dyDescent="0.25">
      <c r="A441">
        <v>4851</v>
      </c>
      <c r="B441" s="3">
        <v>1</v>
      </c>
    </row>
    <row r="442" spans="1:5" x14ac:dyDescent="0.25">
      <c r="A442">
        <v>4852</v>
      </c>
      <c r="C442" s="1">
        <v>2</v>
      </c>
    </row>
    <row r="443" spans="1:5" x14ac:dyDescent="0.25">
      <c r="A443">
        <v>4853</v>
      </c>
      <c r="C443" s="1">
        <v>2</v>
      </c>
    </row>
    <row r="444" spans="1:5" x14ac:dyDescent="0.25">
      <c r="A444">
        <v>4854</v>
      </c>
      <c r="C444" s="1">
        <v>2</v>
      </c>
    </row>
    <row r="445" spans="1:5" x14ac:dyDescent="0.25">
      <c r="A445">
        <v>4855</v>
      </c>
      <c r="C445" s="1">
        <v>2</v>
      </c>
    </row>
    <row r="446" spans="1:5" x14ac:dyDescent="0.25">
      <c r="A446">
        <v>4856</v>
      </c>
      <c r="C446" s="1">
        <v>2</v>
      </c>
    </row>
    <row r="447" spans="1:5" x14ac:dyDescent="0.25">
      <c r="A447">
        <v>4857</v>
      </c>
      <c r="C447" s="1">
        <v>2</v>
      </c>
    </row>
    <row r="448" spans="1:5" x14ac:dyDescent="0.25">
      <c r="A448">
        <v>4858</v>
      </c>
      <c r="C448" s="1">
        <v>2</v>
      </c>
      <c r="D448" s="2">
        <v>3</v>
      </c>
    </row>
    <row r="449" spans="1:5" x14ac:dyDescent="0.25">
      <c r="A449">
        <v>4859</v>
      </c>
      <c r="C449" s="1">
        <v>2</v>
      </c>
      <c r="D449" s="2">
        <v>3</v>
      </c>
    </row>
    <row r="450" spans="1:5" x14ac:dyDescent="0.25">
      <c r="A450">
        <v>4860</v>
      </c>
      <c r="C450" s="1">
        <v>2</v>
      </c>
      <c r="D450" s="2">
        <v>3</v>
      </c>
    </row>
    <row r="451" spans="1:5" x14ac:dyDescent="0.25">
      <c r="A451">
        <v>4861</v>
      </c>
      <c r="C451" s="1">
        <v>2</v>
      </c>
      <c r="D451" s="2">
        <v>3</v>
      </c>
    </row>
    <row r="452" spans="1:5" x14ac:dyDescent="0.25">
      <c r="A452">
        <v>4862</v>
      </c>
      <c r="C452" s="1">
        <v>2</v>
      </c>
      <c r="D452" s="2">
        <v>3</v>
      </c>
    </row>
    <row r="453" spans="1:5" x14ac:dyDescent="0.25">
      <c r="A453">
        <v>4863</v>
      </c>
      <c r="C453" s="1">
        <v>2</v>
      </c>
      <c r="D453" s="2">
        <v>3</v>
      </c>
    </row>
    <row r="454" spans="1:5" x14ac:dyDescent="0.25">
      <c r="A454">
        <v>4864</v>
      </c>
      <c r="C454" s="1">
        <v>2</v>
      </c>
      <c r="D454" s="2">
        <v>3</v>
      </c>
    </row>
    <row r="455" spans="1:5" x14ac:dyDescent="0.25">
      <c r="A455">
        <v>4865</v>
      </c>
      <c r="C455" s="1">
        <v>2</v>
      </c>
      <c r="D455" s="2">
        <v>3</v>
      </c>
    </row>
    <row r="456" spans="1:5" x14ac:dyDescent="0.25">
      <c r="A456">
        <v>4866</v>
      </c>
      <c r="C456" s="1">
        <v>2</v>
      </c>
      <c r="D456" s="2">
        <v>3</v>
      </c>
    </row>
    <row r="457" spans="1:5" x14ac:dyDescent="0.25">
      <c r="A457">
        <v>4867</v>
      </c>
      <c r="C457" s="1">
        <v>2</v>
      </c>
      <c r="D457" s="2">
        <v>3</v>
      </c>
      <c r="E457" s="4">
        <v>4</v>
      </c>
    </row>
    <row r="458" spans="1:5" x14ac:dyDescent="0.25">
      <c r="A458">
        <v>4868</v>
      </c>
      <c r="C458" s="1">
        <v>2</v>
      </c>
      <c r="D458" s="2">
        <v>3</v>
      </c>
      <c r="E458" s="4">
        <v>4</v>
      </c>
    </row>
    <row r="459" spans="1:5" x14ac:dyDescent="0.25">
      <c r="A459">
        <v>4869</v>
      </c>
      <c r="C459" s="1">
        <v>2</v>
      </c>
      <c r="D459" s="2">
        <v>3</v>
      </c>
      <c r="E459" s="4">
        <v>4</v>
      </c>
    </row>
    <row r="460" spans="1:5" x14ac:dyDescent="0.25">
      <c r="A460">
        <v>4870</v>
      </c>
      <c r="C460" s="1">
        <v>2</v>
      </c>
      <c r="D460" s="2">
        <v>3</v>
      </c>
      <c r="E460" s="4">
        <v>4</v>
      </c>
    </row>
    <row r="461" spans="1:5" x14ac:dyDescent="0.25">
      <c r="A461">
        <v>4871</v>
      </c>
      <c r="C461" s="1">
        <v>2</v>
      </c>
      <c r="D461" s="2">
        <v>3</v>
      </c>
      <c r="E461" s="4">
        <v>4</v>
      </c>
    </row>
    <row r="462" spans="1:5" x14ac:dyDescent="0.25">
      <c r="A462">
        <v>4872</v>
      </c>
      <c r="C462" s="1">
        <v>2</v>
      </c>
      <c r="D462" s="2">
        <v>3</v>
      </c>
      <c r="E462" s="4">
        <v>4</v>
      </c>
    </row>
    <row r="463" spans="1:5" x14ac:dyDescent="0.25">
      <c r="A463">
        <v>4873</v>
      </c>
      <c r="D463" s="2">
        <v>3</v>
      </c>
      <c r="E463" s="4">
        <v>4</v>
      </c>
    </row>
    <row r="464" spans="1:5" x14ac:dyDescent="0.25">
      <c r="A464">
        <v>4874</v>
      </c>
      <c r="B464" s="3">
        <v>1</v>
      </c>
      <c r="E464" s="4">
        <v>4</v>
      </c>
    </row>
    <row r="465" spans="1:6" x14ac:dyDescent="0.25">
      <c r="A465">
        <v>4875</v>
      </c>
      <c r="B465" s="3">
        <v>1</v>
      </c>
      <c r="E465" s="4">
        <v>4</v>
      </c>
    </row>
    <row r="466" spans="1:6" x14ac:dyDescent="0.25">
      <c r="A466">
        <v>4876</v>
      </c>
      <c r="B466" s="3">
        <v>1</v>
      </c>
      <c r="E466" s="4">
        <v>4</v>
      </c>
    </row>
    <row r="467" spans="1:6" x14ac:dyDescent="0.25">
      <c r="A467">
        <v>4877</v>
      </c>
      <c r="B467" s="3">
        <v>1</v>
      </c>
      <c r="E467" s="4">
        <v>4</v>
      </c>
    </row>
    <row r="468" spans="1:6" x14ac:dyDescent="0.25">
      <c r="A468">
        <v>4878</v>
      </c>
      <c r="B468" s="3">
        <v>1</v>
      </c>
      <c r="E468" s="4">
        <v>4</v>
      </c>
    </row>
    <row r="469" spans="1:6" x14ac:dyDescent="0.25">
      <c r="A469">
        <v>4879</v>
      </c>
      <c r="B469" s="3">
        <v>1</v>
      </c>
      <c r="E469" s="4">
        <v>4</v>
      </c>
    </row>
    <row r="470" spans="1:6" x14ac:dyDescent="0.25">
      <c r="A470">
        <v>4880</v>
      </c>
      <c r="B470" s="3">
        <v>1</v>
      </c>
      <c r="E470" s="4">
        <v>4</v>
      </c>
    </row>
    <row r="471" spans="1:6" x14ac:dyDescent="0.25">
      <c r="A471">
        <v>4881</v>
      </c>
      <c r="B471" s="3">
        <v>1</v>
      </c>
      <c r="E471" s="4">
        <v>4</v>
      </c>
    </row>
    <row r="472" spans="1:6" x14ac:dyDescent="0.25">
      <c r="A472">
        <v>4882</v>
      </c>
      <c r="B472" s="3">
        <v>1</v>
      </c>
      <c r="E472" s="4">
        <v>4</v>
      </c>
    </row>
    <row r="473" spans="1:6" x14ac:dyDescent="0.25">
      <c r="A473">
        <v>4883</v>
      </c>
      <c r="B473" s="3">
        <v>1</v>
      </c>
      <c r="E473" s="4">
        <v>4</v>
      </c>
    </row>
    <row r="474" spans="1:6" x14ac:dyDescent="0.25">
      <c r="A474">
        <v>4884</v>
      </c>
      <c r="B474" s="3">
        <v>1</v>
      </c>
      <c r="E474" s="4">
        <v>4</v>
      </c>
    </row>
    <row r="475" spans="1:6" x14ac:dyDescent="0.25">
      <c r="A475">
        <v>4885</v>
      </c>
      <c r="B475" s="3">
        <v>1</v>
      </c>
      <c r="E475" s="4">
        <v>4</v>
      </c>
    </row>
    <row r="476" spans="1:6" x14ac:dyDescent="0.25">
      <c r="A476">
        <v>4886</v>
      </c>
      <c r="B476" s="3">
        <v>1</v>
      </c>
      <c r="E476" s="4">
        <v>4</v>
      </c>
    </row>
    <row r="477" spans="1:6" x14ac:dyDescent="0.25">
      <c r="A477">
        <v>4887</v>
      </c>
      <c r="F477" t="s">
        <v>22</v>
      </c>
    </row>
    <row r="478" spans="1:6" x14ac:dyDescent="0.25">
      <c r="A478">
        <v>5128</v>
      </c>
    </row>
    <row r="479" spans="1:6" x14ac:dyDescent="0.25">
      <c r="A479">
        <v>5129</v>
      </c>
    </row>
    <row r="480" spans="1:6" x14ac:dyDescent="0.25">
      <c r="A480">
        <v>5130</v>
      </c>
      <c r="F480" t="s">
        <v>22</v>
      </c>
    </row>
    <row r="481" spans="1:5" x14ac:dyDescent="0.25">
      <c r="A481">
        <v>5131</v>
      </c>
      <c r="C481" s="1">
        <v>2</v>
      </c>
    </row>
    <row r="482" spans="1:5" x14ac:dyDescent="0.25">
      <c r="A482">
        <v>5132</v>
      </c>
      <c r="C482" s="1">
        <v>2</v>
      </c>
    </row>
    <row r="483" spans="1:5" x14ac:dyDescent="0.25">
      <c r="A483">
        <v>5133</v>
      </c>
      <c r="C483" s="1">
        <v>2</v>
      </c>
    </row>
    <row r="484" spans="1:5" x14ac:dyDescent="0.25">
      <c r="A484">
        <v>5134</v>
      </c>
      <c r="C484" s="1">
        <v>2</v>
      </c>
    </row>
    <row r="485" spans="1:5" x14ac:dyDescent="0.25">
      <c r="A485">
        <v>5135</v>
      </c>
      <c r="C485" s="1">
        <v>2</v>
      </c>
    </row>
    <row r="486" spans="1:5" x14ac:dyDescent="0.25">
      <c r="A486">
        <v>5136</v>
      </c>
      <c r="C486" s="1">
        <v>2</v>
      </c>
    </row>
    <row r="487" spans="1:5" x14ac:dyDescent="0.25">
      <c r="A487">
        <v>5137</v>
      </c>
      <c r="C487" s="1">
        <v>2</v>
      </c>
    </row>
    <row r="488" spans="1:5" x14ac:dyDescent="0.25">
      <c r="A488">
        <v>5138</v>
      </c>
      <c r="C488" s="1">
        <v>2</v>
      </c>
    </row>
    <row r="489" spans="1:5" x14ac:dyDescent="0.25">
      <c r="A489">
        <v>5139</v>
      </c>
      <c r="C489" s="1">
        <v>2</v>
      </c>
    </row>
    <row r="490" spans="1:5" x14ac:dyDescent="0.25">
      <c r="A490">
        <v>5140</v>
      </c>
      <c r="C490" s="1">
        <v>2</v>
      </c>
    </row>
    <row r="491" spans="1:5" x14ac:dyDescent="0.25">
      <c r="A491">
        <v>5141</v>
      </c>
      <c r="C491" s="1">
        <v>2</v>
      </c>
    </row>
    <row r="492" spans="1:5" x14ac:dyDescent="0.25">
      <c r="A492">
        <v>5142</v>
      </c>
      <c r="C492" s="1">
        <v>2</v>
      </c>
    </row>
    <row r="493" spans="1:5" x14ac:dyDescent="0.25">
      <c r="A493">
        <v>5143</v>
      </c>
      <c r="C493" s="1">
        <v>2</v>
      </c>
      <c r="E493" s="4">
        <v>4</v>
      </c>
    </row>
    <row r="494" spans="1:5" x14ac:dyDescent="0.25">
      <c r="A494">
        <v>5144</v>
      </c>
      <c r="C494" s="1">
        <v>2</v>
      </c>
      <c r="E494" s="4">
        <v>4</v>
      </c>
    </row>
    <row r="495" spans="1:5" x14ac:dyDescent="0.25">
      <c r="A495">
        <v>5145</v>
      </c>
      <c r="C495" s="1">
        <v>2</v>
      </c>
      <c r="E495" s="4">
        <v>4</v>
      </c>
    </row>
    <row r="496" spans="1:5" x14ac:dyDescent="0.25">
      <c r="A496">
        <v>5146</v>
      </c>
      <c r="C496" s="1">
        <v>2</v>
      </c>
      <c r="E496" s="4">
        <v>4</v>
      </c>
    </row>
    <row r="497" spans="1:5" x14ac:dyDescent="0.25">
      <c r="A497">
        <v>5147</v>
      </c>
      <c r="C497" s="1">
        <v>2</v>
      </c>
      <c r="E497" s="4">
        <v>4</v>
      </c>
    </row>
    <row r="498" spans="1:5" x14ac:dyDescent="0.25">
      <c r="A498">
        <v>5148</v>
      </c>
      <c r="C498" s="1">
        <v>2</v>
      </c>
      <c r="E498" s="4">
        <v>4</v>
      </c>
    </row>
    <row r="499" spans="1:5" x14ac:dyDescent="0.25">
      <c r="A499">
        <v>5149</v>
      </c>
      <c r="C499" s="1">
        <v>2</v>
      </c>
      <c r="E499" s="4">
        <v>4</v>
      </c>
    </row>
    <row r="500" spans="1:5" x14ac:dyDescent="0.25">
      <c r="A500">
        <v>5150</v>
      </c>
      <c r="C500" s="1">
        <v>2</v>
      </c>
      <c r="E500" s="4">
        <v>4</v>
      </c>
    </row>
    <row r="501" spans="1:5" x14ac:dyDescent="0.25">
      <c r="A501">
        <v>5151</v>
      </c>
      <c r="C501" s="1">
        <v>2</v>
      </c>
      <c r="E501" s="4">
        <v>4</v>
      </c>
    </row>
    <row r="502" spans="1:5" x14ac:dyDescent="0.25">
      <c r="A502">
        <v>5152</v>
      </c>
      <c r="C502" s="1">
        <v>2</v>
      </c>
      <c r="E502" s="4">
        <v>4</v>
      </c>
    </row>
    <row r="503" spans="1:5" x14ac:dyDescent="0.25">
      <c r="A503">
        <v>5153</v>
      </c>
      <c r="C503" s="1">
        <v>2</v>
      </c>
      <c r="E503" s="4">
        <v>4</v>
      </c>
    </row>
    <row r="504" spans="1:5" x14ac:dyDescent="0.25">
      <c r="A504">
        <v>5154</v>
      </c>
      <c r="B504" s="3">
        <v>1</v>
      </c>
      <c r="C504" s="1">
        <v>2</v>
      </c>
      <c r="E504" s="4">
        <v>4</v>
      </c>
    </row>
    <row r="505" spans="1:5" x14ac:dyDescent="0.25">
      <c r="A505">
        <v>5155</v>
      </c>
      <c r="B505" s="3">
        <v>1</v>
      </c>
      <c r="E505" s="4">
        <v>4</v>
      </c>
    </row>
    <row r="506" spans="1:5" x14ac:dyDescent="0.25">
      <c r="A506">
        <v>5156</v>
      </c>
      <c r="B506" s="3">
        <v>1</v>
      </c>
      <c r="E506" s="4">
        <v>4</v>
      </c>
    </row>
    <row r="507" spans="1:5" x14ac:dyDescent="0.25">
      <c r="A507">
        <v>5157</v>
      </c>
      <c r="B507" s="3">
        <v>1</v>
      </c>
      <c r="E507" s="4">
        <v>4</v>
      </c>
    </row>
    <row r="508" spans="1:5" x14ac:dyDescent="0.25">
      <c r="A508">
        <v>5158</v>
      </c>
      <c r="B508" s="3">
        <v>1</v>
      </c>
      <c r="E508" s="4">
        <v>4</v>
      </c>
    </row>
    <row r="509" spans="1:5" x14ac:dyDescent="0.25">
      <c r="A509">
        <v>5159</v>
      </c>
      <c r="B509" s="3">
        <v>1</v>
      </c>
      <c r="E509" s="4">
        <v>4</v>
      </c>
    </row>
    <row r="510" spans="1:5" x14ac:dyDescent="0.25">
      <c r="A510">
        <v>5160</v>
      </c>
      <c r="B510" s="3">
        <v>1</v>
      </c>
      <c r="E510" s="4">
        <v>4</v>
      </c>
    </row>
    <row r="511" spans="1:5" x14ac:dyDescent="0.25">
      <c r="A511">
        <v>5161</v>
      </c>
      <c r="B511" s="3">
        <v>1</v>
      </c>
      <c r="E511" s="4">
        <v>4</v>
      </c>
    </row>
    <row r="512" spans="1:5" x14ac:dyDescent="0.25">
      <c r="A512">
        <v>5162</v>
      </c>
      <c r="B512" s="3">
        <v>1</v>
      </c>
      <c r="E512" s="4">
        <v>4</v>
      </c>
    </row>
    <row r="513" spans="1:4" x14ac:dyDescent="0.25">
      <c r="A513">
        <v>5163</v>
      </c>
      <c r="B513" s="3">
        <v>1</v>
      </c>
    </row>
    <row r="514" spans="1:4" x14ac:dyDescent="0.25">
      <c r="A514">
        <v>5164</v>
      </c>
      <c r="B514" s="3">
        <v>1</v>
      </c>
      <c r="D514" s="2">
        <v>3</v>
      </c>
    </row>
    <row r="515" spans="1:4" x14ac:dyDescent="0.25">
      <c r="A515">
        <v>5165</v>
      </c>
      <c r="B515" s="3">
        <v>1</v>
      </c>
      <c r="D515" s="2">
        <v>3</v>
      </c>
    </row>
    <row r="516" spans="1:4" x14ac:dyDescent="0.25">
      <c r="A516">
        <v>5166</v>
      </c>
      <c r="B516" s="3">
        <v>1</v>
      </c>
      <c r="D516" s="2">
        <v>3</v>
      </c>
    </row>
    <row r="517" spans="1:4" x14ac:dyDescent="0.25">
      <c r="A517">
        <v>5167</v>
      </c>
      <c r="B517" s="3">
        <v>1</v>
      </c>
      <c r="D517" s="2">
        <v>3</v>
      </c>
    </row>
    <row r="518" spans="1:4" x14ac:dyDescent="0.25">
      <c r="A518">
        <v>5168</v>
      </c>
      <c r="B518" s="3">
        <v>1</v>
      </c>
      <c r="D518" s="2">
        <v>3</v>
      </c>
    </row>
    <row r="519" spans="1:4" x14ac:dyDescent="0.25">
      <c r="A519">
        <v>5169</v>
      </c>
      <c r="B519" s="3">
        <v>1</v>
      </c>
      <c r="D519" s="2">
        <v>3</v>
      </c>
    </row>
    <row r="520" spans="1:4" x14ac:dyDescent="0.25">
      <c r="A520">
        <v>5170</v>
      </c>
      <c r="B520" s="3">
        <v>1</v>
      </c>
      <c r="D520" s="2">
        <v>3</v>
      </c>
    </row>
    <row r="521" spans="1:4" x14ac:dyDescent="0.25">
      <c r="A521">
        <v>5171</v>
      </c>
      <c r="B521" s="3">
        <v>1</v>
      </c>
      <c r="D521" s="2">
        <v>3</v>
      </c>
    </row>
    <row r="522" spans="1:4" x14ac:dyDescent="0.25">
      <c r="A522">
        <v>5172</v>
      </c>
      <c r="B522" s="3">
        <v>1</v>
      </c>
      <c r="D522" s="2">
        <v>3</v>
      </c>
    </row>
    <row r="523" spans="1:4" x14ac:dyDescent="0.25">
      <c r="A523">
        <v>5173</v>
      </c>
      <c r="B523" s="3">
        <v>1</v>
      </c>
      <c r="D523" s="2">
        <v>3</v>
      </c>
    </row>
    <row r="524" spans="1:4" x14ac:dyDescent="0.25">
      <c r="A524">
        <v>5174</v>
      </c>
      <c r="C524" s="1">
        <v>2</v>
      </c>
      <c r="D524" s="2">
        <v>3</v>
      </c>
    </row>
    <row r="525" spans="1:4" x14ac:dyDescent="0.25">
      <c r="A525">
        <v>5175</v>
      </c>
      <c r="C525" s="1">
        <v>2</v>
      </c>
      <c r="D525" s="2">
        <v>3</v>
      </c>
    </row>
    <row r="526" spans="1:4" x14ac:dyDescent="0.25">
      <c r="A526">
        <v>5176</v>
      </c>
      <c r="C526" s="1">
        <v>2</v>
      </c>
      <c r="D526" s="2">
        <v>3</v>
      </c>
    </row>
    <row r="527" spans="1:4" x14ac:dyDescent="0.25">
      <c r="A527">
        <v>5177</v>
      </c>
      <c r="C527" s="1">
        <v>2</v>
      </c>
      <c r="D527" s="2">
        <v>3</v>
      </c>
    </row>
    <row r="528" spans="1:4" x14ac:dyDescent="0.25">
      <c r="A528">
        <v>5178</v>
      </c>
      <c r="C528" s="1">
        <v>2</v>
      </c>
      <c r="D528" s="2">
        <v>3</v>
      </c>
    </row>
    <row r="529" spans="1:5" x14ac:dyDescent="0.25">
      <c r="A529">
        <v>5179</v>
      </c>
      <c r="C529" s="1">
        <v>2</v>
      </c>
      <c r="D529" s="2">
        <v>3</v>
      </c>
    </row>
    <row r="530" spans="1:5" x14ac:dyDescent="0.25">
      <c r="A530">
        <v>5180</v>
      </c>
      <c r="C530" s="1">
        <v>2</v>
      </c>
      <c r="D530" s="2">
        <v>3</v>
      </c>
    </row>
    <row r="531" spans="1:5" x14ac:dyDescent="0.25">
      <c r="A531">
        <v>5181</v>
      </c>
      <c r="C531" s="1">
        <v>2</v>
      </c>
      <c r="D531" s="2">
        <v>3</v>
      </c>
    </row>
    <row r="532" spans="1:5" x14ac:dyDescent="0.25">
      <c r="A532">
        <v>5182</v>
      </c>
      <c r="C532" s="1">
        <v>2</v>
      </c>
      <c r="D532" s="2">
        <v>3</v>
      </c>
    </row>
    <row r="533" spans="1:5" x14ac:dyDescent="0.25">
      <c r="A533">
        <v>5183</v>
      </c>
      <c r="C533" s="1">
        <v>2</v>
      </c>
    </row>
    <row r="534" spans="1:5" x14ac:dyDescent="0.25">
      <c r="A534">
        <v>5184</v>
      </c>
      <c r="C534" s="1">
        <v>2</v>
      </c>
    </row>
    <row r="535" spans="1:5" x14ac:dyDescent="0.25">
      <c r="A535">
        <v>5185</v>
      </c>
      <c r="C535" s="1">
        <v>2</v>
      </c>
      <c r="E535" s="4">
        <v>4</v>
      </c>
    </row>
    <row r="536" spans="1:5" x14ac:dyDescent="0.25">
      <c r="A536">
        <v>5186</v>
      </c>
      <c r="C536" s="1">
        <v>2</v>
      </c>
      <c r="E536" s="4">
        <v>4</v>
      </c>
    </row>
    <row r="537" spans="1:5" x14ac:dyDescent="0.25">
      <c r="A537">
        <v>5187</v>
      </c>
      <c r="C537" s="1">
        <v>2</v>
      </c>
      <c r="E537" s="4">
        <v>4</v>
      </c>
    </row>
    <row r="538" spans="1:5" x14ac:dyDescent="0.25">
      <c r="A538">
        <v>5188</v>
      </c>
      <c r="C538" s="1">
        <v>2</v>
      </c>
      <c r="E538" s="4">
        <v>4</v>
      </c>
    </row>
    <row r="539" spans="1:5" x14ac:dyDescent="0.25">
      <c r="A539">
        <v>5189</v>
      </c>
      <c r="B539" s="3">
        <v>1</v>
      </c>
      <c r="C539" s="1">
        <v>2</v>
      </c>
      <c r="E539" s="4">
        <v>4</v>
      </c>
    </row>
    <row r="540" spans="1:5" x14ac:dyDescent="0.25">
      <c r="A540">
        <v>5190</v>
      </c>
      <c r="B540" s="3">
        <v>1</v>
      </c>
      <c r="C540" s="1">
        <v>2</v>
      </c>
      <c r="E540" s="4">
        <v>4</v>
      </c>
    </row>
    <row r="541" spans="1:5" x14ac:dyDescent="0.25">
      <c r="A541">
        <v>5191</v>
      </c>
      <c r="B541" s="3">
        <v>1</v>
      </c>
      <c r="C541" s="1">
        <v>2</v>
      </c>
      <c r="E541" s="4">
        <v>4</v>
      </c>
    </row>
    <row r="542" spans="1:5" x14ac:dyDescent="0.25">
      <c r="A542">
        <v>5192</v>
      </c>
      <c r="B542" s="3">
        <v>1</v>
      </c>
      <c r="E542" s="4">
        <v>4</v>
      </c>
    </row>
    <row r="543" spans="1:5" x14ac:dyDescent="0.25">
      <c r="A543">
        <v>5193</v>
      </c>
      <c r="B543" s="3">
        <v>1</v>
      </c>
      <c r="E543" s="4">
        <v>4</v>
      </c>
    </row>
    <row r="544" spans="1:5" x14ac:dyDescent="0.25">
      <c r="A544">
        <v>5194</v>
      </c>
      <c r="B544" s="3">
        <v>1</v>
      </c>
      <c r="E544" s="4">
        <v>4</v>
      </c>
    </row>
    <row r="545" spans="1:5" x14ac:dyDescent="0.25">
      <c r="A545">
        <v>5195</v>
      </c>
      <c r="B545" s="3">
        <v>1</v>
      </c>
      <c r="E545" s="4">
        <v>4</v>
      </c>
    </row>
    <row r="546" spans="1:5" x14ac:dyDescent="0.25">
      <c r="A546">
        <v>5196</v>
      </c>
      <c r="B546" s="3">
        <v>1</v>
      </c>
      <c r="E546" s="4">
        <v>4</v>
      </c>
    </row>
    <row r="547" spans="1:5" x14ac:dyDescent="0.25">
      <c r="A547">
        <v>5197</v>
      </c>
      <c r="B547" s="3">
        <v>1</v>
      </c>
      <c r="E547" s="4">
        <v>4</v>
      </c>
    </row>
    <row r="548" spans="1:5" x14ac:dyDescent="0.25">
      <c r="A548">
        <v>5198</v>
      </c>
      <c r="B548" s="3">
        <v>1</v>
      </c>
      <c r="E548" s="4">
        <v>4</v>
      </c>
    </row>
    <row r="549" spans="1:5" x14ac:dyDescent="0.25">
      <c r="A549">
        <v>5199</v>
      </c>
      <c r="B549" s="3">
        <v>1</v>
      </c>
      <c r="E549" s="4">
        <v>4</v>
      </c>
    </row>
    <row r="550" spans="1:5" x14ac:dyDescent="0.25">
      <c r="A550">
        <v>5200</v>
      </c>
      <c r="B550" s="3">
        <v>1</v>
      </c>
      <c r="E550" s="4">
        <v>4</v>
      </c>
    </row>
    <row r="551" spans="1:5" x14ac:dyDescent="0.25">
      <c r="A551">
        <v>5201</v>
      </c>
      <c r="B551" s="3">
        <v>1</v>
      </c>
      <c r="E551" s="4">
        <v>4</v>
      </c>
    </row>
    <row r="552" spans="1:5" x14ac:dyDescent="0.25">
      <c r="A552">
        <v>5202</v>
      </c>
      <c r="B552" s="3">
        <v>1</v>
      </c>
      <c r="E552" s="4">
        <v>4</v>
      </c>
    </row>
    <row r="553" spans="1:5" x14ac:dyDescent="0.25">
      <c r="A553">
        <v>5203</v>
      </c>
      <c r="B553" s="3">
        <v>1</v>
      </c>
      <c r="E553" s="4">
        <v>4</v>
      </c>
    </row>
    <row r="554" spans="1:5" x14ac:dyDescent="0.25">
      <c r="A554">
        <v>5204</v>
      </c>
      <c r="B554" s="3">
        <v>1</v>
      </c>
    </row>
    <row r="555" spans="1:5" x14ac:dyDescent="0.25">
      <c r="A555">
        <v>5205</v>
      </c>
      <c r="B555" s="3">
        <v>1</v>
      </c>
    </row>
    <row r="556" spans="1:5" x14ac:dyDescent="0.25">
      <c r="A556">
        <v>5206</v>
      </c>
      <c r="B556" s="3">
        <v>1</v>
      </c>
    </row>
    <row r="557" spans="1:5" x14ac:dyDescent="0.25">
      <c r="A557">
        <v>5207</v>
      </c>
      <c r="B557" s="3">
        <v>1</v>
      </c>
      <c r="D557" s="2">
        <v>3</v>
      </c>
    </row>
    <row r="558" spans="1:5" x14ac:dyDescent="0.25">
      <c r="A558">
        <v>5208</v>
      </c>
      <c r="C558" s="1">
        <v>2</v>
      </c>
      <c r="D558" s="2">
        <v>3</v>
      </c>
    </row>
    <row r="559" spans="1:5" x14ac:dyDescent="0.25">
      <c r="A559">
        <v>5209</v>
      </c>
      <c r="C559" s="1">
        <v>2</v>
      </c>
      <c r="D559" s="2">
        <v>3</v>
      </c>
    </row>
    <row r="560" spans="1:5" x14ac:dyDescent="0.25">
      <c r="A560">
        <v>5210</v>
      </c>
      <c r="C560" s="1">
        <v>2</v>
      </c>
      <c r="D560" s="2">
        <v>3</v>
      </c>
    </row>
    <row r="561" spans="1:5" x14ac:dyDescent="0.25">
      <c r="A561">
        <v>5211</v>
      </c>
      <c r="C561" s="1">
        <v>2</v>
      </c>
      <c r="D561" s="2">
        <v>3</v>
      </c>
    </row>
    <row r="562" spans="1:5" x14ac:dyDescent="0.25">
      <c r="A562">
        <v>5212</v>
      </c>
      <c r="C562" s="1">
        <v>2</v>
      </c>
      <c r="D562" s="2">
        <v>3</v>
      </c>
    </row>
    <row r="563" spans="1:5" x14ac:dyDescent="0.25">
      <c r="A563">
        <v>5213</v>
      </c>
      <c r="C563" s="1">
        <v>2</v>
      </c>
      <c r="D563" s="2">
        <v>3</v>
      </c>
    </row>
    <row r="564" spans="1:5" x14ac:dyDescent="0.25">
      <c r="A564">
        <v>5214</v>
      </c>
      <c r="C564" s="1">
        <v>2</v>
      </c>
      <c r="D564" s="2">
        <v>3</v>
      </c>
    </row>
    <row r="565" spans="1:5" x14ac:dyDescent="0.25">
      <c r="A565">
        <v>5215</v>
      </c>
      <c r="C565" s="1">
        <v>2</v>
      </c>
      <c r="D565" s="2">
        <v>3</v>
      </c>
    </row>
    <row r="566" spans="1:5" x14ac:dyDescent="0.25">
      <c r="A566">
        <v>5216</v>
      </c>
      <c r="C566" s="1">
        <v>2</v>
      </c>
      <c r="D566" s="2">
        <v>3</v>
      </c>
    </row>
    <row r="567" spans="1:5" x14ac:dyDescent="0.25">
      <c r="A567">
        <v>5217</v>
      </c>
      <c r="C567" s="1">
        <v>2</v>
      </c>
      <c r="D567" s="2">
        <v>3</v>
      </c>
    </row>
    <row r="568" spans="1:5" x14ac:dyDescent="0.25">
      <c r="A568">
        <v>5218</v>
      </c>
      <c r="C568" s="1">
        <v>2</v>
      </c>
      <c r="D568" s="2">
        <v>3</v>
      </c>
    </row>
    <row r="569" spans="1:5" x14ac:dyDescent="0.25">
      <c r="A569">
        <v>5219</v>
      </c>
      <c r="C569" s="1">
        <v>2</v>
      </c>
      <c r="D569" s="2">
        <v>3</v>
      </c>
    </row>
    <row r="570" spans="1:5" x14ac:dyDescent="0.25">
      <c r="A570">
        <v>5220</v>
      </c>
      <c r="C570" s="1">
        <v>2</v>
      </c>
      <c r="D570" s="2">
        <v>3</v>
      </c>
    </row>
    <row r="571" spans="1:5" x14ac:dyDescent="0.25">
      <c r="A571">
        <v>5221</v>
      </c>
      <c r="C571" s="1">
        <v>2</v>
      </c>
      <c r="D571" s="2">
        <v>3</v>
      </c>
    </row>
    <row r="572" spans="1:5" x14ac:dyDescent="0.25">
      <c r="A572">
        <v>5222</v>
      </c>
      <c r="C572" s="1">
        <v>2</v>
      </c>
      <c r="D572" s="2">
        <v>3</v>
      </c>
    </row>
    <row r="573" spans="1:5" x14ac:dyDescent="0.25">
      <c r="A573">
        <v>5223</v>
      </c>
      <c r="C573" s="1">
        <v>2</v>
      </c>
      <c r="D573" s="2">
        <v>3</v>
      </c>
    </row>
    <row r="574" spans="1:5" x14ac:dyDescent="0.25">
      <c r="A574">
        <v>5224</v>
      </c>
      <c r="C574" s="1">
        <v>2</v>
      </c>
      <c r="D574" s="2">
        <v>3</v>
      </c>
    </row>
    <row r="575" spans="1:5" x14ac:dyDescent="0.25">
      <c r="A575">
        <v>5225</v>
      </c>
      <c r="C575" s="1">
        <v>2</v>
      </c>
      <c r="E575" s="4">
        <v>4</v>
      </c>
    </row>
    <row r="576" spans="1:5" x14ac:dyDescent="0.25">
      <c r="A576">
        <v>5226</v>
      </c>
      <c r="E576" s="4">
        <v>4</v>
      </c>
    </row>
    <row r="577" spans="1:5" x14ac:dyDescent="0.25">
      <c r="A577">
        <v>5227</v>
      </c>
      <c r="E577" s="4">
        <v>4</v>
      </c>
    </row>
    <row r="578" spans="1:5" x14ac:dyDescent="0.25">
      <c r="A578">
        <v>5228</v>
      </c>
      <c r="E578" s="4">
        <v>4</v>
      </c>
    </row>
    <row r="579" spans="1:5" x14ac:dyDescent="0.25">
      <c r="A579">
        <v>5229</v>
      </c>
      <c r="E579" s="4">
        <v>4</v>
      </c>
    </row>
    <row r="580" spans="1:5" x14ac:dyDescent="0.25">
      <c r="A580">
        <v>5230</v>
      </c>
      <c r="E580" s="4">
        <v>4</v>
      </c>
    </row>
    <row r="581" spans="1:5" x14ac:dyDescent="0.25">
      <c r="A581">
        <v>5231</v>
      </c>
      <c r="B581" s="3">
        <v>1</v>
      </c>
      <c r="E581" s="4">
        <v>4</v>
      </c>
    </row>
    <row r="582" spans="1:5" x14ac:dyDescent="0.25">
      <c r="A582">
        <v>5232</v>
      </c>
      <c r="B582" s="3">
        <v>1</v>
      </c>
      <c r="E582" s="4">
        <v>4</v>
      </c>
    </row>
    <row r="583" spans="1:5" x14ac:dyDescent="0.25">
      <c r="A583">
        <v>5233</v>
      </c>
      <c r="B583" s="3">
        <v>1</v>
      </c>
      <c r="E583" s="4">
        <v>4</v>
      </c>
    </row>
    <row r="584" spans="1:5" x14ac:dyDescent="0.25">
      <c r="A584">
        <v>5234</v>
      </c>
      <c r="B584" s="3">
        <v>1</v>
      </c>
      <c r="E584" s="4">
        <v>4</v>
      </c>
    </row>
    <row r="585" spans="1:5" x14ac:dyDescent="0.25">
      <c r="A585">
        <v>5235</v>
      </c>
      <c r="B585" s="3">
        <v>1</v>
      </c>
      <c r="E585" s="4">
        <v>4</v>
      </c>
    </row>
    <row r="586" spans="1:5" x14ac:dyDescent="0.25">
      <c r="A586">
        <v>5236</v>
      </c>
      <c r="B586" s="3">
        <v>1</v>
      </c>
      <c r="E586" s="4">
        <v>4</v>
      </c>
    </row>
    <row r="587" spans="1:5" x14ac:dyDescent="0.25">
      <c r="A587">
        <v>5237</v>
      </c>
      <c r="B587" s="3">
        <v>1</v>
      </c>
      <c r="E587" s="4">
        <v>4</v>
      </c>
    </row>
    <row r="588" spans="1:5" x14ac:dyDescent="0.25">
      <c r="A588">
        <v>5238</v>
      </c>
      <c r="B588" s="3">
        <v>1</v>
      </c>
      <c r="E588" s="4">
        <v>4</v>
      </c>
    </row>
    <row r="589" spans="1:5" x14ac:dyDescent="0.25">
      <c r="A589">
        <v>5239</v>
      </c>
      <c r="B589" s="3">
        <v>1</v>
      </c>
      <c r="E589" s="4">
        <v>4</v>
      </c>
    </row>
    <row r="590" spans="1:5" x14ac:dyDescent="0.25">
      <c r="A590">
        <v>5240</v>
      </c>
      <c r="B590" s="3">
        <v>1</v>
      </c>
      <c r="E590" s="4">
        <v>4</v>
      </c>
    </row>
    <row r="591" spans="1:5" x14ac:dyDescent="0.25">
      <c r="A591">
        <v>5241</v>
      </c>
      <c r="B591" s="3">
        <v>1</v>
      </c>
      <c r="E591" s="4">
        <v>4</v>
      </c>
    </row>
    <row r="592" spans="1:5" x14ac:dyDescent="0.25">
      <c r="A592">
        <v>5242</v>
      </c>
      <c r="B592" s="3">
        <v>1</v>
      </c>
      <c r="E592" s="4">
        <v>4</v>
      </c>
    </row>
    <row r="593" spans="1:5" x14ac:dyDescent="0.25">
      <c r="A593">
        <v>5243</v>
      </c>
      <c r="B593" s="3">
        <v>1</v>
      </c>
      <c r="E593" s="4">
        <v>4</v>
      </c>
    </row>
    <row r="594" spans="1:5" x14ac:dyDescent="0.25">
      <c r="A594">
        <v>5244</v>
      </c>
      <c r="B594" s="3">
        <v>1</v>
      </c>
      <c r="E594" s="4">
        <v>4</v>
      </c>
    </row>
    <row r="595" spans="1:5" x14ac:dyDescent="0.25">
      <c r="A595">
        <v>5245</v>
      </c>
      <c r="B595" s="3">
        <v>1</v>
      </c>
      <c r="C595" s="1">
        <v>2</v>
      </c>
    </row>
    <row r="596" spans="1:5" x14ac:dyDescent="0.25">
      <c r="A596">
        <v>5246</v>
      </c>
      <c r="B596" s="3">
        <v>1</v>
      </c>
      <c r="C596" s="1">
        <v>2</v>
      </c>
    </row>
    <row r="597" spans="1:5" x14ac:dyDescent="0.25">
      <c r="A597">
        <v>5247</v>
      </c>
      <c r="B597" s="3">
        <v>1</v>
      </c>
      <c r="C597" s="1">
        <v>2</v>
      </c>
    </row>
    <row r="598" spans="1:5" x14ac:dyDescent="0.25">
      <c r="A598">
        <v>5248</v>
      </c>
      <c r="C598" s="1">
        <v>2</v>
      </c>
    </row>
    <row r="599" spans="1:5" x14ac:dyDescent="0.25">
      <c r="A599">
        <v>5249</v>
      </c>
      <c r="C599" s="1">
        <v>2</v>
      </c>
    </row>
    <row r="600" spans="1:5" x14ac:dyDescent="0.25">
      <c r="A600">
        <v>5250</v>
      </c>
      <c r="C600" s="1">
        <v>2</v>
      </c>
      <c r="D600" s="2">
        <v>3</v>
      </c>
    </row>
    <row r="601" spans="1:5" x14ac:dyDescent="0.25">
      <c r="A601">
        <v>5251</v>
      </c>
      <c r="C601" s="1">
        <v>2</v>
      </c>
      <c r="D601" s="2">
        <v>3</v>
      </c>
    </row>
    <row r="602" spans="1:5" x14ac:dyDescent="0.25">
      <c r="A602">
        <v>5252</v>
      </c>
      <c r="C602" s="1">
        <v>2</v>
      </c>
      <c r="D602" s="2">
        <v>3</v>
      </c>
    </row>
    <row r="603" spans="1:5" x14ac:dyDescent="0.25">
      <c r="A603">
        <v>5253</v>
      </c>
      <c r="C603" s="1">
        <v>2</v>
      </c>
      <c r="D603" s="2">
        <v>3</v>
      </c>
    </row>
    <row r="604" spans="1:5" x14ac:dyDescent="0.25">
      <c r="A604">
        <v>5254</v>
      </c>
      <c r="C604" s="1">
        <v>2</v>
      </c>
      <c r="D604" s="2">
        <v>3</v>
      </c>
    </row>
    <row r="605" spans="1:5" x14ac:dyDescent="0.25">
      <c r="A605">
        <v>5255</v>
      </c>
      <c r="C605" s="1">
        <v>2</v>
      </c>
      <c r="D605" s="2">
        <v>3</v>
      </c>
    </row>
    <row r="606" spans="1:5" x14ac:dyDescent="0.25">
      <c r="A606">
        <v>5256</v>
      </c>
      <c r="C606" s="1">
        <v>2</v>
      </c>
      <c r="D606" s="2">
        <v>3</v>
      </c>
    </row>
    <row r="607" spans="1:5" x14ac:dyDescent="0.25">
      <c r="A607">
        <v>5257</v>
      </c>
      <c r="C607" s="1">
        <v>2</v>
      </c>
      <c r="D607" s="2">
        <v>3</v>
      </c>
    </row>
    <row r="608" spans="1:5" x14ac:dyDescent="0.25">
      <c r="A608">
        <v>5258</v>
      </c>
      <c r="C608" s="1">
        <v>2</v>
      </c>
      <c r="D608" s="2">
        <v>3</v>
      </c>
    </row>
    <row r="609" spans="1:5" x14ac:dyDescent="0.25">
      <c r="A609">
        <v>5259</v>
      </c>
      <c r="C609" s="1">
        <v>2</v>
      </c>
      <c r="D609" s="2">
        <v>3</v>
      </c>
    </row>
    <row r="610" spans="1:5" x14ac:dyDescent="0.25">
      <c r="A610">
        <v>5260</v>
      </c>
      <c r="C610" s="1">
        <v>2</v>
      </c>
      <c r="D610" s="2">
        <v>3</v>
      </c>
    </row>
    <row r="611" spans="1:5" x14ac:dyDescent="0.25">
      <c r="A611">
        <v>5261</v>
      </c>
      <c r="C611" s="1">
        <v>2</v>
      </c>
      <c r="D611" s="2">
        <v>3</v>
      </c>
    </row>
    <row r="612" spans="1:5" x14ac:dyDescent="0.25">
      <c r="A612">
        <v>5262</v>
      </c>
      <c r="C612" s="1">
        <v>2</v>
      </c>
      <c r="D612" s="2">
        <v>3</v>
      </c>
    </row>
    <row r="613" spans="1:5" x14ac:dyDescent="0.25">
      <c r="A613">
        <v>5263</v>
      </c>
      <c r="D613" s="2">
        <v>3</v>
      </c>
    </row>
    <row r="614" spans="1:5" x14ac:dyDescent="0.25">
      <c r="A614">
        <v>5264</v>
      </c>
      <c r="D614" s="2">
        <v>3</v>
      </c>
    </row>
    <row r="615" spans="1:5" x14ac:dyDescent="0.25">
      <c r="A615">
        <v>5265</v>
      </c>
      <c r="D615" s="2">
        <v>3</v>
      </c>
    </row>
    <row r="616" spans="1:5" x14ac:dyDescent="0.25">
      <c r="A616">
        <v>5266</v>
      </c>
      <c r="D616" s="2">
        <v>3</v>
      </c>
    </row>
    <row r="617" spans="1:5" x14ac:dyDescent="0.25">
      <c r="A617">
        <v>5267</v>
      </c>
      <c r="D617" s="2">
        <v>3</v>
      </c>
    </row>
    <row r="618" spans="1:5" x14ac:dyDescent="0.25">
      <c r="A618">
        <v>5268</v>
      </c>
      <c r="B618" s="3">
        <v>1</v>
      </c>
    </row>
    <row r="619" spans="1:5" x14ac:dyDescent="0.25">
      <c r="A619">
        <v>5269</v>
      </c>
      <c r="B619" s="3">
        <v>1</v>
      </c>
    </row>
    <row r="620" spans="1:5" x14ac:dyDescent="0.25">
      <c r="A620">
        <v>5270</v>
      </c>
      <c r="B620" s="3">
        <v>1</v>
      </c>
    </row>
    <row r="621" spans="1:5" x14ac:dyDescent="0.25">
      <c r="A621">
        <v>5271</v>
      </c>
      <c r="B621" s="3">
        <v>1</v>
      </c>
    </row>
    <row r="622" spans="1:5" x14ac:dyDescent="0.25">
      <c r="A622">
        <v>5272</v>
      </c>
      <c r="B622" s="3">
        <v>1</v>
      </c>
    </row>
    <row r="623" spans="1:5" x14ac:dyDescent="0.25">
      <c r="A623">
        <v>5273</v>
      </c>
      <c r="B623" s="3">
        <v>1</v>
      </c>
    </row>
    <row r="624" spans="1:5" x14ac:dyDescent="0.25">
      <c r="A624">
        <v>5274</v>
      </c>
      <c r="B624" s="3">
        <v>1</v>
      </c>
      <c r="E624" s="4">
        <v>4</v>
      </c>
    </row>
    <row r="625" spans="1:5" x14ac:dyDescent="0.25">
      <c r="A625">
        <v>5275</v>
      </c>
      <c r="B625" s="3">
        <v>1</v>
      </c>
      <c r="E625" s="4">
        <v>4</v>
      </c>
    </row>
    <row r="626" spans="1:5" x14ac:dyDescent="0.25">
      <c r="A626">
        <v>5276</v>
      </c>
      <c r="B626" s="3">
        <v>1</v>
      </c>
      <c r="E626" s="4">
        <v>4</v>
      </c>
    </row>
    <row r="627" spans="1:5" x14ac:dyDescent="0.25">
      <c r="A627">
        <v>5277</v>
      </c>
      <c r="B627" s="3">
        <v>1</v>
      </c>
      <c r="E627" s="4">
        <v>4</v>
      </c>
    </row>
    <row r="628" spans="1:5" x14ac:dyDescent="0.25">
      <c r="A628">
        <v>5278</v>
      </c>
      <c r="B628" s="3">
        <v>1</v>
      </c>
      <c r="E628" s="4">
        <v>4</v>
      </c>
    </row>
    <row r="629" spans="1:5" x14ac:dyDescent="0.25">
      <c r="A629">
        <v>5279</v>
      </c>
      <c r="B629" s="3">
        <v>1</v>
      </c>
      <c r="D629" s="2">
        <v>3</v>
      </c>
      <c r="E629" s="4">
        <v>4</v>
      </c>
    </row>
    <row r="630" spans="1:5" x14ac:dyDescent="0.25">
      <c r="A630">
        <v>5280</v>
      </c>
      <c r="B630" s="3">
        <v>1</v>
      </c>
      <c r="D630" s="2">
        <v>3</v>
      </c>
      <c r="E630" s="4">
        <v>4</v>
      </c>
    </row>
    <row r="631" spans="1:5" x14ac:dyDescent="0.25">
      <c r="A631">
        <v>5281</v>
      </c>
      <c r="B631" s="3">
        <v>1</v>
      </c>
      <c r="C631" s="1">
        <v>2</v>
      </c>
      <c r="D631" s="2">
        <v>3</v>
      </c>
      <c r="E631" s="4">
        <v>4</v>
      </c>
    </row>
    <row r="632" spans="1:5" x14ac:dyDescent="0.25">
      <c r="A632">
        <v>5282</v>
      </c>
      <c r="B632" s="3">
        <v>1</v>
      </c>
      <c r="C632" s="1">
        <v>2</v>
      </c>
      <c r="D632" s="2">
        <v>3</v>
      </c>
      <c r="E632" s="4">
        <v>4</v>
      </c>
    </row>
    <row r="633" spans="1:5" x14ac:dyDescent="0.25">
      <c r="A633">
        <v>5283</v>
      </c>
      <c r="B633" s="3">
        <v>1</v>
      </c>
      <c r="C633" s="1">
        <v>2</v>
      </c>
      <c r="D633" s="2">
        <v>3</v>
      </c>
      <c r="E633" s="4">
        <v>4</v>
      </c>
    </row>
    <row r="634" spans="1:5" x14ac:dyDescent="0.25">
      <c r="A634">
        <v>5284</v>
      </c>
      <c r="B634" s="3">
        <v>1</v>
      </c>
      <c r="C634" s="1">
        <v>2</v>
      </c>
      <c r="D634" s="2">
        <v>3</v>
      </c>
      <c r="E634" s="4">
        <v>4</v>
      </c>
    </row>
    <row r="635" spans="1:5" x14ac:dyDescent="0.25">
      <c r="A635">
        <v>5285</v>
      </c>
      <c r="B635" s="3">
        <v>1</v>
      </c>
      <c r="C635" s="1">
        <v>2</v>
      </c>
      <c r="D635" s="2">
        <v>3</v>
      </c>
      <c r="E635" s="4">
        <v>4</v>
      </c>
    </row>
    <row r="636" spans="1:5" x14ac:dyDescent="0.25">
      <c r="A636">
        <v>5286</v>
      </c>
      <c r="B636" s="3">
        <v>1</v>
      </c>
      <c r="C636" s="1">
        <v>2</v>
      </c>
      <c r="D636" s="2">
        <v>3</v>
      </c>
      <c r="E636" s="4">
        <v>4</v>
      </c>
    </row>
    <row r="637" spans="1:5" x14ac:dyDescent="0.25">
      <c r="A637">
        <v>5287</v>
      </c>
      <c r="B637" s="3">
        <v>1</v>
      </c>
      <c r="C637" s="1">
        <v>2</v>
      </c>
      <c r="D637" s="2">
        <v>3</v>
      </c>
      <c r="E637" s="4">
        <v>4</v>
      </c>
    </row>
    <row r="638" spans="1:5" x14ac:dyDescent="0.25">
      <c r="A638">
        <v>5288</v>
      </c>
      <c r="B638" s="3">
        <v>1</v>
      </c>
      <c r="C638" s="1">
        <v>2</v>
      </c>
      <c r="D638" s="2">
        <v>3</v>
      </c>
      <c r="E638" s="4">
        <v>4</v>
      </c>
    </row>
    <row r="639" spans="1:5" x14ac:dyDescent="0.25">
      <c r="A639">
        <v>5289</v>
      </c>
      <c r="C639" s="1">
        <v>2</v>
      </c>
      <c r="D639" s="2">
        <v>3</v>
      </c>
      <c r="E639" s="4">
        <v>4</v>
      </c>
    </row>
    <row r="640" spans="1:5" x14ac:dyDescent="0.25">
      <c r="A640">
        <v>5290</v>
      </c>
      <c r="C640" s="1">
        <v>2</v>
      </c>
      <c r="D640" s="2">
        <v>3</v>
      </c>
      <c r="E640" s="4">
        <v>4</v>
      </c>
    </row>
    <row r="641" spans="1:5" x14ac:dyDescent="0.25">
      <c r="A641">
        <v>5291</v>
      </c>
      <c r="C641" s="1">
        <v>2</v>
      </c>
      <c r="D641" s="2">
        <v>3</v>
      </c>
      <c r="E641" s="4">
        <v>4</v>
      </c>
    </row>
    <row r="642" spans="1:5" x14ac:dyDescent="0.25">
      <c r="A642">
        <v>5292</v>
      </c>
      <c r="C642" s="1">
        <v>2</v>
      </c>
      <c r="D642" s="2">
        <v>3</v>
      </c>
      <c r="E642" s="4">
        <v>4</v>
      </c>
    </row>
    <row r="643" spans="1:5" x14ac:dyDescent="0.25">
      <c r="A643">
        <v>5293</v>
      </c>
      <c r="C643" s="1">
        <v>2</v>
      </c>
      <c r="D643" s="2">
        <v>3</v>
      </c>
      <c r="E643" s="4">
        <v>4</v>
      </c>
    </row>
    <row r="644" spans="1:5" x14ac:dyDescent="0.25">
      <c r="A644">
        <v>5294</v>
      </c>
      <c r="C644" s="1">
        <v>2</v>
      </c>
      <c r="D644" s="2">
        <v>3</v>
      </c>
      <c r="E644" s="4">
        <v>4</v>
      </c>
    </row>
    <row r="645" spans="1:5" x14ac:dyDescent="0.25">
      <c r="A645">
        <v>5295</v>
      </c>
      <c r="C645" s="1">
        <v>2</v>
      </c>
      <c r="D645" s="2">
        <v>3</v>
      </c>
    </row>
    <row r="646" spans="1:5" x14ac:dyDescent="0.25">
      <c r="A646">
        <v>5296</v>
      </c>
      <c r="C646" s="1">
        <v>2</v>
      </c>
      <c r="D646" s="2">
        <v>3</v>
      </c>
    </row>
    <row r="647" spans="1:5" x14ac:dyDescent="0.25">
      <c r="A647">
        <v>5297</v>
      </c>
      <c r="C647" s="1">
        <v>2</v>
      </c>
      <c r="D647" s="2">
        <v>3</v>
      </c>
    </row>
    <row r="648" spans="1:5" x14ac:dyDescent="0.25">
      <c r="A648">
        <v>5298</v>
      </c>
      <c r="C648" s="1">
        <v>2</v>
      </c>
      <c r="D648" s="2">
        <v>3</v>
      </c>
    </row>
    <row r="649" spans="1:5" x14ac:dyDescent="0.25">
      <c r="A649">
        <v>5299</v>
      </c>
      <c r="C649" s="1">
        <v>2</v>
      </c>
    </row>
    <row r="650" spans="1:5" x14ac:dyDescent="0.25">
      <c r="A650">
        <v>5300</v>
      </c>
      <c r="C650" s="1">
        <v>2</v>
      </c>
    </row>
    <row r="651" spans="1:5" x14ac:dyDescent="0.25">
      <c r="A651">
        <v>5301</v>
      </c>
      <c r="C651" s="1">
        <v>2</v>
      </c>
    </row>
    <row r="652" spans="1:5" x14ac:dyDescent="0.25">
      <c r="A652">
        <v>5302</v>
      </c>
      <c r="C652" s="1">
        <v>2</v>
      </c>
    </row>
    <row r="653" spans="1:5" x14ac:dyDescent="0.25">
      <c r="A653">
        <v>5303</v>
      </c>
      <c r="B653" s="3">
        <v>1</v>
      </c>
      <c r="C653" s="1">
        <v>2</v>
      </c>
    </row>
    <row r="654" spans="1:5" x14ac:dyDescent="0.25">
      <c r="A654">
        <v>5304</v>
      </c>
      <c r="B654" s="3">
        <v>1</v>
      </c>
      <c r="C654" s="1">
        <v>2</v>
      </c>
    </row>
    <row r="655" spans="1:5" x14ac:dyDescent="0.25">
      <c r="A655">
        <v>5305</v>
      </c>
      <c r="B655" s="3">
        <v>1</v>
      </c>
    </row>
    <row r="656" spans="1:5" x14ac:dyDescent="0.25">
      <c r="A656">
        <v>5306</v>
      </c>
      <c r="B656" s="3">
        <v>1</v>
      </c>
    </row>
    <row r="657" spans="1:5" x14ac:dyDescent="0.25">
      <c r="A657">
        <v>5307</v>
      </c>
      <c r="B657" s="3">
        <v>1</v>
      </c>
    </row>
    <row r="658" spans="1:5" x14ac:dyDescent="0.25">
      <c r="A658">
        <v>5308</v>
      </c>
      <c r="B658" s="3">
        <v>1</v>
      </c>
    </row>
    <row r="659" spans="1:5" x14ac:dyDescent="0.25">
      <c r="A659">
        <v>5309</v>
      </c>
      <c r="B659" s="3">
        <v>1</v>
      </c>
    </row>
    <row r="660" spans="1:5" x14ac:dyDescent="0.25">
      <c r="A660">
        <v>5310</v>
      </c>
      <c r="B660" s="3">
        <v>1</v>
      </c>
    </row>
    <row r="661" spans="1:5" x14ac:dyDescent="0.25">
      <c r="A661">
        <v>5311</v>
      </c>
      <c r="B661" s="3">
        <v>1</v>
      </c>
    </row>
    <row r="662" spans="1:5" x14ac:dyDescent="0.25">
      <c r="A662">
        <v>5312</v>
      </c>
      <c r="B662" s="3">
        <v>1</v>
      </c>
    </row>
    <row r="663" spans="1:5" x14ac:dyDescent="0.25">
      <c r="A663">
        <v>5313</v>
      </c>
      <c r="B663" s="3">
        <v>1</v>
      </c>
      <c r="E663" s="4">
        <v>4</v>
      </c>
    </row>
    <row r="664" spans="1:5" x14ac:dyDescent="0.25">
      <c r="A664">
        <v>5314</v>
      </c>
      <c r="B664" s="3">
        <v>1</v>
      </c>
      <c r="E664" s="4">
        <v>4</v>
      </c>
    </row>
    <row r="665" spans="1:5" x14ac:dyDescent="0.25">
      <c r="A665">
        <v>5315</v>
      </c>
      <c r="B665" s="3">
        <v>1</v>
      </c>
      <c r="E665" s="4">
        <v>4</v>
      </c>
    </row>
    <row r="666" spans="1:5" x14ac:dyDescent="0.25">
      <c r="A666">
        <v>5316</v>
      </c>
      <c r="B666" s="3">
        <v>1</v>
      </c>
      <c r="E666" s="4">
        <v>4</v>
      </c>
    </row>
    <row r="667" spans="1:5" x14ac:dyDescent="0.25">
      <c r="A667">
        <v>5317</v>
      </c>
      <c r="B667" s="3">
        <v>1</v>
      </c>
      <c r="E667" s="4">
        <v>4</v>
      </c>
    </row>
    <row r="668" spans="1:5" x14ac:dyDescent="0.25">
      <c r="A668">
        <v>5318</v>
      </c>
      <c r="B668" s="3">
        <v>1</v>
      </c>
      <c r="E668" s="4">
        <v>4</v>
      </c>
    </row>
    <row r="669" spans="1:5" x14ac:dyDescent="0.25">
      <c r="A669">
        <v>5319</v>
      </c>
      <c r="B669" s="3">
        <v>1</v>
      </c>
      <c r="E669" s="4">
        <v>4</v>
      </c>
    </row>
    <row r="670" spans="1:5" x14ac:dyDescent="0.25">
      <c r="A670">
        <v>5320</v>
      </c>
      <c r="B670" s="3">
        <v>1</v>
      </c>
      <c r="E670" s="4">
        <v>4</v>
      </c>
    </row>
    <row r="671" spans="1:5" x14ac:dyDescent="0.25">
      <c r="A671">
        <v>5321</v>
      </c>
      <c r="B671" s="3">
        <v>1</v>
      </c>
      <c r="E671" s="4">
        <v>4</v>
      </c>
    </row>
    <row r="672" spans="1:5" x14ac:dyDescent="0.25">
      <c r="A672">
        <v>5322</v>
      </c>
      <c r="B672" s="3">
        <v>1</v>
      </c>
      <c r="E672" s="4">
        <v>4</v>
      </c>
    </row>
    <row r="673" spans="1:5" x14ac:dyDescent="0.25">
      <c r="A673">
        <v>5323</v>
      </c>
      <c r="B673" s="3">
        <v>1</v>
      </c>
      <c r="E673" s="4">
        <v>4</v>
      </c>
    </row>
    <row r="674" spans="1:5" x14ac:dyDescent="0.25">
      <c r="A674">
        <v>5324</v>
      </c>
      <c r="B674" s="3">
        <v>1</v>
      </c>
      <c r="E674" s="4">
        <v>4</v>
      </c>
    </row>
    <row r="675" spans="1:5" x14ac:dyDescent="0.25">
      <c r="A675">
        <v>5325</v>
      </c>
      <c r="B675" s="3">
        <v>1</v>
      </c>
      <c r="E675" s="4">
        <v>4</v>
      </c>
    </row>
    <row r="676" spans="1:5" x14ac:dyDescent="0.25">
      <c r="A676">
        <v>5326</v>
      </c>
      <c r="B676" s="3">
        <v>1</v>
      </c>
      <c r="E676" s="4">
        <v>4</v>
      </c>
    </row>
    <row r="677" spans="1:5" x14ac:dyDescent="0.25">
      <c r="A677">
        <v>5327</v>
      </c>
      <c r="B677" s="3">
        <v>1</v>
      </c>
      <c r="E677" s="4">
        <v>4</v>
      </c>
    </row>
    <row r="678" spans="1:5" x14ac:dyDescent="0.25">
      <c r="A678">
        <v>5328</v>
      </c>
      <c r="B678" s="3">
        <v>1</v>
      </c>
      <c r="E678" s="4">
        <v>4</v>
      </c>
    </row>
    <row r="679" spans="1:5" x14ac:dyDescent="0.25">
      <c r="A679">
        <v>5329</v>
      </c>
      <c r="B679" s="3">
        <v>1</v>
      </c>
      <c r="E679" s="4">
        <v>4</v>
      </c>
    </row>
    <row r="680" spans="1:5" x14ac:dyDescent="0.25">
      <c r="A680">
        <v>5330</v>
      </c>
      <c r="B680" s="3">
        <v>1</v>
      </c>
      <c r="E680" s="4">
        <v>4</v>
      </c>
    </row>
    <row r="681" spans="1:5" x14ac:dyDescent="0.25">
      <c r="A681">
        <v>5331</v>
      </c>
      <c r="B681" s="3">
        <v>1</v>
      </c>
      <c r="E681" s="4">
        <v>4</v>
      </c>
    </row>
    <row r="682" spans="1:5" x14ac:dyDescent="0.25">
      <c r="A682">
        <v>5332</v>
      </c>
      <c r="B682" s="3">
        <v>1</v>
      </c>
      <c r="E682" s="4">
        <v>4</v>
      </c>
    </row>
    <row r="683" spans="1:5" x14ac:dyDescent="0.25">
      <c r="A683">
        <v>5333</v>
      </c>
      <c r="B683" s="3">
        <v>1</v>
      </c>
      <c r="E683" s="4">
        <v>4</v>
      </c>
    </row>
    <row r="684" spans="1:5" x14ac:dyDescent="0.25">
      <c r="A684">
        <v>5334</v>
      </c>
      <c r="B684" s="3">
        <v>1</v>
      </c>
      <c r="C684" s="1">
        <v>2</v>
      </c>
      <c r="E684" s="4">
        <v>4</v>
      </c>
    </row>
    <row r="685" spans="1:5" x14ac:dyDescent="0.25">
      <c r="A685">
        <v>5335</v>
      </c>
      <c r="B685" s="3">
        <v>1</v>
      </c>
      <c r="C685" s="1">
        <v>2</v>
      </c>
      <c r="E685" s="4">
        <v>4</v>
      </c>
    </row>
    <row r="686" spans="1:5" x14ac:dyDescent="0.25">
      <c r="A686">
        <v>5336</v>
      </c>
      <c r="C686" s="1">
        <v>2</v>
      </c>
      <c r="D686" s="2">
        <v>3</v>
      </c>
      <c r="E686" s="4">
        <v>4</v>
      </c>
    </row>
    <row r="687" spans="1:5" x14ac:dyDescent="0.25">
      <c r="A687">
        <v>5337</v>
      </c>
      <c r="C687" s="1">
        <v>2</v>
      </c>
      <c r="D687" s="2">
        <v>3</v>
      </c>
      <c r="E687" s="4">
        <v>4</v>
      </c>
    </row>
    <row r="688" spans="1:5" x14ac:dyDescent="0.25">
      <c r="A688">
        <v>5338</v>
      </c>
      <c r="C688" s="1">
        <v>2</v>
      </c>
      <c r="D688" s="2">
        <v>3</v>
      </c>
    </row>
    <row r="689" spans="1:4" x14ac:dyDescent="0.25">
      <c r="A689">
        <v>5339</v>
      </c>
      <c r="C689" s="1">
        <v>2</v>
      </c>
      <c r="D689" s="2">
        <v>3</v>
      </c>
    </row>
    <row r="690" spans="1:4" x14ac:dyDescent="0.25">
      <c r="A690">
        <v>5340</v>
      </c>
      <c r="C690" s="1">
        <v>2</v>
      </c>
      <c r="D690" s="2">
        <v>3</v>
      </c>
    </row>
    <row r="691" spans="1:4" x14ac:dyDescent="0.25">
      <c r="A691">
        <v>5341</v>
      </c>
      <c r="C691" s="1">
        <v>2</v>
      </c>
      <c r="D691" s="2">
        <v>3</v>
      </c>
    </row>
    <row r="692" spans="1:4" x14ac:dyDescent="0.25">
      <c r="A692">
        <v>5342</v>
      </c>
      <c r="C692" s="1">
        <v>2</v>
      </c>
      <c r="D692" s="2">
        <v>3</v>
      </c>
    </row>
    <row r="693" spans="1:4" x14ac:dyDescent="0.25">
      <c r="A693">
        <v>5343</v>
      </c>
      <c r="C693" s="1">
        <v>2</v>
      </c>
      <c r="D693" s="2">
        <v>3</v>
      </c>
    </row>
    <row r="694" spans="1:4" x14ac:dyDescent="0.25">
      <c r="A694">
        <v>5344</v>
      </c>
      <c r="C694" s="1">
        <v>2</v>
      </c>
      <c r="D694" s="2">
        <v>3</v>
      </c>
    </row>
    <row r="695" spans="1:4" x14ac:dyDescent="0.25">
      <c r="A695">
        <v>5345</v>
      </c>
      <c r="C695" s="1">
        <v>2</v>
      </c>
      <c r="D695" s="2">
        <v>3</v>
      </c>
    </row>
    <row r="696" spans="1:4" x14ac:dyDescent="0.25">
      <c r="A696">
        <v>5346</v>
      </c>
      <c r="C696" s="1">
        <v>2</v>
      </c>
      <c r="D696" s="2">
        <v>3</v>
      </c>
    </row>
    <row r="697" spans="1:4" x14ac:dyDescent="0.25">
      <c r="A697">
        <v>5347</v>
      </c>
      <c r="C697" s="1">
        <v>2</v>
      </c>
      <c r="D697" s="2">
        <v>3</v>
      </c>
    </row>
    <row r="698" spans="1:4" x14ac:dyDescent="0.25">
      <c r="A698">
        <v>5348</v>
      </c>
      <c r="C698" s="1">
        <v>2</v>
      </c>
      <c r="D698" s="2">
        <v>3</v>
      </c>
    </row>
    <row r="699" spans="1:4" x14ac:dyDescent="0.25">
      <c r="A699">
        <v>5349</v>
      </c>
      <c r="C699" s="1">
        <v>2</v>
      </c>
      <c r="D699" s="2">
        <v>3</v>
      </c>
    </row>
    <row r="700" spans="1:4" x14ac:dyDescent="0.25">
      <c r="A700">
        <v>5350</v>
      </c>
      <c r="C700" s="1">
        <v>2</v>
      </c>
      <c r="D700" s="2">
        <v>3</v>
      </c>
    </row>
    <row r="701" spans="1:4" x14ac:dyDescent="0.25">
      <c r="A701">
        <v>5351</v>
      </c>
      <c r="C701" s="1">
        <v>2</v>
      </c>
      <c r="D701" s="2">
        <v>3</v>
      </c>
    </row>
    <row r="702" spans="1:4" x14ac:dyDescent="0.25">
      <c r="A702">
        <v>5352</v>
      </c>
      <c r="C702" s="1">
        <v>2</v>
      </c>
      <c r="D702" s="2">
        <v>3</v>
      </c>
    </row>
    <row r="703" spans="1:4" x14ac:dyDescent="0.25">
      <c r="A703">
        <v>5353</v>
      </c>
      <c r="C703" s="1">
        <v>2</v>
      </c>
      <c r="D703" s="2">
        <v>3</v>
      </c>
    </row>
    <row r="704" spans="1:4" x14ac:dyDescent="0.25">
      <c r="A704">
        <v>5354</v>
      </c>
      <c r="C704" s="1">
        <v>2</v>
      </c>
      <c r="D704" s="2">
        <v>3</v>
      </c>
    </row>
    <row r="705" spans="1:5" x14ac:dyDescent="0.25">
      <c r="A705">
        <v>5355</v>
      </c>
      <c r="C705" s="1">
        <v>2</v>
      </c>
      <c r="D705" s="2">
        <v>3</v>
      </c>
    </row>
    <row r="706" spans="1:5" x14ac:dyDescent="0.25">
      <c r="A706">
        <v>5356</v>
      </c>
      <c r="C706" s="1">
        <v>2</v>
      </c>
      <c r="D706" s="2">
        <v>3</v>
      </c>
    </row>
    <row r="707" spans="1:5" x14ac:dyDescent="0.25">
      <c r="A707">
        <v>5357</v>
      </c>
      <c r="B707" s="3">
        <v>1</v>
      </c>
      <c r="C707" s="1">
        <v>2</v>
      </c>
      <c r="D707" s="2">
        <v>3</v>
      </c>
    </row>
    <row r="708" spans="1:5" x14ac:dyDescent="0.25">
      <c r="A708">
        <v>5358</v>
      </c>
      <c r="B708" s="3">
        <v>1</v>
      </c>
      <c r="C708" s="1">
        <v>2</v>
      </c>
      <c r="D708" s="2">
        <v>3</v>
      </c>
    </row>
    <row r="709" spans="1:5" x14ac:dyDescent="0.25">
      <c r="A709">
        <v>5359</v>
      </c>
      <c r="B709" s="3">
        <v>1</v>
      </c>
      <c r="C709" s="1">
        <v>2</v>
      </c>
      <c r="D709" s="2">
        <v>3</v>
      </c>
    </row>
    <row r="710" spans="1:5" x14ac:dyDescent="0.25">
      <c r="A710">
        <v>5360</v>
      </c>
      <c r="B710" s="3">
        <v>1</v>
      </c>
      <c r="C710" s="1">
        <v>2</v>
      </c>
      <c r="D710" s="2">
        <v>3</v>
      </c>
    </row>
    <row r="711" spans="1:5" x14ac:dyDescent="0.25">
      <c r="A711">
        <v>5361</v>
      </c>
      <c r="B711" s="3">
        <v>1</v>
      </c>
      <c r="C711" s="1">
        <v>2</v>
      </c>
      <c r="D711" s="2">
        <v>3</v>
      </c>
    </row>
    <row r="712" spans="1:5" x14ac:dyDescent="0.25">
      <c r="A712">
        <v>5362</v>
      </c>
      <c r="B712" s="3">
        <v>1</v>
      </c>
      <c r="C712" s="1">
        <v>2</v>
      </c>
      <c r="D712" s="2">
        <v>3</v>
      </c>
    </row>
    <row r="713" spans="1:5" x14ac:dyDescent="0.25">
      <c r="A713">
        <v>5363</v>
      </c>
      <c r="B713" s="3">
        <v>1</v>
      </c>
      <c r="D713" s="2">
        <v>3</v>
      </c>
      <c r="E713" s="4">
        <v>4</v>
      </c>
    </row>
    <row r="714" spans="1:5" x14ac:dyDescent="0.25">
      <c r="A714">
        <v>5364</v>
      </c>
      <c r="B714" s="3">
        <v>1</v>
      </c>
      <c r="D714" s="2">
        <v>3</v>
      </c>
      <c r="E714" s="4">
        <v>4</v>
      </c>
    </row>
    <row r="715" spans="1:5" x14ac:dyDescent="0.25">
      <c r="A715">
        <v>5365</v>
      </c>
      <c r="B715" s="3">
        <v>1</v>
      </c>
      <c r="D715" s="2">
        <v>3</v>
      </c>
      <c r="E715" s="4">
        <v>4</v>
      </c>
    </row>
    <row r="716" spans="1:5" x14ac:dyDescent="0.25">
      <c r="A716">
        <v>5366</v>
      </c>
      <c r="B716" s="3">
        <v>1</v>
      </c>
      <c r="E716" s="4">
        <v>4</v>
      </c>
    </row>
    <row r="717" spans="1:5" x14ac:dyDescent="0.25">
      <c r="A717">
        <v>5367</v>
      </c>
      <c r="B717" s="3">
        <v>1</v>
      </c>
      <c r="E717" s="4">
        <v>4</v>
      </c>
    </row>
    <row r="718" spans="1:5" x14ac:dyDescent="0.25">
      <c r="A718">
        <v>5368</v>
      </c>
      <c r="B718" s="3">
        <v>1</v>
      </c>
      <c r="E718" s="4">
        <v>4</v>
      </c>
    </row>
    <row r="719" spans="1:5" x14ac:dyDescent="0.25">
      <c r="A719">
        <v>5369</v>
      </c>
      <c r="B719" s="3">
        <v>1</v>
      </c>
      <c r="E719" s="4">
        <v>4</v>
      </c>
    </row>
    <row r="720" spans="1:5" x14ac:dyDescent="0.25">
      <c r="A720">
        <v>5370</v>
      </c>
      <c r="B720" s="3">
        <v>1</v>
      </c>
      <c r="E720" s="4">
        <v>4</v>
      </c>
    </row>
    <row r="721" spans="1:5" x14ac:dyDescent="0.25">
      <c r="A721">
        <v>5371</v>
      </c>
      <c r="B721" s="3">
        <v>1</v>
      </c>
      <c r="E721" s="4">
        <v>4</v>
      </c>
    </row>
    <row r="722" spans="1:5" x14ac:dyDescent="0.25">
      <c r="A722">
        <v>5372</v>
      </c>
      <c r="B722" s="3">
        <v>1</v>
      </c>
      <c r="E722" s="4">
        <v>4</v>
      </c>
    </row>
    <row r="723" spans="1:5" x14ac:dyDescent="0.25">
      <c r="A723">
        <v>5373</v>
      </c>
      <c r="B723" s="3">
        <v>1</v>
      </c>
      <c r="E723" s="4">
        <v>4</v>
      </c>
    </row>
    <row r="724" spans="1:5" x14ac:dyDescent="0.25">
      <c r="A724">
        <v>5374</v>
      </c>
      <c r="B724" s="3">
        <v>1</v>
      </c>
      <c r="E724" s="4">
        <v>4</v>
      </c>
    </row>
    <row r="725" spans="1:5" x14ac:dyDescent="0.25">
      <c r="A725">
        <v>5375</v>
      </c>
      <c r="B725" s="3">
        <v>1</v>
      </c>
      <c r="E725" s="4">
        <v>4</v>
      </c>
    </row>
    <row r="726" spans="1:5" x14ac:dyDescent="0.25">
      <c r="A726">
        <v>5376</v>
      </c>
      <c r="B726" s="3">
        <v>1</v>
      </c>
      <c r="E726" s="4">
        <v>4</v>
      </c>
    </row>
    <row r="727" spans="1:5" x14ac:dyDescent="0.25">
      <c r="A727">
        <v>5377</v>
      </c>
      <c r="B727" s="3">
        <v>1</v>
      </c>
      <c r="E727" s="4">
        <v>4</v>
      </c>
    </row>
    <row r="728" spans="1:5" x14ac:dyDescent="0.25">
      <c r="A728">
        <v>5378</v>
      </c>
      <c r="B728" s="3">
        <v>1</v>
      </c>
      <c r="E728" s="4">
        <v>4</v>
      </c>
    </row>
    <row r="729" spans="1:5" x14ac:dyDescent="0.25">
      <c r="A729">
        <v>5379</v>
      </c>
      <c r="B729" s="3">
        <v>1</v>
      </c>
      <c r="E729" s="4">
        <v>4</v>
      </c>
    </row>
    <row r="730" spans="1:5" x14ac:dyDescent="0.25">
      <c r="A730">
        <v>5380</v>
      </c>
      <c r="B730" s="3">
        <v>1</v>
      </c>
      <c r="E730" s="4">
        <v>4</v>
      </c>
    </row>
    <row r="731" spans="1:5" x14ac:dyDescent="0.25">
      <c r="A731">
        <v>5381</v>
      </c>
      <c r="B731" s="3">
        <v>1</v>
      </c>
      <c r="E731" s="4">
        <v>4</v>
      </c>
    </row>
    <row r="732" spans="1:5" x14ac:dyDescent="0.25">
      <c r="A732">
        <v>5382</v>
      </c>
      <c r="B732" s="3">
        <v>1</v>
      </c>
      <c r="E732" s="4">
        <v>4</v>
      </c>
    </row>
    <row r="733" spans="1:5" x14ac:dyDescent="0.25">
      <c r="A733">
        <v>5383</v>
      </c>
      <c r="B733" s="3">
        <v>1</v>
      </c>
      <c r="E733" s="4">
        <v>4</v>
      </c>
    </row>
    <row r="734" spans="1:5" x14ac:dyDescent="0.25">
      <c r="A734">
        <v>5384</v>
      </c>
      <c r="B734" s="3">
        <v>1</v>
      </c>
      <c r="E734" s="4">
        <v>4</v>
      </c>
    </row>
    <row r="735" spans="1:5" x14ac:dyDescent="0.25">
      <c r="A735">
        <v>5385</v>
      </c>
      <c r="C735" s="1">
        <v>2</v>
      </c>
      <c r="E735" s="4">
        <v>4</v>
      </c>
    </row>
    <row r="736" spans="1:5" x14ac:dyDescent="0.25">
      <c r="A736">
        <v>5386</v>
      </c>
      <c r="C736" s="1">
        <v>2</v>
      </c>
      <c r="E736" s="4">
        <v>4</v>
      </c>
    </row>
    <row r="737" spans="1:4" x14ac:dyDescent="0.25">
      <c r="A737">
        <v>5387</v>
      </c>
      <c r="C737" s="1">
        <v>2</v>
      </c>
      <c r="D737" s="2">
        <v>3</v>
      </c>
    </row>
    <row r="738" spans="1:4" x14ac:dyDescent="0.25">
      <c r="A738">
        <v>5388</v>
      </c>
      <c r="C738" s="1">
        <v>2</v>
      </c>
      <c r="D738" s="2">
        <v>3</v>
      </c>
    </row>
    <row r="739" spans="1:4" x14ac:dyDescent="0.25">
      <c r="A739">
        <v>5389</v>
      </c>
      <c r="C739" s="1">
        <v>2</v>
      </c>
      <c r="D739" s="2">
        <v>3</v>
      </c>
    </row>
    <row r="740" spans="1:4" x14ac:dyDescent="0.25">
      <c r="A740">
        <v>5390</v>
      </c>
      <c r="C740" s="1">
        <v>2</v>
      </c>
      <c r="D740" s="2">
        <v>3</v>
      </c>
    </row>
    <row r="741" spans="1:4" x14ac:dyDescent="0.25">
      <c r="A741">
        <v>5391</v>
      </c>
      <c r="C741" s="1">
        <v>2</v>
      </c>
      <c r="D741" s="2">
        <v>3</v>
      </c>
    </row>
    <row r="742" spans="1:4" x14ac:dyDescent="0.25">
      <c r="A742">
        <v>5392</v>
      </c>
      <c r="C742" s="1">
        <v>2</v>
      </c>
      <c r="D742" s="2">
        <v>3</v>
      </c>
    </row>
    <row r="743" spans="1:4" x14ac:dyDescent="0.25">
      <c r="A743">
        <v>5393</v>
      </c>
      <c r="C743" s="1">
        <v>2</v>
      </c>
      <c r="D743" s="2">
        <v>3</v>
      </c>
    </row>
    <row r="744" spans="1:4" x14ac:dyDescent="0.25">
      <c r="A744">
        <v>5394</v>
      </c>
      <c r="C744" s="1">
        <v>2</v>
      </c>
      <c r="D744" s="2">
        <v>3</v>
      </c>
    </row>
    <row r="745" spans="1:4" x14ac:dyDescent="0.25">
      <c r="A745">
        <v>5395</v>
      </c>
      <c r="C745" s="1">
        <v>2</v>
      </c>
      <c r="D745" s="2">
        <v>3</v>
      </c>
    </row>
    <row r="746" spans="1:4" x14ac:dyDescent="0.25">
      <c r="A746">
        <v>5396</v>
      </c>
      <c r="C746" s="1">
        <v>2</v>
      </c>
      <c r="D746" s="2">
        <v>3</v>
      </c>
    </row>
    <row r="747" spans="1:4" x14ac:dyDescent="0.25">
      <c r="A747">
        <v>5397</v>
      </c>
      <c r="C747" s="1">
        <v>2</v>
      </c>
      <c r="D747" s="2">
        <v>3</v>
      </c>
    </row>
    <row r="748" spans="1:4" x14ac:dyDescent="0.25">
      <c r="A748">
        <v>5398</v>
      </c>
      <c r="C748" s="1">
        <v>2</v>
      </c>
      <c r="D748" s="2">
        <v>3</v>
      </c>
    </row>
    <row r="749" spans="1:4" x14ac:dyDescent="0.25">
      <c r="A749">
        <v>5399</v>
      </c>
      <c r="C749" s="1">
        <v>2</v>
      </c>
      <c r="D749" s="2">
        <v>3</v>
      </c>
    </row>
    <row r="750" spans="1:4" x14ac:dyDescent="0.25">
      <c r="A750">
        <v>5400</v>
      </c>
      <c r="C750" s="1">
        <v>2</v>
      </c>
      <c r="D750" s="2">
        <v>3</v>
      </c>
    </row>
    <row r="751" spans="1:4" x14ac:dyDescent="0.25">
      <c r="A751">
        <v>5401</v>
      </c>
      <c r="C751" s="1">
        <v>2</v>
      </c>
      <c r="D751" s="2">
        <v>3</v>
      </c>
    </row>
    <row r="752" spans="1:4" x14ac:dyDescent="0.25">
      <c r="A752">
        <v>5402</v>
      </c>
      <c r="C752" s="1">
        <v>2</v>
      </c>
      <c r="D752" s="2">
        <v>3</v>
      </c>
    </row>
    <row r="753" spans="1:5" x14ac:dyDescent="0.25">
      <c r="A753">
        <v>5403</v>
      </c>
      <c r="C753" s="1">
        <v>2</v>
      </c>
      <c r="D753" s="2">
        <v>3</v>
      </c>
    </row>
    <row r="754" spans="1:5" x14ac:dyDescent="0.25">
      <c r="A754">
        <v>5404</v>
      </c>
      <c r="C754" s="1">
        <v>2</v>
      </c>
      <c r="D754" s="2">
        <v>3</v>
      </c>
    </row>
    <row r="755" spans="1:5" x14ac:dyDescent="0.25">
      <c r="A755">
        <v>5405</v>
      </c>
      <c r="C755" s="1">
        <v>2</v>
      </c>
      <c r="D755" s="2">
        <v>3</v>
      </c>
    </row>
    <row r="756" spans="1:5" x14ac:dyDescent="0.25">
      <c r="A756">
        <v>5406</v>
      </c>
      <c r="C756" s="1">
        <v>2</v>
      </c>
      <c r="D756" s="2">
        <v>3</v>
      </c>
      <c r="E756" s="4">
        <v>4</v>
      </c>
    </row>
    <row r="757" spans="1:5" x14ac:dyDescent="0.25">
      <c r="A757">
        <v>5407</v>
      </c>
      <c r="C757" s="1">
        <v>2</v>
      </c>
      <c r="D757" s="2">
        <v>3</v>
      </c>
      <c r="E757" s="4">
        <v>4</v>
      </c>
    </row>
    <row r="758" spans="1:5" x14ac:dyDescent="0.25">
      <c r="A758">
        <v>5408</v>
      </c>
      <c r="C758" s="1">
        <v>2</v>
      </c>
      <c r="D758" s="2">
        <v>3</v>
      </c>
      <c r="E758" s="4">
        <v>4</v>
      </c>
    </row>
    <row r="759" spans="1:5" x14ac:dyDescent="0.25">
      <c r="A759">
        <v>5409</v>
      </c>
      <c r="C759" s="1">
        <v>2</v>
      </c>
      <c r="D759" s="2">
        <v>3</v>
      </c>
      <c r="E759" s="4">
        <v>4</v>
      </c>
    </row>
    <row r="760" spans="1:5" x14ac:dyDescent="0.25">
      <c r="A760">
        <v>5410</v>
      </c>
      <c r="C760" s="1">
        <v>2</v>
      </c>
      <c r="E760" s="4">
        <v>4</v>
      </c>
    </row>
    <row r="761" spans="1:5" x14ac:dyDescent="0.25">
      <c r="A761">
        <v>5411</v>
      </c>
      <c r="B761" s="3">
        <v>1</v>
      </c>
      <c r="E761" s="4">
        <v>4</v>
      </c>
    </row>
    <row r="762" spans="1:5" x14ac:dyDescent="0.25">
      <c r="A762">
        <v>5412</v>
      </c>
      <c r="B762" s="3">
        <v>1</v>
      </c>
      <c r="E762" s="4">
        <v>4</v>
      </c>
    </row>
    <row r="763" spans="1:5" x14ac:dyDescent="0.25">
      <c r="A763">
        <v>5413</v>
      </c>
      <c r="B763" s="3">
        <v>1</v>
      </c>
      <c r="E763" s="4">
        <v>4</v>
      </c>
    </row>
    <row r="764" spans="1:5" x14ac:dyDescent="0.25">
      <c r="A764">
        <v>5414</v>
      </c>
      <c r="B764" s="3">
        <v>1</v>
      </c>
      <c r="E764" s="4">
        <v>4</v>
      </c>
    </row>
    <row r="765" spans="1:5" x14ac:dyDescent="0.25">
      <c r="A765">
        <v>5415</v>
      </c>
      <c r="B765" s="3">
        <v>1</v>
      </c>
      <c r="E765" s="4">
        <v>4</v>
      </c>
    </row>
    <row r="766" spans="1:5" x14ac:dyDescent="0.25">
      <c r="A766">
        <v>5416</v>
      </c>
      <c r="B766" s="3">
        <v>1</v>
      </c>
      <c r="E766" s="4">
        <v>4</v>
      </c>
    </row>
    <row r="767" spans="1:5" x14ac:dyDescent="0.25">
      <c r="A767">
        <v>5417</v>
      </c>
      <c r="B767" s="3">
        <v>1</v>
      </c>
      <c r="E767" s="4">
        <v>4</v>
      </c>
    </row>
    <row r="768" spans="1:5" x14ac:dyDescent="0.25">
      <c r="A768">
        <v>5418</v>
      </c>
      <c r="B768" s="3">
        <v>1</v>
      </c>
      <c r="E768" s="4">
        <v>4</v>
      </c>
    </row>
    <row r="769" spans="1:5" x14ac:dyDescent="0.25">
      <c r="A769">
        <v>5419</v>
      </c>
      <c r="B769" s="3">
        <v>1</v>
      </c>
      <c r="E769" s="4">
        <v>4</v>
      </c>
    </row>
    <row r="770" spans="1:5" x14ac:dyDescent="0.25">
      <c r="A770">
        <v>5420</v>
      </c>
      <c r="B770" s="3">
        <v>1</v>
      </c>
      <c r="E770" s="4">
        <v>4</v>
      </c>
    </row>
    <row r="771" spans="1:5" x14ac:dyDescent="0.25">
      <c r="A771">
        <v>5421</v>
      </c>
      <c r="B771" s="3">
        <v>1</v>
      </c>
      <c r="E771" s="4">
        <v>4</v>
      </c>
    </row>
    <row r="772" spans="1:5" x14ac:dyDescent="0.25">
      <c r="A772">
        <v>5422</v>
      </c>
      <c r="B772" s="3">
        <v>1</v>
      </c>
      <c r="E772" s="4">
        <v>4</v>
      </c>
    </row>
    <row r="773" spans="1:5" x14ac:dyDescent="0.25">
      <c r="A773">
        <v>5423</v>
      </c>
      <c r="B773" s="3">
        <v>1</v>
      </c>
      <c r="E773" s="4">
        <v>4</v>
      </c>
    </row>
    <row r="774" spans="1:5" x14ac:dyDescent="0.25">
      <c r="A774">
        <v>5424</v>
      </c>
      <c r="B774" s="3">
        <v>1</v>
      </c>
      <c r="E774" s="4">
        <v>4</v>
      </c>
    </row>
    <row r="775" spans="1:5" x14ac:dyDescent="0.25">
      <c r="A775">
        <v>5425</v>
      </c>
      <c r="B775" s="3">
        <v>1</v>
      </c>
    </row>
    <row r="776" spans="1:5" x14ac:dyDescent="0.25">
      <c r="A776">
        <v>5426</v>
      </c>
      <c r="B776" s="3">
        <v>1</v>
      </c>
    </row>
    <row r="777" spans="1:5" x14ac:dyDescent="0.25">
      <c r="A777">
        <v>5427</v>
      </c>
      <c r="B777" s="3">
        <v>1</v>
      </c>
    </row>
    <row r="778" spans="1:5" x14ac:dyDescent="0.25">
      <c r="A778">
        <v>5428</v>
      </c>
      <c r="B778" s="3">
        <v>1</v>
      </c>
    </row>
    <row r="779" spans="1:5" x14ac:dyDescent="0.25">
      <c r="A779">
        <v>5429</v>
      </c>
      <c r="B779" s="3">
        <v>1</v>
      </c>
    </row>
    <row r="780" spans="1:5" x14ac:dyDescent="0.25">
      <c r="A780">
        <v>5430</v>
      </c>
      <c r="B780" s="3">
        <v>1</v>
      </c>
    </row>
    <row r="781" spans="1:5" x14ac:dyDescent="0.25">
      <c r="A781">
        <v>5431</v>
      </c>
      <c r="B781" s="3">
        <v>1</v>
      </c>
    </row>
    <row r="782" spans="1:5" x14ac:dyDescent="0.25">
      <c r="A782">
        <v>5432</v>
      </c>
      <c r="B782" s="3">
        <v>1</v>
      </c>
    </row>
    <row r="783" spans="1:5" x14ac:dyDescent="0.25">
      <c r="A783">
        <v>5433</v>
      </c>
      <c r="B783" s="3">
        <v>1</v>
      </c>
      <c r="C783" s="1">
        <v>2</v>
      </c>
      <c r="D783" s="2">
        <v>3</v>
      </c>
    </row>
    <row r="784" spans="1:5" x14ac:dyDescent="0.25">
      <c r="A784">
        <v>5434</v>
      </c>
      <c r="B784" s="3">
        <v>1</v>
      </c>
      <c r="C784" s="1">
        <v>2</v>
      </c>
      <c r="D784" s="2">
        <v>3</v>
      </c>
    </row>
    <row r="785" spans="1:4" x14ac:dyDescent="0.25">
      <c r="A785">
        <v>5435</v>
      </c>
      <c r="B785" s="3">
        <v>1</v>
      </c>
      <c r="C785" s="1">
        <v>2</v>
      </c>
      <c r="D785" s="2">
        <v>3</v>
      </c>
    </row>
    <row r="786" spans="1:4" x14ac:dyDescent="0.25">
      <c r="A786">
        <v>5436</v>
      </c>
      <c r="C786" s="1">
        <v>2</v>
      </c>
      <c r="D786" s="2">
        <v>3</v>
      </c>
    </row>
    <row r="787" spans="1:4" x14ac:dyDescent="0.25">
      <c r="A787">
        <v>5437</v>
      </c>
      <c r="C787" s="1">
        <v>2</v>
      </c>
      <c r="D787" s="2">
        <v>3</v>
      </c>
    </row>
    <row r="788" spans="1:4" x14ac:dyDescent="0.25">
      <c r="A788">
        <v>5438</v>
      </c>
      <c r="C788" s="1">
        <v>2</v>
      </c>
      <c r="D788" s="2">
        <v>3</v>
      </c>
    </row>
    <row r="789" spans="1:4" x14ac:dyDescent="0.25">
      <c r="A789">
        <v>5439</v>
      </c>
      <c r="C789" s="1">
        <v>2</v>
      </c>
      <c r="D789" s="2">
        <v>3</v>
      </c>
    </row>
    <row r="790" spans="1:4" x14ac:dyDescent="0.25">
      <c r="A790">
        <v>5440</v>
      </c>
      <c r="C790" s="1">
        <v>2</v>
      </c>
      <c r="D790" s="2">
        <v>3</v>
      </c>
    </row>
    <row r="791" spans="1:4" x14ac:dyDescent="0.25">
      <c r="A791">
        <v>5441</v>
      </c>
      <c r="C791" s="1">
        <v>2</v>
      </c>
      <c r="D791" s="2">
        <v>3</v>
      </c>
    </row>
    <row r="792" spans="1:4" x14ac:dyDescent="0.25">
      <c r="A792">
        <v>5442</v>
      </c>
      <c r="C792" s="1">
        <v>2</v>
      </c>
      <c r="D792" s="2">
        <v>3</v>
      </c>
    </row>
    <row r="793" spans="1:4" x14ac:dyDescent="0.25">
      <c r="A793">
        <v>5443</v>
      </c>
      <c r="C793" s="1">
        <v>2</v>
      </c>
      <c r="D793" s="2">
        <v>3</v>
      </c>
    </row>
    <row r="794" spans="1:4" x14ac:dyDescent="0.25">
      <c r="A794">
        <v>5444</v>
      </c>
      <c r="C794" s="1">
        <v>2</v>
      </c>
      <c r="D794" s="2">
        <v>3</v>
      </c>
    </row>
    <row r="795" spans="1:4" x14ac:dyDescent="0.25">
      <c r="A795">
        <v>5445</v>
      </c>
      <c r="C795" s="1">
        <v>2</v>
      </c>
      <c r="D795" s="2">
        <v>3</v>
      </c>
    </row>
    <row r="796" spans="1:4" x14ac:dyDescent="0.25">
      <c r="A796">
        <v>5446</v>
      </c>
      <c r="C796" s="1">
        <v>2</v>
      </c>
      <c r="D796" s="2">
        <v>3</v>
      </c>
    </row>
    <row r="797" spans="1:4" x14ac:dyDescent="0.25">
      <c r="A797">
        <v>5447</v>
      </c>
      <c r="C797" s="1">
        <v>2</v>
      </c>
      <c r="D797" s="2">
        <v>3</v>
      </c>
    </row>
    <row r="798" spans="1:4" x14ac:dyDescent="0.25">
      <c r="A798">
        <v>5448</v>
      </c>
      <c r="C798" s="1">
        <v>2</v>
      </c>
      <c r="D798" s="2">
        <v>3</v>
      </c>
    </row>
    <row r="799" spans="1:4" x14ac:dyDescent="0.25">
      <c r="A799">
        <v>5449</v>
      </c>
      <c r="C799" s="1">
        <v>2</v>
      </c>
      <c r="D799" s="2">
        <v>3</v>
      </c>
    </row>
    <row r="800" spans="1:4" x14ac:dyDescent="0.25">
      <c r="A800">
        <v>5450</v>
      </c>
      <c r="C800" s="1">
        <v>2</v>
      </c>
      <c r="D800" s="2">
        <v>3</v>
      </c>
    </row>
    <row r="801" spans="1:5" x14ac:dyDescent="0.25">
      <c r="A801">
        <v>5451</v>
      </c>
      <c r="C801" s="1">
        <v>2</v>
      </c>
      <c r="D801" s="2">
        <v>3</v>
      </c>
    </row>
    <row r="802" spans="1:5" x14ac:dyDescent="0.25">
      <c r="A802">
        <v>5452</v>
      </c>
      <c r="C802" s="1">
        <v>2</v>
      </c>
      <c r="D802" s="2">
        <v>3</v>
      </c>
      <c r="E802" s="4">
        <v>4</v>
      </c>
    </row>
    <row r="803" spans="1:5" x14ac:dyDescent="0.25">
      <c r="A803">
        <v>5453</v>
      </c>
      <c r="C803" s="1">
        <v>2</v>
      </c>
      <c r="D803" s="2">
        <v>3</v>
      </c>
      <c r="E803" s="4">
        <v>4</v>
      </c>
    </row>
    <row r="804" spans="1:5" x14ac:dyDescent="0.25">
      <c r="A804">
        <v>5454</v>
      </c>
      <c r="C804" s="1">
        <v>2</v>
      </c>
      <c r="E804" s="4">
        <v>4</v>
      </c>
    </row>
    <row r="805" spans="1:5" x14ac:dyDescent="0.25">
      <c r="A805">
        <v>5455</v>
      </c>
      <c r="C805" s="1">
        <v>2</v>
      </c>
      <c r="E805" s="4">
        <v>4</v>
      </c>
    </row>
    <row r="806" spans="1:5" x14ac:dyDescent="0.25">
      <c r="A806">
        <v>5456</v>
      </c>
      <c r="C806" s="1">
        <v>2</v>
      </c>
      <c r="E806" s="4">
        <v>4</v>
      </c>
    </row>
    <row r="807" spans="1:5" x14ac:dyDescent="0.25">
      <c r="A807">
        <v>5457</v>
      </c>
      <c r="E807" s="4">
        <v>4</v>
      </c>
    </row>
    <row r="808" spans="1:5" x14ac:dyDescent="0.25">
      <c r="A808">
        <v>5458</v>
      </c>
      <c r="B808" s="3">
        <v>1</v>
      </c>
      <c r="E808" s="4">
        <v>4</v>
      </c>
    </row>
    <row r="809" spans="1:5" x14ac:dyDescent="0.25">
      <c r="A809">
        <v>5459</v>
      </c>
      <c r="B809" s="3">
        <v>1</v>
      </c>
      <c r="E809" s="4">
        <v>4</v>
      </c>
    </row>
    <row r="810" spans="1:5" x14ac:dyDescent="0.25">
      <c r="A810">
        <v>5460</v>
      </c>
      <c r="B810" s="3">
        <v>1</v>
      </c>
      <c r="E810" s="4">
        <v>4</v>
      </c>
    </row>
    <row r="811" spans="1:5" x14ac:dyDescent="0.25">
      <c r="A811">
        <v>5461</v>
      </c>
      <c r="B811" s="3">
        <v>1</v>
      </c>
      <c r="E811" s="4">
        <v>4</v>
      </c>
    </row>
    <row r="812" spans="1:5" x14ac:dyDescent="0.25">
      <c r="A812">
        <v>5462</v>
      </c>
      <c r="B812" s="3">
        <v>1</v>
      </c>
      <c r="E812" s="4">
        <v>4</v>
      </c>
    </row>
    <row r="813" spans="1:5" x14ac:dyDescent="0.25">
      <c r="A813">
        <v>5463</v>
      </c>
      <c r="B813" s="3">
        <v>1</v>
      </c>
      <c r="E813" s="4">
        <v>4</v>
      </c>
    </row>
    <row r="814" spans="1:5" x14ac:dyDescent="0.25">
      <c r="A814">
        <v>5464</v>
      </c>
      <c r="B814" s="3">
        <v>1</v>
      </c>
      <c r="E814" s="4">
        <v>4</v>
      </c>
    </row>
    <row r="815" spans="1:5" x14ac:dyDescent="0.25">
      <c r="A815">
        <v>5465</v>
      </c>
      <c r="B815" s="3">
        <v>1</v>
      </c>
      <c r="E815" s="4">
        <v>4</v>
      </c>
    </row>
    <row r="816" spans="1:5" x14ac:dyDescent="0.25">
      <c r="A816">
        <v>5466</v>
      </c>
      <c r="B816" s="3">
        <v>1</v>
      </c>
      <c r="E816" s="4">
        <v>4</v>
      </c>
    </row>
    <row r="817" spans="1:5" x14ac:dyDescent="0.25">
      <c r="A817">
        <v>5467</v>
      </c>
      <c r="B817" s="3">
        <v>1</v>
      </c>
      <c r="E817" s="4">
        <v>4</v>
      </c>
    </row>
    <row r="818" spans="1:5" x14ac:dyDescent="0.25">
      <c r="A818">
        <v>5468</v>
      </c>
      <c r="B818" s="3">
        <v>1</v>
      </c>
      <c r="E818" s="4">
        <v>4</v>
      </c>
    </row>
    <row r="819" spans="1:5" x14ac:dyDescent="0.25">
      <c r="A819">
        <v>5469</v>
      </c>
      <c r="B819" s="3">
        <v>1</v>
      </c>
      <c r="E819" s="4">
        <v>4</v>
      </c>
    </row>
    <row r="820" spans="1:5" x14ac:dyDescent="0.25">
      <c r="A820">
        <v>5470</v>
      </c>
      <c r="B820" s="3">
        <v>1</v>
      </c>
      <c r="E820" s="4">
        <v>4</v>
      </c>
    </row>
    <row r="821" spans="1:5" x14ac:dyDescent="0.25">
      <c r="A821">
        <v>5471</v>
      </c>
      <c r="B821" s="3">
        <v>1</v>
      </c>
    </row>
    <row r="822" spans="1:5" x14ac:dyDescent="0.25">
      <c r="A822">
        <v>5472</v>
      </c>
      <c r="B822" s="3">
        <v>1</v>
      </c>
      <c r="D822" s="2">
        <v>3</v>
      </c>
    </row>
    <row r="823" spans="1:5" x14ac:dyDescent="0.25">
      <c r="A823">
        <v>5473</v>
      </c>
      <c r="B823" s="3">
        <v>1</v>
      </c>
      <c r="D823" s="2">
        <v>3</v>
      </c>
    </row>
    <row r="824" spans="1:5" x14ac:dyDescent="0.25">
      <c r="A824">
        <v>5474</v>
      </c>
      <c r="B824" s="3">
        <v>1</v>
      </c>
      <c r="D824" s="2">
        <v>3</v>
      </c>
    </row>
    <row r="825" spans="1:5" x14ac:dyDescent="0.25">
      <c r="A825">
        <v>5475</v>
      </c>
      <c r="B825" s="3">
        <v>1</v>
      </c>
      <c r="D825" s="2">
        <v>3</v>
      </c>
    </row>
    <row r="826" spans="1:5" x14ac:dyDescent="0.25">
      <c r="A826">
        <v>5476</v>
      </c>
      <c r="B826" s="3">
        <v>1</v>
      </c>
      <c r="C826" s="1">
        <v>2</v>
      </c>
      <c r="D826" s="2">
        <v>3</v>
      </c>
    </row>
    <row r="827" spans="1:5" x14ac:dyDescent="0.25">
      <c r="A827">
        <v>5477</v>
      </c>
      <c r="B827" s="3">
        <v>1</v>
      </c>
      <c r="C827" s="1">
        <v>2</v>
      </c>
      <c r="D827" s="2">
        <v>3</v>
      </c>
    </row>
    <row r="828" spans="1:5" x14ac:dyDescent="0.25">
      <c r="A828">
        <v>5478</v>
      </c>
      <c r="C828" s="1">
        <v>2</v>
      </c>
      <c r="D828" s="2">
        <v>3</v>
      </c>
    </row>
    <row r="829" spans="1:5" x14ac:dyDescent="0.25">
      <c r="A829">
        <v>5479</v>
      </c>
      <c r="C829" s="1">
        <v>2</v>
      </c>
      <c r="D829" s="2">
        <v>3</v>
      </c>
    </row>
    <row r="830" spans="1:5" x14ac:dyDescent="0.25">
      <c r="A830">
        <v>5480</v>
      </c>
      <c r="C830" s="1">
        <v>2</v>
      </c>
      <c r="D830" s="2">
        <v>3</v>
      </c>
    </row>
    <row r="831" spans="1:5" x14ac:dyDescent="0.25">
      <c r="A831">
        <v>5481</v>
      </c>
      <c r="C831" s="1">
        <v>2</v>
      </c>
      <c r="D831" s="2">
        <v>3</v>
      </c>
    </row>
    <row r="832" spans="1:5" x14ac:dyDescent="0.25">
      <c r="A832">
        <v>5482</v>
      </c>
      <c r="C832" s="1">
        <v>2</v>
      </c>
      <c r="D832" s="2">
        <v>3</v>
      </c>
    </row>
    <row r="833" spans="1:5" x14ac:dyDescent="0.25">
      <c r="A833">
        <v>5483</v>
      </c>
      <c r="C833" s="1">
        <v>2</v>
      </c>
      <c r="D833" s="2">
        <v>3</v>
      </c>
    </row>
    <row r="834" spans="1:5" x14ac:dyDescent="0.25">
      <c r="A834">
        <v>5484</v>
      </c>
      <c r="C834" s="1">
        <v>2</v>
      </c>
      <c r="D834" s="2">
        <v>3</v>
      </c>
      <c r="E834" s="4">
        <v>4</v>
      </c>
    </row>
    <row r="835" spans="1:5" x14ac:dyDescent="0.25">
      <c r="A835">
        <v>5485</v>
      </c>
      <c r="C835" s="1">
        <v>2</v>
      </c>
      <c r="D835" s="2">
        <v>3</v>
      </c>
      <c r="E835" s="4">
        <v>4</v>
      </c>
    </row>
    <row r="836" spans="1:5" x14ac:dyDescent="0.25">
      <c r="A836">
        <v>5486</v>
      </c>
      <c r="C836" s="1">
        <v>2</v>
      </c>
      <c r="D836" s="2">
        <v>3</v>
      </c>
      <c r="E836" s="4">
        <v>4</v>
      </c>
    </row>
    <row r="837" spans="1:5" x14ac:dyDescent="0.25">
      <c r="A837">
        <v>5487</v>
      </c>
      <c r="C837" s="1">
        <v>2</v>
      </c>
      <c r="D837" s="2">
        <v>3</v>
      </c>
      <c r="E837" s="4">
        <v>4</v>
      </c>
    </row>
    <row r="838" spans="1:5" x14ac:dyDescent="0.25">
      <c r="A838">
        <v>5488</v>
      </c>
      <c r="C838" s="1">
        <v>2</v>
      </c>
      <c r="E838" s="4">
        <v>4</v>
      </c>
    </row>
    <row r="839" spans="1:5" x14ac:dyDescent="0.25">
      <c r="A839">
        <v>5489</v>
      </c>
      <c r="C839" s="1">
        <v>2</v>
      </c>
      <c r="E839" s="4">
        <v>4</v>
      </c>
    </row>
    <row r="840" spans="1:5" x14ac:dyDescent="0.25">
      <c r="A840">
        <v>5490</v>
      </c>
      <c r="C840" s="1">
        <v>2</v>
      </c>
      <c r="E840" s="4">
        <v>4</v>
      </c>
    </row>
    <row r="841" spans="1:5" x14ac:dyDescent="0.25">
      <c r="A841">
        <v>5491</v>
      </c>
      <c r="C841" s="1">
        <v>2</v>
      </c>
      <c r="E841" s="4">
        <v>4</v>
      </c>
    </row>
    <row r="842" spans="1:5" x14ac:dyDescent="0.25">
      <c r="A842">
        <v>5492</v>
      </c>
      <c r="C842" s="1">
        <v>2</v>
      </c>
      <c r="E842" s="4">
        <v>4</v>
      </c>
    </row>
    <row r="843" spans="1:5" x14ac:dyDescent="0.25">
      <c r="A843">
        <v>5493</v>
      </c>
      <c r="C843" s="1">
        <v>2</v>
      </c>
      <c r="E843" s="4">
        <v>4</v>
      </c>
    </row>
    <row r="844" spans="1:5" x14ac:dyDescent="0.25">
      <c r="A844">
        <v>5494</v>
      </c>
      <c r="C844" s="1">
        <v>2</v>
      </c>
      <c r="E844" s="4">
        <v>4</v>
      </c>
    </row>
    <row r="845" spans="1:5" x14ac:dyDescent="0.25">
      <c r="A845">
        <v>5495</v>
      </c>
      <c r="C845" s="1">
        <v>2</v>
      </c>
      <c r="E845" s="4">
        <v>4</v>
      </c>
    </row>
    <row r="846" spans="1:5" x14ac:dyDescent="0.25">
      <c r="A846">
        <v>5496</v>
      </c>
      <c r="C846" s="1">
        <v>2</v>
      </c>
      <c r="E846" s="4">
        <v>4</v>
      </c>
    </row>
    <row r="847" spans="1:5" x14ac:dyDescent="0.25">
      <c r="A847">
        <v>5497</v>
      </c>
      <c r="C847" s="1">
        <v>2</v>
      </c>
      <c r="E847" s="4">
        <v>4</v>
      </c>
    </row>
    <row r="848" spans="1:5" x14ac:dyDescent="0.25">
      <c r="A848">
        <v>5498</v>
      </c>
      <c r="B848" s="3">
        <v>1</v>
      </c>
      <c r="E848" s="4">
        <v>4</v>
      </c>
    </row>
    <row r="849" spans="1:5" x14ac:dyDescent="0.25">
      <c r="A849">
        <v>5499</v>
      </c>
      <c r="B849" s="3">
        <v>1</v>
      </c>
      <c r="E849" s="4">
        <v>4</v>
      </c>
    </row>
    <row r="850" spans="1:5" x14ac:dyDescent="0.25">
      <c r="A850">
        <v>5500</v>
      </c>
      <c r="B850" s="3">
        <v>1</v>
      </c>
      <c r="E850" s="4">
        <v>4</v>
      </c>
    </row>
    <row r="851" spans="1:5" x14ac:dyDescent="0.25">
      <c r="A851">
        <v>5501</v>
      </c>
      <c r="B851" s="3">
        <v>1</v>
      </c>
    </row>
    <row r="852" spans="1:5" x14ac:dyDescent="0.25">
      <c r="A852">
        <v>5502</v>
      </c>
      <c r="B852" s="3">
        <v>1</v>
      </c>
    </row>
    <row r="853" spans="1:5" x14ac:dyDescent="0.25">
      <c r="A853">
        <v>5503</v>
      </c>
      <c r="B853" s="3">
        <v>1</v>
      </c>
    </row>
    <row r="854" spans="1:5" x14ac:dyDescent="0.25">
      <c r="A854">
        <v>5504</v>
      </c>
      <c r="B854" s="3">
        <v>1</v>
      </c>
      <c r="D854" s="2">
        <v>3</v>
      </c>
    </row>
    <row r="855" spans="1:5" x14ac:dyDescent="0.25">
      <c r="A855">
        <v>5505</v>
      </c>
      <c r="B855" s="3">
        <v>1</v>
      </c>
      <c r="D855" s="2">
        <v>3</v>
      </c>
    </row>
    <row r="856" spans="1:5" x14ac:dyDescent="0.25">
      <c r="A856">
        <v>5506</v>
      </c>
      <c r="B856" s="3">
        <v>1</v>
      </c>
      <c r="D856" s="2">
        <v>3</v>
      </c>
    </row>
    <row r="857" spans="1:5" x14ac:dyDescent="0.25">
      <c r="A857">
        <v>5507</v>
      </c>
      <c r="B857" s="3">
        <v>1</v>
      </c>
      <c r="D857" s="2">
        <v>3</v>
      </c>
    </row>
    <row r="858" spans="1:5" x14ac:dyDescent="0.25">
      <c r="A858">
        <v>5508</v>
      </c>
      <c r="B858" s="3">
        <v>1</v>
      </c>
      <c r="D858" s="2">
        <v>3</v>
      </c>
    </row>
    <row r="859" spans="1:5" x14ac:dyDescent="0.25">
      <c r="A859">
        <v>5509</v>
      </c>
      <c r="B859" s="3">
        <v>1</v>
      </c>
      <c r="D859" s="2">
        <v>3</v>
      </c>
    </row>
    <row r="860" spans="1:5" x14ac:dyDescent="0.25">
      <c r="A860">
        <v>5510</v>
      </c>
      <c r="B860" s="3">
        <v>1</v>
      </c>
      <c r="D860" s="2">
        <v>3</v>
      </c>
    </row>
    <row r="861" spans="1:5" x14ac:dyDescent="0.25">
      <c r="A861">
        <v>5511</v>
      </c>
      <c r="B861" s="3">
        <v>1</v>
      </c>
      <c r="D861" s="2">
        <v>3</v>
      </c>
    </row>
    <row r="862" spans="1:5" x14ac:dyDescent="0.25">
      <c r="A862">
        <v>5512</v>
      </c>
      <c r="B862" s="3">
        <v>1</v>
      </c>
      <c r="D862" s="2">
        <v>3</v>
      </c>
    </row>
    <row r="863" spans="1:5" x14ac:dyDescent="0.25">
      <c r="A863">
        <v>5513</v>
      </c>
      <c r="B863" s="3">
        <v>1</v>
      </c>
      <c r="D863" s="2">
        <v>3</v>
      </c>
    </row>
    <row r="864" spans="1:5" x14ac:dyDescent="0.25">
      <c r="A864">
        <v>5514</v>
      </c>
      <c r="B864" s="3">
        <v>1</v>
      </c>
      <c r="C864" s="1">
        <v>2</v>
      </c>
      <c r="D864" s="2">
        <v>3</v>
      </c>
    </row>
    <row r="865" spans="1:5" x14ac:dyDescent="0.25">
      <c r="A865">
        <v>5515</v>
      </c>
      <c r="B865" s="3">
        <v>1</v>
      </c>
      <c r="C865" s="1">
        <v>2</v>
      </c>
      <c r="D865" s="2">
        <v>3</v>
      </c>
    </row>
    <row r="866" spans="1:5" x14ac:dyDescent="0.25">
      <c r="A866">
        <v>5516</v>
      </c>
      <c r="B866" s="3">
        <v>1</v>
      </c>
      <c r="C866" s="1">
        <v>2</v>
      </c>
      <c r="D866" s="2">
        <v>3</v>
      </c>
    </row>
    <row r="867" spans="1:5" x14ac:dyDescent="0.25">
      <c r="A867">
        <v>5517</v>
      </c>
      <c r="B867" s="3">
        <v>1</v>
      </c>
      <c r="C867" s="1">
        <v>2</v>
      </c>
      <c r="D867" s="2">
        <v>3</v>
      </c>
    </row>
    <row r="868" spans="1:5" x14ac:dyDescent="0.25">
      <c r="A868">
        <v>5518</v>
      </c>
      <c r="C868" s="1">
        <v>2</v>
      </c>
      <c r="D868" s="2">
        <v>3</v>
      </c>
      <c r="E868" s="4">
        <v>4</v>
      </c>
    </row>
    <row r="869" spans="1:5" x14ac:dyDescent="0.25">
      <c r="A869">
        <v>5519</v>
      </c>
      <c r="C869" s="1">
        <v>2</v>
      </c>
      <c r="D869" s="2">
        <v>3</v>
      </c>
      <c r="E869" s="4">
        <v>4</v>
      </c>
    </row>
    <row r="870" spans="1:5" x14ac:dyDescent="0.25">
      <c r="A870">
        <v>5520</v>
      </c>
      <c r="C870" s="1">
        <v>2</v>
      </c>
      <c r="D870" s="2">
        <v>3</v>
      </c>
      <c r="E870" s="4">
        <v>4</v>
      </c>
    </row>
    <row r="871" spans="1:5" x14ac:dyDescent="0.25">
      <c r="A871">
        <v>5521</v>
      </c>
      <c r="C871" s="1">
        <v>2</v>
      </c>
      <c r="D871" s="2">
        <v>3</v>
      </c>
      <c r="E871" s="4">
        <v>4</v>
      </c>
    </row>
    <row r="872" spans="1:5" x14ac:dyDescent="0.25">
      <c r="A872">
        <v>5522</v>
      </c>
      <c r="C872" s="1">
        <v>2</v>
      </c>
      <c r="D872" s="2">
        <v>3</v>
      </c>
      <c r="E872" s="4">
        <v>4</v>
      </c>
    </row>
    <row r="873" spans="1:5" x14ac:dyDescent="0.25">
      <c r="A873">
        <v>5523</v>
      </c>
      <c r="C873" s="1">
        <v>2</v>
      </c>
      <c r="D873" s="2">
        <v>3</v>
      </c>
      <c r="E873" s="4">
        <v>4</v>
      </c>
    </row>
    <row r="874" spans="1:5" x14ac:dyDescent="0.25">
      <c r="A874">
        <v>5524</v>
      </c>
      <c r="C874" s="1">
        <v>2</v>
      </c>
      <c r="D874" s="2">
        <v>3</v>
      </c>
      <c r="E874" s="4">
        <v>4</v>
      </c>
    </row>
    <row r="875" spans="1:5" x14ac:dyDescent="0.25">
      <c r="A875">
        <v>5525</v>
      </c>
      <c r="C875" s="1">
        <v>2</v>
      </c>
      <c r="E875" s="4">
        <v>4</v>
      </c>
    </row>
    <row r="876" spans="1:5" x14ac:dyDescent="0.25">
      <c r="A876">
        <v>5526</v>
      </c>
      <c r="C876" s="1">
        <v>2</v>
      </c>
      <c r="E876" s="4">
        <v>4</v>
      </c>
    </row>
    <row r="877" spans="1:5" x14ac:dyDescent="0.25">
      <c r="A877">
        <v>5527</v>
      </c>
      <c r="C877" s="1">
        <v>2</v>
      </c>
      <c r="E877" s="4">
        <v>4</v>
      </c>
    </row>
    <row r="878" spans="1:5" x14ac:dyDescent="0.25">
      <c r="A878">
        <v>5528</v>
      </c>
      <c r="C878" s="1">
        <v>2</v>
      </c>
      <c r="E878" s="4">
        <v>4</v>
      </c>
    </row>
    <row r="879" spans="1:5" x14ac:dyDescent="0.25">
      <c r="A879">
        <v>5529</v>
      </c>
      <c r="C879" s="1">
        <v>2</v>
      </c>
      <c r="E879" s="4">
        <v>4</v>
      </c>
    </row>
    <row r="880" spans="1:5" x14ac:dyDescent="0.25">
      <c r="A880">
        <v>5530</v>
      </c>
      <c r="C880" s="1">
        <v>2</v>
      </c>
      <c r="E880" s="4">
        <v>4</v>
      </c>
    </row>
    <row r="881" spans="1:5" x14ac:dyDescent="0.25">
      <c r="A881">
        <v>5531</v>
      </c>
      <c r="C881" s="1">
        <v>2</v>
      </c>
      <c r="E881" s="4">
        <v>4</v>
      </c>
    </row>
    <row r="882" spans="1:5" x14ac:dyDescent="0.25">
      <c r="A882">
        <v>5532</v>
      </c>
      <c r="C882" s="1">
        <v>2</v>
      </c>
      <c r="E882" s="4">
        <v>4</v>
      </c>
    </row>
    <row r="883" spans="1:5" x14ac:dyDescent="0.25">
      <c r="A883">
        <v>5533</v>
      </c>
      <c r="C883" s="1">
        <v>2</v>
      </c>
      <c r="E883" s="4">
        <v>4</v>
      </c>
    </row>
    <row r="884" spans="1:5" x14ac:dyDescent="0.25">
      <c r="A884">
        <v>5534</v>
      </c>
      <c r="C884" s="1">
        <v>2</v>
      </c>
      <c r="E884" s="4">
        <v>4</v>
      </c>
    </row>
    <row r="885" spans="1:5" x14ac:dyDescent="0.25">
      <c r="A885">
        <v>5535</v>
      </c>
      <c r="C885" s="1">
        <v>2</v>
      </c>
      <c r="E885" s="4">
        <v>4</v>
      </c>
    </row>
    <row r="886" spans="1:5" x14ac:dyDescent="0.25">
      <c r="A886">
        <v>5536</v>
      </c>
      <c r="C886" s="1">
        <v>2</v>
      </c>
      <c r="E886" s="4">
        <v>4</v>
      </c>
    </row>
    <row r="887" spans="1:5" x14ac:dyDescent="0.25">
      <c r="A887">
        <v>5537</v>
      </c>
      <c r="C887" s="1">
        <v>2</v>
      </c>
      <c r="E887" s="4">
        <v>4</v>
      </c>
    </row>
    <row r="888" spans="1:5" x14ac:dyDescent="0.25">
      <c r="A888">
        <v>5538</v>
      </c>
      <c r="C888" s="1">
        <v>2</v>
      </c>
      <c r="E888" s="4">
        <v>4</v>
      </c>
    </row>
    <row r="889" spans="1:5" x14ac:dyDescent="0.25">
      <c r="A889">
        <v>5539</v>
      </c>
      <c r="B889" s="3">
        <v>1</v>
      </c>
      <c r="C889" s="1">
        <v>2</v>
      </c>
      <c r="E889" s="4">
        <v>4</v>
      </c>
    </row>
    <row r="890" spans="1:5" x14ac:dyDescent="0.25">
      <c r="A890">
        <v>5540</v>
      </c>
      <c r="B890" s="3">
        <v>1</v>
      </c>
      <c r="C890" s="1">
        <v>2</v>
      </c>
    </row>
    <row r="891" spans="1:5" x14ac:dyDescent="0.25">
      <c r="A891">
        <v>5541</v>
      </c>
      <c r="B891" s="3">
        <v>1</v>
      </c>
    </row>
    <row r="892" spans="1:5" x14ac:dyDescent="0.25">
      <c r="A892">
        <v>5542</v>
      </c>
      <c r="B892" s="3">
        <v>1</v>
      </c>
    </row>
    <row r="893" spans="1:5" x14ac:dyDescent="0.25">
      <c r="A893">
        <v>5543</v>
      </c>
      <c r="B893" s="3">
        <v>1</v>
      </c>
    </row>
    <row r="894" spans="1:5" x14ac:dyDescent="0.25">
      <c r="A894">
        <v>5544</v>
      </c>
      <c r="B894" s="3">
        <v>1</v>
      </c>
      <c r="D894" s="2">
        <v>3</v>
      </c>
    </row>
    <row r="895" spans="1:5" x14ac:dyDescent="0.25">
      <c r="A895">
        <v>5545</v>
      </c>
      <c r="B895" s="3">
        <v>1</v>
      </c>
      <c r="D895" s="2">
        <v>3</v>
      </c>
    </row>
    <row r="896" spans="1:5" x14ac:dyDescent="0.25">
      <c r="A896">
        <v>5546</v>
      </c>
      <c r="B896" s="3">
        <v>1</v>
      </c>
      <c r="D896" s="2">
        <v>3</v>
      </c>
    </row>
    <row r="897" spans="1:5" x14ac:dyDescent="0.25">
      <c r="A897">
        <v>5547</v>
      </c>
      <c r="B897" s="3">
        <v>1</v>
      </c>
      <c r="D897" s="2">
        <v>3</v>
      </c>
    </row>
    <row r="898" spans="1:5" x14ac:dyDescent="0.25">
      <c r="A898">
        <v>5548</v>
      </c>
      <c r="B898" s="3">
        <v>1</v>
      </c>
      <c r="D898" s="2">
        <v>3</v>
      </c>
    </row>
    <row r="899" spans="1:5" x14ac:dyDescent="0.25">
      <c r="A899">
        <v>5549</v>
      </c>
      <c r="B899" s="3">
        <v>1</v>
      </c>
      <c r="D899" s="2">
        <v>3</v>
      </c>
    </row>
    <row r="900" spans="1:5" x14ac:dyDescent="0.25">
      <c r="A900">
        <v>5550</v>
      </c>
      <c r="B900" s="3">
        <v>1</v>
      </c>
      <c r="D900" s="2">
        <v>3</v>
      </c>
    </row>
    <row r="901" spans="1:5" x14ac:dyDescent="0.25">
      <c r="A901">
        <v>5551</v>
      </c>
      <c r="B901" s="3">
        <v>1</v>
      </c>
      <c r="D901" s="2">
        <v>3</v>
      </c>
    </row>
    <row r="902" spans="1:5" x14ac:dyDescent="0.25">
      <c r="A902">
        <v>5552</v>
      </c>
      <c r="B902" s="3">
        <v>1</v>
      </c>
      <c r="D902" s="2">
        <v>3</v>
      </c>
    </row>
    <row r="903" spans="1:5" x14ac:dyDescent="0.25">
      <c r="A903">
        <v>5553</v>
      </c>
      <c r="B903" s="3">
        <v>1</v>
      </c>
      <c r="D903" s="2">
        <v>3</v>
      </c>
    </row>
    <row r="904" spans="1:5" x14ac:dyDescent="0.25">
      <c r="A904">
        <v>5554</v>
      </c>
      <c r="B904" s="3">
        <v>1</v>
      </c>
      <c r="D904" s="2">
        <v>3</v>
      </c>
    </row>
    <row r="905" spans="1:5" x14ac:dyDescent="0.25">
      <c r="A905">
        <v>5555</v>
      </c>
      <c r="B905" s="3">
        <v>1</v>
      </c>
      <c r="D905" s="2">
        <v>3</v>
      </c>
    </row>
    <row r="906" spans="1:5" x14ac:dyDescent="0.25">
      <c r="A906">
        <v>5556</v>
      </c>
      <c r="B906" s="3">
        <v>1</v>
      </c>
      <c r="D906" s="2">
        <v>3</v>
      </c>
    </row>
    <row r="907" spans="1:5" x14ac:dyDescent="0.25">
      <c r="A907">
        <v>5557</v>
      </c>
      <c r="B907" s="3">
        <v>1</v>
      </c>
      <c r="D907" s="2">
        <v>3</v>
      </c>
    </row>
    <row r="908" spans="1:5" x14ac:dyDescent="0.25">
      <c r="A908">
        <v>5558</v>
      </c>
      <c r="B908" s="3">
        <v>1</v>
      </c>
      <c r="D908" s="2">
        <v>3</v>
      </c>
    </row>
    <row r="909" spans="1:5" x14ac:dyDescent="0.25">
      <c r="A909">
        <v>5559</v>
      </c>
      <c r="B909" s="3">
        <v>1</v>
      </c>
      <c r="C909" s="1">
        <v>2</v>
      </c>
      <c r="D909" s="2">
        <v>3</v>
      </c>
    </row>
    <row r="910" spans="1:5" x14ac:dyDescent="0.25">
      <c r="A910">
        <v>5560</v>
      </c>
      <c r="B910" s="3">
        <v>1</v>
      </c>
      <c r="C910" s="1">
        <v>2</v>
      </c>
      <c r="D910" s="2">
        <v>3</v>
      </c>
    </row>
    <row r="911" spans="1:5" x14ac:dyDescent="0.25">
      <c r="A911">
        <v>5561</v>
      </c>
      <c r="B911" s="3">
        <v>1</v>
      </c>
      <c r="C911" s="1">
        <v>2</v>
      </c>
      <c r="D911" s="2">
        <v>3</v>
      </c>
      <c r="E911" s="4">
        <v>4</v>
      </c>
    </row>
    <row r="912" spans="1:5" x14ac:dyDescent="0.25">
      <c r="A912">
        <v>5562</v>
      </c>
      <c r="C912" s="1">
        <v>2</v>
      </c>
      <c r="D912" s="2">
        <v>3</v>
      </c>
      <c r="E912" s="4">
        <v>4</v>
      </c>
    </row>
    <row r="913" spans="1:5" x14ac:dyDescent="0.25">
      <c r="A913">
        <v>5563</v>
      </c>
      <c r="C913" s="1">
        <v>2</v>
      </c>
      <c r="D913" s="2">
        <v>3</v>
      </c>
      <c r="E913" s="4">
        <v>4</v>
      </c>
    </row>
    <row r="914" spans="1:5" x14ac:dyDescent="0.25">
      <c r="A914">
        <v>5564</v>
      </c>
      <c r="C914" s="1">
        <v>2</v>
      </c>
      <c r="D914" s="2">
        <v>3</v>
      </c>
      <c r="E914" s="4">
        <v>4</v>
      </c>
    </row>
    <row r="915" spans="1:5" x14ac:dyDescent="0.25">
      <c r="A915">
        <v>5565</v>
      </c>
      <c r="C915" s="1">
        <v>2</v>
      </c>
      <c r="D915" s="2">
        <v>3</v>
      </c>
      <c r="E915" s="4">
        <v>4</v>
      </c>
    </row>
    <row r="916" spans="1:5" x14ac:dyDescent="0.25">
      <c r="A916">
        <v>5566</v>
      </c>
      <c r="C916" s="1">
        <v>2</v>
      </c>
      <c r="D916" s="2">
        <v>3</v>
      </c>
      <c r="E916" s="4">
        <v>4</v>
      </c>
    </row>
    <row r="917" spans="1:5" x14ac:dyDescent="0.25">
      <c r="A917">
        <v>5567</v>
      </c>
      <c r="C917" s="1">
        <v>2</v>
      </c>
      <c r="E917" s="4">
        <v>4</v>
      </c>
    </row>
    <row r="918" spans="1:5" x14ac:dyDescent="0.25">
      <c r="A918">
        <v>5568</v>
      </c>
      <c r="C918" s="1">
        <v>2</v>
      </c>
      <c r="E918" s="4">
        <v>4</v>
      </c>
    </row>
    <row r="919" spans="1:5" x14ac:dyDescent="0.25">
      <c r="A919">
        <v>5569</v>
      </c>
      <c r="C919" s="1">
        <v>2</v>
      </c>
      <c r="E919" s="4">
        <v>4</v>
      </c>
    </row>
    <row r="920" spans="1:5" x14ac:dyDescent="0.25">
      <c r="A920">
        <v>5570</v>
      </c>
      <c r="C920" s="1">
        <v>2</v>
      </c>
      <c r="E920" s="4">
        <v>4</v>
      </c>
    </row>
    <row r="921" spans="1:5" x14ac:dyDescent="0.25">
      <c r="A921">
        <v>5571</v>
      </c>
      <c r="C921" s="1">
        <v>2</v>
      </c>
      <c r="E921" s="4">
        <v>4</v>
      </c>
    </row>
    <row r="922" spans="1:5" x14ac:dyDescent="0.25">
      <c r="A922">
        <v>5572</v>
      </c>
      <c r="C922" s="1">
        <v>2</v>
      </c>
      <c r="E922" s="4">
        <v>4</v>
      </c>
    </row>
    <row r="923" spans="1:5" x14ac:dyDescent="0.25">
      <c r="A923">
        <v>5573</v>
      </c>
      <c r="C923" s="1">
        <v>2</v>
      </c>
      <c r="E923" s="4">
        <v>4</v>
      </c>
    </row>
    <row r="924" spans="1:5" x14ac:dyDescent="0.25">
      <c r="A924">
        <v>5574</v>
      </c>
      <c r="C924" s="1">
        <v>2</v>
      </c>
      <c r="E924" s="4">
        <v>4</v>
      </c>
    </row>
    <row r="925" spans="1:5" x14ac:dyDescent="0.25">
      <c r="A925">
        <v>5575</v>
      </c>
      <c r="C925" s="1">
        <v>2</v>
      </c>
      <c r="E925" s="4">
        <v>4</v>
      </c>
    </row>
    <row r="926" spans="1:5" x14ac:dyDescent="0.25">
      <c r="A926">
        <v>5576</v>
      </c>
      <c r="C926" s="1">
        <v>2</v>
      </c>
      <c r="E926" s="4">
        <v>4</v>
      </c>
    </row>
    <row r="927" spans="1:5" x14ac:dyDescent="0.25">
      <c r="A927">
        <v>5577</v>
      </c>
      <c r="C927" s="1">
        <v>2</v>
      </c>
      <c r="E927" s="4">
        <v>4</v>
      </c>
    </row>
    <row r="928" spans="1:5" x14ac:dyDescent="0.25">
      <c r="A928">
        <v>5578</v>
      </c>
      <c r="C928" s="1">
        <v>2</v>
      </c>
      <c r="E928" s="4">
        <v>4</v>
      </c>
    </row>
    <row r="929" spans="1:5" x14ac:dyDescent="0.25">
      <c r="A929">
        <v>5579</v>
      </c>
      <c r="C929" s="1">
        <v>2</v>
      </c>
      <c r="E929" s="4">
        <v>4</v>
      </c>
    </row>
    <row r="930" spans="1:5" x14ac:dyDescent="0.25">
      <c r="A930">
        <v>5580</v>
      </c>
      <c r="C930" s="1">
        <v>2</v>
      </c>
      <c r="E930" s="4">
        <v>4</v>
      </c>
    </row>
    <row r="931" spans="1:5" x14ac:dyDescent="0.25">
      <c r="A931">
        <v>5581</v>
      </c>
      <c r="C931" s="1">
        <v>2</v>
      </c>
      <c r="E931" s="4">
        <v>4</v>
      </c>
    </row>
    <row r="932" spans="1:5" x14ac:dyDescent="0.25">
      <c r="A932">
        <v>5582</v>
      </c>
      <c r="C932" s="1">
        <v>2</v>
      </c>
      <c r="E932" s="4">
        <v>4</v>
      </c>
    </row>
    <row r="933" spans="1:5" x14ac:dyDescent="0.25">
      <c r="A933">
        <v>5583</v>
      </c>
      <c r="C933" s="1">
        <v>2</v>
      </c>
      <c r="E933" s="4">
        <v>4</v>
      </c>
    </row>
    <row r="934" spans="1:5" x14ac:dyDescent="0.25">
      <c r="A934">
        <v>5584</v>
      </c>
      <c r="B934" s="3">
        <v>1</v>
      </c>
      <c r="C934" s="1">
        <v>2</v>
      </c>
      <c r="E934" s="4">
        <v>4</v>
      </c>
    </row>
    <row r="935" spans="1:5" x14ac:dyDescent="0.25">
      <c r="A935">
        <v>5585</v>
      </c>
      <c r="B935" s="3">
        <v>1</v>
      </c>
      <c r="C935" s="1">
        <v>2</v>
      </c>
    </row>
    <row r="936" spans="1:5" x14ac:dyDescent="0.25">
      <c r="A936">
        <v>5586</v>
      </c>
      <c r="B936" s="3">
        <v>1</v>
      </c>
    </row>
    <row r="937" spans="1:5" x14ac:dyDescent="0.25">
      <c r="A937">
        <v>5587</v>
      </c>
      <c r="B937" s="3">
        <v>1</v>
      </c>
      <c r="D937" s="2">
        <v>3</v>
      </c>
    </row>
    <row r="938" spans="1:5" x14ac:dyDescent="0.25">
      <c r="A938">
        <v>5588</v>
      </c>
      <c r="B938" s="3">
        <v>1</v>
      </c>
      <c r="D938" s="2">
        <v>3</v>
      </c>
    </row>
    <row r="939" spans="1:5" x14ac:dyDescent="0.25">
      <c r="A939">
        <v>5589</v>
      </c>
      <c r="B939" s="3">
        <v>1</v>
      </c>
      <c r="D939" s="2">
        <v>3</v>
      </c>
    </row>
    <row r="940" spans="1:5" x14ac:dyDescent="0.25">
      <c r="A940">
        <v>5590</v>
      </c>
      <c r="B940" s="3">
        <v>1</v>
      </c>
      <c r="D940" s="2">
        <v>3</v>
      </c>
    </row>
    <row r="941" spans="1:5" x14ac:dyDescent="0.25">
      <c r="A941">
        <v>5591</v>
      </c>
      <c r="B941" s="3">
        <v>1</v>
      </c>
      <c r="D941" s="2">
        <v>3</v>
      </c>
    </row>
    <row r="942" spans="1:5" x14ac:dyDescent="0.25">
      <c r="A942">
        <v>5592</v>
      </c>
      <c r="B942" s="3">
        <v>1</v>
      </c>
      <c r="D942" s="2">
        <v>3</v>
      </c>
    </row>
    <row r="943" spans="1:5" x14ac:dyDescent="0.25">
      <c r="A943">
        <v>5593</v>
      </c>
      <c r="B943" s="3">
        <v>1</v>
      </c>
      <c r="D943" s="2">
        <v>3</v>
      </c>
    </row>
    <row r="944" spans="1:5" x14ac:dyDescent="0.25">
      <c r="A944">
        <v>5594</v>
      </c>
      <c r="B944" s="3">
        <v>1</v>
      </c>
      <c r="D944" s="2">
        <v>3</v>
      </c>
    </row>
    <row r="945" spans="1:5" x14ac:dyDescent="0.25">
      <c r="A945">
        <v>5595</v>
      </c>
      <c r="B945" s="3">
        <v>1</v>
      </c>
      <c r="D945" s="2">
        <v>3</v>
      </c>
    </row>
    <row r="946" spans="1:5" x14ac:dyDescent="0.25">
      <c r="A946">
        <v>5596</v>
      </c>
      <c r="B946" s="3">
        <v>1</v>
      </c>
      <c r="D946" s="2">
        <v>3</v>
      </c>
    </row>
    <row r="947" spans="1:5" x14ac:dyDescent="0.25">
      <c r="A947">
        <v>5597</v>
      </c>
      <c r="B947" s="3">
        <v>1</v>
      </c>
      <c r="D947" s="2">
        <v>3</v>
      </c>
    </row>
    <row r="948" spans="1:5" x14ac:dyDescent="0.25">
      <c r="A948">
        <v>5598</v>
      </c>
      <c r="B948" s="3">
        <v>1</v>
      </c>
      <c r="D948" s="2">
        <v>3</v>
      </c>
    </row>
    <row r="949" spans="1:5" x14ac:dyDescent="0.25">
      <c r="A949">
        <v>5599</v>
      </c>
      <c r="B949" s="3">
        <v>1</v>
      </c>
      <c r="D949" s="2">
        <v>3</v>
      </c>
    </row>
    <row r="950" spans="1:5" x14ac:dyDescent="0.25">
      <c r="A950">
        <v>5600</v>
      </c>
      <c r="B950" s="3">
        <v>1</v>
      </c>
      <c r="D950" s="2">
        <v>3</v>
      </c>
    </row>
    <row r="951" spans="1:5" x14ac:dyDescent="0.25">
      <c r="A951">
        <v>5601</v>
      </c>
      <c r="B951" s="3">
        <v>1</v>
      </c>
      <c r="D951" s="2">
        <v>3</v>
      </c>
    </row>
    <row r="952" spans="1:5" x14ac:dyDescent="0.25">
      <c r="A952">
        <v>5602</v>
      </c>
      <c r="B952" s="3">
        <v>1</v>
      </c>
      <c r="D952" s="2">
        <v>3</v>
      </c>
    </row>
    <row r="953" spans="1:5" x14ac:dyDescent="0.25">
      <c r="A953">
        <v>5603</v>
      </c>
      <c r="B953" s="3">
        <v>1</v>
      </c>
      <c r="C953" s="1">
        <v>2</v>
      </c>
      <c r="D953" s="2">
        <v>3</v>
      </c>
    </row>
    <row r="954" spans="1:5" x14ac:dyDescent="0.25">
      <c r="A954">
        <v>5604</v>
      </c>
      <c r="B954" s="3">
        <v>1</v>
      </c>
      <c r="C954" s="1">
        <v>2</v>
      </c>
      <c r="D954" s="2">
        <v>3</v>
      </c>
    </row>
    <row r="955" spans="1:5" x14ac:dyDescent="0.25">
      <c r="A955">
        <v>5605</v>
      </c>
      <c r="C955" s="1">
        <v>2</v>
      </c>
      <c r="D955" s="2">
        <v>3</v>
      </c>
    </row>
    <row r="956" spans="1:5" x14ac:dyDescent="0.25">
      <c r="A956">
        <v>5606</v>
      </c>
      <c r="C956" s="1">
        <v>2</v>
      </c>
      <c r="D956" s="2">
        <v>3</v>
      </c>
    </row>
    <row r="957" spans="1:5" x14ac:dyDescent="0.25">
      <c r="A957">
        <v>5607</v>
      </c>
      <c r="C957" s="1">
        <v>2</v>
      </c>
      <c r="D957" s="2">
        <v>3</v>
      </c>
    </row>
    <row r="958" spans="1:5" x14ac:dyDescent="0.25">
      <c r="A958">
        <v>5608</v>
      </c>
      <c r="C958" s="1">
        <v>2</v>
      </c>
      <c r="D958" s="2">
        <v>3</v>
      </c>
      <c r="E958" s="4">
        <v>4</v>
      </c>
    </row>
    <row r="959" spans="1:5" x14ac:dyDescent="0.25">
      <c r="A959">
        <v>5609</v>
      </c>
      <c r="C959" s="1">
        <v>2</v>
      </c>
      <c r="D959" s="2">
        <v>3</v>
      </c>
      <c r="E959" s="4">
        <v>4</v>
      </c>
    </row>
    <row r="960" spans="1:5" x14ac:dyDescent="0.25">
      <c r="A960">
        <v>5610</v>
      </c>
      <c r="C960" s="1">
        <v>2</v>
      </c>
      <c r="D960" s="2">
        <v>3</v>
      </c>
      <c r="E960" s="4">
        <v>4</v>
      </c>
    </row>
    <row r="961" spans="1:5" x14ac:dyDescent="0.25">
      <c r="A961">
        <v>5611</v>
      </c>
      <c r="C961" s="1">
        <v>2</v>
      </c>
      <c r="E961" s="4">
        <v>4</v>
      </c>
    </row>
    <row r="962" spans="1:5" x14ac:dyDescent="0.25">
      <c r="A962">
        <v>5612</v>
      </c>
      <c r="C962" s="1">
        <v>2</v>
      </c>
      <c r="E962" s="4">
        <v>4</v>
      </c>
    </row>
    <row r="963" spans="1:5" x14ac:dyDescent="0.25">
      <c r="A963">
        <v>5613</v>
      </c>
      <c r="C963" s="1">
        <v>2</v>
      </c>
      <c r="E963" s="4">
        <v>4</v>
      </c>
    </row>
    <row r="964" spans="1:5" x14ac:dyDescent="0.25">
      <c r="A964">
        <v>5614</v>
      </c>
      <c r="C964" s="1">
        <v>2</v>
      </c>
      <c r="E964" s="4">
        <v>4</v>
      </c>
    </row>
    <row r="965" spans="1:5" x14ac:dyDescent="0.25">
      <c r="A965">
        <v>5615</v>
      </c>
      <c r="C965" s="1">
        <v>2</v>
      </c>
      <c r="E965" s="4">
        <v>4</v>
      </c>
    </row>
    <row r="966" spans="1:5" x14ac:dyDescent="0.25">
      <c r="A966">
        <v>5616</v>
      </c>
      <c r="C966" s="1">
        <v>2</v>
      </c>
      <c r="E966" s="4">
        <v>4</v>
      </c>
    </row>
    <row r="967" spans="1:5" x14ac:dyDescent="0.25">
      <c r="A967">
        <v>5617</v>
      </c>
      <c r="C967" s="1">
        <v>2</v>
      </c>
      <c r="E967" s="4">
        <v>4</v>
      </c>
    </row>
    <row r="968" spans="1:5" x14ac:dyDescent="0.25">
      <c r="A968">
        <v>5618</v>
      </c>
      <c r="C968" s="1">
        <v>2</v>
      </c>
      <c r="E968" s="4">
        <v>4</v>
      </c>
    </row>
    <row r="969" spans="1:5" x14ac:dyDescent="0.25">
      <c r="A969">
        <v>5619</v>
      </c>
      <c r="C969" s="1">
        <v>2</v>
      </c>
      <c r="E969" s="4">
        <v>4</v>
      </c>
    </row>
    <row r="970" spans="1:5" x14ac:dyDescent="0.25">
      <c r="A970">
        <v>5620</v>
      </c>
      <c r="C970" s="1">
        <v>2</v>
      </c>
      <c r="E970" s="4">
        <v>4</v>
      </c>
    </row>
    <row r="971" spans="1:5" x14ac:dyDescent="0.25">
      <c r="A971">
        <v>5621</v>
      </c>
      <c r="C971" s="1">
        <v>2</v>
      </c>
      <c r="E971" s="4">
        <v>4</v>
      </c>
    </row>
    <row r="972" spans="1:5" x14ac:dyDescent="0.25">
      <c r="A972">
        <v>5622</v>
      </c>
      <c r="C972" s="1">
        <v>2</v>
      </c>
      <c r="E972" s="4">
        <v>4</v>
      </c>
    </row>
    <row r="973" spans="1:5" x14ac:dyDescent="0.25">
      <c r="A973">
        <v>5623</v>
      </c>
      <c r="C973" s="1">
        <v>2</v>
      </c>
      <c r="E973" s="4">
        <v>4</v>
      </c>
    </row>
    <row r="974" spans="1:5" x14ac:dyDescent="0.25">
      <c r="A974">
        <v>5624</v>
      </c>
      <c r="C974" s="1">
        <v>2</v>
      </c>
      <c r="E974" s="4">
        <v>4</v>
      </c>
    </row>
    <row r="975" spans="1:5" x14ac:dyDescent="0.25">
      <c r="A975">
        <v>5625</v>
      </c>
      <c r="C975" s="1">
        <v>2</v>
      </c>
      <c r="E975" s="4">
        <v>4</v>
      </c>
    </row>
    <row r="976" spans="1:5" x14ac:dyDescent="0.25">
      <c r="A976">
        <v>5626</v>
      </c>
      <c r="C976" s="1">
        <v>2</v>
      </c>
      <c r="E976" s="4">
        <v>4</v>
      </c>
    </row>
    <row r="977" spans="1:5" x14ac:dyDescent="0.25">
      <c r="A977">
        <v>5627</v>
      </c>
      <c r="C977" s="1">
        <v>2</v>
      </c>
      <c r="E977" s="4">
        <v>4</v>
      </c>
    </row>
    <row r="978" spans="1:5" x14ac:dyDescent="0.25">
      <c r="A978">
        <v>5628</v>
      </c>
      <c r="C978" s="1">
        <v>2</v>
      </c>
      <c r="E978" s="4">
        <v>4</v>
      </c>
    </row>
    <row r="979" spans="1:5" x14ac:dyDescent="0.25">
      <c r="A979">
        <v>5629</v>
      </c>
      <c r="B979" s="3">
        <v>1</v>
      </c>
      <c r="C979" s="1">
        <v>2</v>
      </c>
      <c r="E979" s="4">
        <v>4</v>
      </c>
    </row>
    <row r="980" spans="1:5" x14ac:dyDescent="0.25">
      <c r="A980">
        <v>5630</v>
      </c>
      <c r="B980" s="3">
        <v>1</v>
      </c>
      <c r="C980" s="1">
        <v>2</v>
      </c>
      <c r="E980" s="4">
        <v>4</v>
      </c>
    </row>
    <row r="981" spans="1:5" x14ac:dyDescent="0.25">
      <c r="A981">
        <v>5631</v>
      </c>
      <c r="B981" s="3">
        <v>1</v>
      </c>
      <c r="C981" s="1">
        <v>2</v>
      </c>
      <c r="E981" s="4">
        <v>4</v>
      </c>
    </row>
    <row r="982" spans="1:5" x14ac:dyDescent="0.25">
      <c r="A982">
        <v>5632</v>
      </c>
      <c r="B982" s="3">
        <v>1</v>
      </c>
      <c r="C982" s="1">
        <v>2</v>
      </c>
    </row>
    <row r="983" spans="1:5" x14ac:dyDescent="0.25">
      <c r="A983">
        <v>5633</v>
      </c>
      <c r="B983" s="3">
        <v>1</v>
      </c>
    </row>
    <row r="984" spans="1:5" x14ac:dyDescent="0.25">
      <c r="A984">
        <v>5634</v>
      </c>
      <c r="B984" s="3">
        <v>1</v>
      </c>
      <c r="D984" s="2">
        <v>3</v>
      </c>
    </row>
    <row r="985" spans="1:5" x14ac:dyDescent="0.25">
      <c r="A985">
        <v>5635</v>
      </c>
      <c r="B985" s="3">
        <v>1</v>
      </c>
      <c r="D985" s="2">
        <v>3</v>
      </c>
    </row>
    <row r="986" spans="1:5" x14ac:dyDescent="0.25">
      <c r="A986">
        <v>5636</v>
      </c>
      <c r="B986" s="3">
        <v>1</v>
      </c>
      <c r="D986" s="2">
        <v>3</v>
      </c>
    </row>
    <row r="987" spans="1:5" x14ac:dyDescent="0.25">
      <c r="A987">
        <v>5637</v>
      </c>
      <c r="B987" s="3">
        <v>1</v>
      </c>
      <c r="D987" s="2">
        <v>3</v>
      </c>
    </row>
    <row r="988" spans="1:5" x14ac:dyDescent="0.25">
      <c r="A988">
        <v>5638</v>
      </c>
      <c r="B988" s="3">
        <v>1</v>
      </c>
      <c r="D988" s="2">
        <v>3</v>
      </c>
    </row>
    <row r="989" spans="1:5" x14ac:dyDescent="0.25">
      <c r="A989">
        <v>5639</v>
      </c>
      <c r="B989" s="3">
        <v>1</v>
      </c>
      <c r="D989" s="2">
        <v>3</v>
      </c>
    </row>
    <row r="990" spans="1:5" x14ac:dyDescent="0.25">
      <c r="A990">
        <v>5640</v>
      </c>
      <c r="B990" s="3">
        <v>1</v>
      </c>
      <c r="D990" s="2">
        <v>3</v>
      </c>
    </row>
    <row r="991" spans="1:5" x14ac:dyDescent="0.25">
      <c r="A991">
        <v>5641</v>
      </c>
      <c r="B991" s="3">
        <v>1</v>
      </c>
      <c r="D991" s="2">
        <v>3</v>
      </c>
    </row>
    <row r="992" spans="1:5" x14ac:dyDescent="0.25">
      <c r="A992">
        <v>5642</v>
      </c>
      <c r="B992" s="3">
        <v>1</v>
      </c>
      <c r="D992" s="2">
        <v>3</v>
      </c>
    </row>
    <row r="993" spans="1:5" x14ac:dyDescent="0.25">
      <c r="A993">
        <v>5643</v>
      </c>
      <c r="B993" s="3">
        <v>1</v>
      </c>
      <c r="D993" s="2">
        <v>3</v>
      </c>
    </row>
    <row r="994" spans="1:5" x14ac:dyDescent="0.25">
      <c r="A994">
        <v>5644</v>
      </c>
      <c r="B994" s="3">
        <v>1</v>
      </c>
      <c r="D994" s="2">
        <v>3</v>
      </c>
    </row>
    <row r="995" spans="1:5" x14ac:dyDescent="0.25">
      <c r="A995">
        <v>5645</v>
      </c>
      <c r="B995" s="3">
        <v>1</v>
      </c>
      <c r="D995" s="2">
        <v>3</v>
      </c>
    </row>
    <row r="996" spans="1:5" x14ac:dyDescent="0.25">
      <c r="A996">
        <v>5646</v>
      </c>
      <c r="B996" s="3">
        <v>1</v>
      </c>
      <c r="D996" s="2">
        <v>3</v>
      </c>
    </row>
    <row r="997" spans="1:5" x14ac:dyDescent="0.25">
      <c r="A997">
        <v>5647</v>
      </c>
      <c r="B997" s="3">
        <v>1</v>
      </c>
      <c r="D997" s="2">
        <v>3</v>
      </c>
    </row>
    <row r="998" spans="1:5" x14ac:dyDescent="0.25">
      <c r="A998">
        <v>5648</v>
      </c>
      <c r="B998" s="3">
        <v>1</v>
      </c>
      <c r="D998" s="2">
        <v>3</v>
      </c>
    </row>
    <row r="999" spans="1:5" x14ac:dyDescent="0.25">
      <c r="A999">
        <v>5649</v>
      </c>
      <c r="B999" s="3">
        <v>1</v>
      </c>
      <c r="D999" s="2">
        <v>3</v>
      </c>
    </row>
    <row r="1000" spans="1:5" x14ac:dyDescent="0.25">
      <c r="A1000">
        <v>5650</v>
      </c>
      <c r="B1000" s="3">
        <v>1</v>
      </c>
      <c r="D1000" s="2">
        <v>3</v>
      </c>
    </row>
    <row r="1001" spans="1:5" x14ac:dyDescent="0.25">
      <c r="A1001">
        <v>5651</v>
      </c>
      <c r="B1001" s="3">
        <v>1</v>
      </c>
      <c r="D1001" s="2">
        <v>3</v>
      </c>
    </row>
    <row r="1002" spans="1:5" x14ac:dyDescent="0.25">
      <c r="A1002">
        <v>5652</v>
      </c>
      <c r="B1002" s="3">
        <v>1</v>
      </c>
      <c r="C1002" s="1">
        <v>2</v>
      </c>
      <c r="D1002" s="2">
        <v>3</v>
      </c>
      <c r="E1002" s="4">
        <v>4</v>
      </c>
    </row>
    <row r="1003" spans="1:5" x14ac:dyDescent="0.25">
      <c r="A1003">
        <v>5653</v>
      </c>
      <c r="B1003" s="3">
        <v>1</v>
      </c>
      <c r="C1003" s="1">
        <v>2</v>
      </c>
      <c r="D1003" s="2">
        <v>3</v>
      </c>
      <c r="E1003" s="4">
        <v>4</v>
      </c>
    </row>
    <row r="1004" spans="1:5" x14ac:dyDescent="0.25">
      <c r="A1004">
        <v>5654</v>
      </c>
      <c r="B1004" s="3">
        <v>1</v>
      </c>
      <c r="C1004" s="1">
        <v>2</v>
      </c>
      <c r="D1004" s="2">
        <v>3</v>
      </c>
      <c r="E1004" s="4">
        <v>4</v>
      </c>
    </row>
    <row r="1005" spans="1:5" x14ac:dyDescent="0.25">
      <c r="A1005">
        <v>5655</v>
      </c>
      <c r="C1005" s="1">
        <v>2</v>
      </c>
      <c r="D1005" s="2">
        <v>3</v>
      </c>
      <c r="E1005" s="4">
        <v>4</v>
      </c>
    </row>
    <row r="1006" spans="1:5" x14ac:dyDescent="0.25">
      <c r="A1006">
        <v>5656</v>
      </c>
      <c r="C1006" s="1">
        <v>2</v>
      </c>
      <c r="D1006" s="2">
        <v>3</v>
      </c>
      <c r="E1006" s="4">
        <v>4</v>
      </c>
    </row>
    <row r="1007" spans="1:5" x14ac:dyDescent="0.25">
      <c r="A1007">
        <v>5657</v>
      </c>
      <c r="C1007" s="1">
        <v>2</v>
      </c>
      <c r="D1007" s="2">
        <v>3</v>
      </c>
      <c r="E1007" s="4">
        <v>4</v>
      </c>
    </row>
    <row r="1008" spans="1:5" x14ac:dyDescent="0.25">
      <c r="A1008">
        <v>5658</v>
      </c>
      <c r="C1008" s="1">
        <v>2</v>
      </c>
      <c r="D1008" s="2">
        <v>3</v>
      </c>
      <c r="E1008" s="4">
        <v>4</v>
      </c>
    </row>
    <row r="1009" spans="1:5" x14ac:dyDescent="0.25">
      <c r="A1009">
        <v>5659</v>
      </c>
      <c r="C1009" s="1">
        <v>2</v>
      </c>
      <c r="E1009" s="4">
        <v>4</v>
      </c>
    </row>
    <row r="1010" spans="1:5" x14ac:dyDescent="0.25">
      <c r="A1010">
        <v>5660</v>
      </c>
      <c r="C1010" s="1">
        <v>2</v>
      </c>
      <c r="E1010" s="4">
        <v>4</v>
      </c>
    </row>
    <row r="1011" spans="1:5" x14ac:dyDescent="0.25">
      <c r="A1011">
        <v>5661</v>
      </c>
      <c r="C1011" s="1">
        <v>2</v>
      </c>
      <c r="E1011" s="4">
        <v>4</v>
      </c>
    </row>
    <row r="1012" spans="1:5" x14ac:dyDescent="0.25">
      <c r="A1012">
        <v>5662</v>
      </c>
      <c r="C1012" s="1">
        <v>2</v>
      </c>
      <c r="E1012" s="4">
        <v>4</v>
      </c>
    </row>
    <row r="1013" spans="1:5" x14ac:dyDescent="0.25">
      <c r="A1013">
        <v>5663</v>
      </c>
      <c r="C1013" s="1">
        <v>2</v>
      </c>
      <c r="E1013" s="4">
        <v>4</v>
      </c>
    </row>
    <row r="1014" spans="1:5" x14ac:dyDescent="0.25">
      <c r="A1014">
        <v>5664</v>
      </c>
      <c r="C1014" s="1">
        <v>2</v>
      </c>
      <c r="E1014" s="4">
        <v>4</v>
      </c>
    </row>
    <row r="1015" spans="1:5" x14ac:dyDescent="0.25">
      <c r="A1015">
        <v>5665</v>
      </c>
      <c r="C1015" s="1">
        <v>2</v>
      </c>
      <c r="E1015" s="4">
        <v>4</v>
      </c>
    </row>
    <row r="1016" spans="1:5" x14ac:dyDescent="0.25">
      <c r="A1016">
        <v>5666</v>
      </c>
      <c r="C1016" s="1">
        <v>2</v>
      </c>
      <c r="E1016" s="4">
        <v>4</v>
      </c>
    </row>
    <row r="1017" spans="1:5" x14ac:dyDescent="0.25">
      <c r="A1017">
        <v>5667</v>
      </c>
      <c r="C1017" s="1">
        <v>2</v>
      </c>
      <c r="E1017" s="4">
        <v>4</v>
      </c>
    </row>
    <row r="1018" spans="1:5" x14ac:dyDescent="0.25">
      <c r="A1018">
        <v>5668</v>
      </c>
      <c r="C1018" s="1">
        <v>2</v>
      </c>
      <c r="E1018" s="4">
        <v>4</v>
      </c>
    </row>
    <row r="1019" spans="1:5" x14ac:dyDescent="0.25">
      <c r="A1019">
        <v>5669</v>
      </c>
      <c r="C1019" s="1">
        <v>2</v>
      </c>
      <c r="E1019" s="4">
        <v>4</v>
      </c>
    </row>
    <row r="1020" spans="1:5" x14ac:dyDescent="0.25">
      <c r="A1020">
        <v>5670</v>
      </c>
      <c r="C1020" s="1">
        <v>2</v>
      </c>
      <c r="E1020" s="4">
        <v>4</v>
      </c>
    </row>
    <row r="1021" spans="1:5" x14ac:dyDescent="0.25">
      <c r="A1021">
        <v>5671</v>
      </c>
      <c r="C1021" s="1">
        <v>2</v>
      </c>
      <c r="E1021" s="4">
        <v>4</v>
      </c>
    </row>
    <row r="1022" spans="1:5" x14ac:dyDescent="0.25">
      <c r="A1022">
        <v>5672</v>
      </c>
      <c r="C1022" s="1">
        <v>2</v>
      </c>
      <c r="E1022" s="4">
        <v>4</v>
      </c>
    </row>
    <row r="1023" spans="1:5" x14ac:dyDescent="0.25">
      <c r="A1023">
        <v>5673</v>
      </c>
      <c r="C1023" s="1">
        <v>2</v>
      </c>
    </row>
    <row r="1024" spans="1:5" x14ac:dyDescent="0.25">
      <c r="A1024">
        <v>5674</v>
      </c>
      <c r="C1024" s="1">
        <v>2</v>
      </c>
    </row>
    <row r="1025" spans="1:5" x14ac:dyDescent="0.25">
      <c r="A1025">
        <v>5675</v>
      </c>
      <c r="C1025" s="1">
        <v>2</v>
      </c>
    </row>
    <row r="1026" spans="1:5" x14ac:dyDescent="0.25">
      <c r="A1026">
        <v>5676</v>
      </c>
      <c r="C1026" s="1">
        <v>2</v>
      </c>
    </row>
    <row r="1027" spans="1:5" x14ac:dyDescent="0.25">
      <c r="A1027">
        <v>5677</v>
      </c>
      <c r="C1027" s="1">
        <v>2</v>
      </c>
    </row>
    <row r="1028" spans="1:5" x14ac:dyDescent="0.25">
      <c r="A1028">
        <v>5678</v>
      </c>
      <c r="C1028" s="1">
        <v>2</v>
      </c>
    </row>
    <row r="1029" spans="1:5" x14ac:dyDescent="0.25">
      <c r="A1029">
        <v>5679</v>
      </c>
      <c r="C1029" s="1">
        <v>2</v>
      </c>
    </row>
    <row r="1030" spans="1:5" x14ac:dyDescent="0.25">
      <c r="A1030">
        <v>5680</v>
      </c>
      <c r="C1030" s="1">
        <v>2</v>
      </c>
    </row>
    <row r="1031" spans="1:5" x14ac:dyDescent="0.25">
      <c r="A1031">
        <v>5681</v>
      </c>
      <c r="C1031" s="1">
        <v>2</v>
      </c>
    </row>
    <row r="1032" spans="1:5" x14ac:dyDescent="0.25">
      <c r="A1032">
        <v>5682</v>
      </c>
      <c r="B1032" s="3">
        <v>1</v>
      </c>
      <c r="C1032" s="1">
        <v>2</v>
      </c>
    </row>
    <row r="1033" spans="1:5" x14ac:dyDescent="0.25">
      <c r="A1033">
        <v>5683</v>
      </c>
      <c r="B1033" s="3">
        <v>1</v>
      </c>
      <c r="C1033" s="1">
        <v>2</v>
      </c>
    </row>
    <row r="1034" spans="1:5" x14ac:dyDescent="0.25">
      <c r="A1034">
        <v>5684</v>
      </c>
      <c r="B1034" s="3">
        <v>1</v>
      </c>
    </row>
    <row r="1035" spans="1:5" x14ac:dyDescent="0.25">
      <c r="A1035">
        <v>5685</v>
      </c>
      <c r="B1035" s="3">
        <v>1</v>
      </c>
      <c r="D1035" s="2">
        <v>3</v>
      </c>
    </row>
    <row r="1036" spans="1:5" x14ac:dyDescent="0.25">
      <c r="A1036">
        <v>5686</v>
      </c>
      <c r="B1036" s="3">
        <v>1</v>
      </c>
      <c r="D1036" s="2">
        <v>3</v>
      </c>
    </row>
    <row r="1037" spans="1:5" x14ac:dyDescent="0.25">
      <c r="A1037">
        <v>5687</v>
      </c>
      <c r="B1037" s="3">
        <v>1</v>
      </c>
      <c r="D1037" s="2">
        <v>3</v>
      </c>
    </row>
    <row r="1038" spans="1:5" x14ac:dyDescent="0.25">
      <c r="A1038">
        <v>5688</v>
      </c>
      <c r="B1038" s="3">
        <v>1</v>
      </c>
      <c r="D1038" s="2">
        <v>3</v>
      </c>
      <c r="E1038" s="4">
        <v>4</v>
      </c>
    </row>
    <row r="1039" spans="1:5" x14ac:dyDescent="0.25">
      <c r="A1039">
        <v>5689</v>
      </c>
      <c r="B1039" s="3">
        <v>1</v>
      </c>
      <c r="D1039" s="2">
        <v>3</v>
      </c>
      <c r="E1039" s="4">
        <v>4</v>
      </c>
    </row>
    <row r="1040" spans="1:5" x14ac:dyDescent="0.25">
      <c r="A1040">
        <v>5690</v>
      </c>
      <c r="B1040" s="3">
        <v>1</v>
      </c>
      <c r="D1040" s="2">
        <v>3</v>
      </c>
      <c r="E1040" s="4">
        <v>4</v>
      </c>
    </row>
    <row r="1041" spans="1:5" x14ac:dyDescent="0.25">
      <c r="A1041">
        <v>5691</v>
      </c>
      <c r="B1041" s="3">
        <v>1</v>
      </c>
      <c r="D1041" s="2">
        <v>3</v>
      </c>
      <c r="E1041" s="4">
        <v>4</v>
      </c>
    </row>
    <row r="1042" spans="1:5" x14ac:dyDescent="0.25">
      <c r="A1042">
        <v>5692</v>
      </c>
      <c r="B1042" s="3">
        <v>1</v>
      </c>
      <c r="D1042" s="2">
        <v>3</v>
      </c>
      <c r="E1042" s="4">
        <v>4</v>
      </c>
    </row>
    <row r="1043" spans="1:5" x14ac:dyDescent="0.25">
      <c r="A1043">
        <v>5693</v>
      </c>
      <c r="B1043" s="3">
        <v>1</v>
      </c>
      <c r="D1043" s="2">
        <v>3</v>
      </c>
      <c r="E1043" s="4">
        <v>4</v>
      </c>
    </row>
    <row r="1044" spans="1:5" x14ac:dyDescent="0.25">
      <c r="A1044">
        <v>5694</v>
      </c>
      <c r="B1044" s="3">
        <v>1</v>
      </c>
      <c r="D1044" s="2">
        <v>3</v>
      </c>
      <c r="E1044" s="4">
        <v>4</v>
      </c>
    </row>
    <row r="1045" spans="1:5" x14ac:dyDescent="0.25">
      <c r="A1045">
        <v>5695</v>
      </c>
      <c r="B1045" s="3">
        <v>1</v>
      </c>
      <c r="D1045" s="2">
        <v>3</v>
      </c>
      <c r="E1045" s="4">
        <v>4</v>
      </c>
    </row>
    <row r="1046" spans="1:5" x14ac:dyDescent="0.25">
      <c r="A1046">
        <v>5696</v>
      </c>
      <c r="B1046" s="3">
        <v>1</v>
      </c>
      <c r="D1046" s="2">
        <v>3</v>
      </c>
      <c r="E1046" s="4">
        <v>4</v>
      </c>
    </row>
    <row r="1047" spans="1:5" x14ac:dyDescent="0.25">
      <c r="A1047">
        <v>5697</v>
      </c>
      <c r="B1047" s="3">
        <v>1</v>
      </c>
      <c r="D1047" s="2">
        <v>3</v>
      </c>
      <c r="E1047" s="4">
        <v>4</v>
      </c>
    </row>
    <row r="1048" spans="1:5" x14ac:dyDescent="0.25">
      <c r="A1048">
        <v>5698</v>
      </c>
      <c r="B1048" s="3">
        <v>1</v>
      </c>
      <c r="D1048" s="2">
        <v>3</v>
      </c>
      <c r="E1048" s="4">
        <v>4</v>
      </c>
    </row>
    <row r="1049" spans="1:5" x14ac:dyDescent="0.25">
      <c r="A1049">
        <v>5699</v>
      </c>
      <c r="B1049" s="3">
        <v>1</v>
      </c>
      <c r="D1049" s="2">
        <v>3</v>
      </c>
      <c r="E1049" s="4">
        <v>4</v>
      </c>
    </row>
    <row r="1050" spans="1:5" x14ac:dyDescent="0.25">
      <c r="A1050">
        <v>5700</v>
      </c>
      <c r="B1050" s="3">
        <v>1</v>
      </c>
      <c r="D1050" s="2">
        <v>3</v>
      </c>
      <c r="E1050" s="4">
        <v>4</v>
      </c>
    </row>
    <row r="1051" spans="1:5" x14ac:dyDescent="0.25">
      <c r="A1051">
        <v>5701</v>
      </c>
      <c r="B1051" s="3">
        <v>1</v>
      </c>
      <c r="D1051" s="2">
        <v>3</v>
      </c>
      <c r="E1051" s="4">
        <v>4</v>
      </c>
    </row>
    <row r="1052" spans="1:5" x14ac:dyDescent="0.25">
      <c r="A1052">
        <v>5702</v>
      </c>
      <c r="B1052" s="3">
        <v>1</v>
      </c>
      <c r="D1052" s="2">
        <v>3</v>
      </c>
      <c r="E1052" s="4">
        <v>4</v>
      </c>
    </row>
    <row r="1053" spans="1:5" x14ac:dyDescent="0.25">
      <c r="A1053">
        <v>5703</v>
      </c>
      <c r="B1053" s="3">
        <v>1</v>
      </c>
      <c r="D1053" s="2">
        <v>3</v>
      </c>
      <c r="E1053" s="4">
        <v>4</v>
      </c>
    </row>
    <row r="1054" spans="1:5" x14ac:dyDescent="0.25">
      <c r="A1054">
        <v>5704</v>
      </c>
      <c r="B1054" s="3">
        <v>1</v>
      </c>
      <c r="C1054" s="1">
        <v>2</v>
      </c>
      <c r="D1054" s="2">
        <v>3</v>
      </c>
      <c r="E1054" s="4">
        <v>4</v>
      </c>
    </row>
    <row r="1055" spans="1:5" x14ac:dyDescent="0.25">
      <c r="A1055">
        <v>5705</v>
      </c>
      <c r="B1055" s="3">
        <v>1</v>
      </c>
      <c r="C1055" s="1">
        <v>2</v>
      </c>
      <c r="E1055" s="4">
        <v>4</v>
      </c>
    </row>
    <row r="1056" spans="1:5" x14ac:dyDescent="0.25">
      <c r="A1056">
        <v>5706</v>
      </c>
      <c r="B1056" s="3">
        <v>1</v>
      </c>
      <c r="C1056" s="1">
        <v>2</v>
      </c>
      <c r="E1056" s="4">
        <v>4</v>
      </c>
    </row>
    <row r="1057" spans="1:6" x14ac:dyDescent="0.25">
      <c r="A1057">
        <v>5707</v>
      </c>
      <c r="B1057" s="3">
        <v>1</v>
      </c>
      <c r="C1057" s="1">
        <v>2</v>
      </c>
      <c r="E1057" s="4">
        <v>4</v>
      </c>
    </row>
    <row r="1058" spans="1:6" x14ac:dyDescent="0.25">
      <c r="A1058">
        <v>5708</v>
      </c>
      <c r="B1058" s="3">
        <v>1</v>
      </c>
      <c r="C1058" s="1">
        <v>2</v>
      </c>
      <c r="E1058" s="4">
        <v>4</v>
      </c>
    </row>
    <row r="1059" spans="1:6" x14ac:dyDescent="0.25">
      <c r="A1059">
        <v>5709</v>
      </c>
      <c r="B1059" s="3">
        <v>1</v>
      </c>
      <c r="C1059" s="1">
        <v>2</v>
      </c>
      <c r="E1059" s="4">
        <v>4</v>
      </c>
    </row>
    <row r="1060" spans="1:6" x14ac:dyDescent="0.25">
      <c r="A1060">
        <v>5710</v>
      </c>
      <c r="C1060" s="1">
        <v>2</v>
      </c>
      <c r="E1060" s="4">
        <v>4</v>
      </c>
    </row>
    <row r="1061" spans="1:6" x14ac:dyDescent="0.25">
      <c r="A1061">
        <v>5711</v>
      </c>
      <c r="C1061" s="1">
        <v>2</v>
      </c>
      <c r="E1061" s="4">
        <v>4</v>
      </c>
    </row>
    <row r="1062" spans="1:6" x14ac:dyDescent="0.25">
      <c r="A1062">
        <v>5712</v>
      </c>
      <c r="C1062" s="1">
        <v>2</v>
      </c>
      <c r="E1062" s="4">
        <v>4</v>
      </c>
    </row>
    <row r="1063" spans="1:6" x14ac:dyDescent="0.25">
      <c r="A1063">
        <v>5713</v>
      </c>
      <c r="C1063" s="1">
        <v>2</v>
      </c>
      <c r="E1063" s="4">
        <v>4</v>
      </c>
    </row>
    <row r="1064" spans="1:6" x14ac:dyDescent="0.25">
      <c r="A1064">
        <v>5714</v>
      </c>
      <c r="C1064" s="1">
        <v>2</v>
      </c>
      <c r="E1064" s="4">
        <v>4</v>
      </c>
    </row>
    <row r="1065" spans="1:6" x14ac:dyDescent="0.25">
      <c r="A1065">
        <v>5715</v>
      </c>
      <c r="C1065" s="1">
        <v>2</v>
      </c>
      <c r="E1065" s="4">
        <v>4</v>
      </c>
    </row>
    <row r="1066" spans="1:6" x14ac:dyDescent="0.25">
      <c r="A1066">
        <v>5716</v>
      </c>
      <c r="C1066" s="1">
        <v>2</v>
      </c>
      <c r="E1066" s="4">
        <v>4</v>
      </c>
    </row>
    <row r="1067" spans="1:6" x14ac:dyDescent="0.25">
      <c r="A1067">
        <v>5717</v>
      </c>
      <c r="C1067" s="1">
        <v>2</v>
      </c>
      <c r="E1067" s="4">
        <v>4</v>
      </c>
    </row>
    <row r="1068" spans="1:6" x14ac:dyDescent="0.25">
      <c r="A1068">
        <v>5718</v>
      </c>
      <c r="C1068" s="1">
        <v>2</v>
      </c>
      <c r="E1068" s="4">
        <v>4</v>
      </c>
    </row>
    <row r="1069" spans="1:6" x14ac:dyDescent="0.25">
      <c r="A1069">
        <v>5719</v>
      </c>
      <c r="C1069" s="1">
        <v>2</v>
      </c>
      <c r="D1069" s="2">
        <v>3</v>
      </c>
    </row>
    <row r="1070" spans="1:6" x14ac:dyDescent="0.25">
      <c r="A1070">
        <v>5720</v>
      </c>
      <c r="F1070" t="s">
        <v>22</v>
      </c>
    </row>
    <row r="1071" spans="1:6" x14ac:dyDescent="0.25">
      <c r="A1071">
        <v>5834</v>
      </c>
    </row>
    <row r="1072" spans="1:6" x14ac:dyDescent="0.25">
      <c r="A1072">
        <v>5835</v>
      </c>
    </row>
    <row r="1073" spans="1:6" x14ac:dyDescent="0.25">
      <c r="A1073">
        <v>5836</v>
      </c>
      <c r="F1073" t="s">
        <v>22</v>
      </c>
    </row>
    <row r="1074" spans="1:6" x14ac:dyDescent="0.25">
      <c r="A1074">
        <v>5837</v>
      </c>
    </row>
    <row r="1075" spans="1:6" x14ac:dyDescent="0.25">
      <c r="A1075">
        <v>5838</v>
      </c>
    </row>
    <row r="1076" spans="1:6" x14ac:dyDescent="0.25">
      <c r="A1076">
        <v>5839</v>
      </c>
    </row>
    <row r="1077" spans="1:6" x14ac:dyDescent="0.25">
      <c r="A1077">
        <v>5840</v>
      </c>
    </row>
    <row r="1078" spans="1:6" x14ac:dyDescent="0.25">
      <c r="A1078">
        <v>5841</v>
      </c>
    </row>
    <row r="1079" spans="1:6" x14ac:dyDescent="0.25">
      <c r="A1079">
        <v>5842</v>
      </c>
    </row>
    <row r="1080" spans="1:6" x14ac:dyDescent="0.25">
      <c r="A1080">
        <v>5843</v>
      </c>
    </row>
    <row r="1081" spans="1:6" x14ac:dyDescent="0.25">
      <c r="A1081">
        <v>5844</v>
      </c>
    </row>
    <row r="1082" spans="1:6" x14ac:dyDescent="0.25">
      <c r="A1082">
        <v>5845</v>
      </c>
    </row>
    <row r="1083" spans="1:6" x14ac:dyDescent="0.25">
      <c r="A1083">
        <v>5846</v>
      </c>
      <c r="D1083" s="2">
        <v>3</v>
      </c>
    </row>
    <row r="1084" spans="1:6" x14ac:dyDescent="0.25">
      <c r="A1084">
        <v>5847</v>
      </c>
      <c r="D1084" s="2">
        <v>3</v>
      </c>
    </row>
    <row r="1085" spans="1:6" x14ac:dyDescent="0.25">
      <c r="A1085">
        <v>5848</v>
      </c>
      <c r="D1085" s="2">
        <v>3</v>
      </c>
    </row>
    <row r="1086" spans="1:6" x14ac:dyDescent="0.25">
      <c r="A1086">
        <v>5849</v>
      </c>
      <c r="C1086" s="1">
        <v>2</v>
      </c>
      <c r="D1086" s="2">
        <v>3</v>
      </c>
    </row>
    <row r="1087" spans="1:6" x14ac:dyDescent="0.25">
      <c r="A1087">
        <v>5850</v>
      </c>
      <c r="C1087" s="1">
        <v>2</v>
      </c>
      <c r="D1087" s="2">
        <v>3</v>
      </c>
    </row>
    <row r="1088" spans="1:6" x14ac:dyDescent="0.25">
      <c r="A1088">
        <v>5851</v>
      </c>
      <c r="C1088" s="1">
        <v>2</v>
      </c>
      <c r="D1088" s="2">
        <v>3</v>
      </c>
    </row>
    <row r="1089" spans="1:4" x14ac:dyDescent="0.25">
      <c r="A1089">
        <v>5852</v>
      </c>
      <c r="C1089" s="1">
        <v>2</v>
      </c>
      <c r="D1089" s="2">
        <v>3</v>
      </c>
    </row>
    <row r="1090" spans="1:4" x14ac:dyDescent="0.25">
      <c r="A1090">
        <v>5853</v>
      </c>
      <c r="C1090" s="1">
        <v>2</v>
      </c>
      <c r="D1090" s="2">
        <v>3</v>
      </c>
    </row>
    <row r="1091" spans="1:4" x14ac:dyDescent="0.25">
      <c r="A1091">
        <v>5854</v>
      </c>
      <c r="C1091" s="1">
        <v>2</v>
      </c>
      <c r="D1091" s="2">
        <v>3</v>
      </c>
    </row>
    <row r="1092" spans="1:4" x14ac:dyDescent="0.25">
      <c r="A1092">
        <v>5855</v>
      </c>
      <c r="C1092" s="1">
        <v>2</v>
      </c>
      <c r="D1092" s="2">
        <v>3</v>
      </c>
    </row>
    <row r="1093" spans="1:4" x14ac:dyDescent="0.25">
      <c r="A1093">
        <v>5856</v>
      </c>
      <c r="C1093" s="1">
        <v>2</v>
      </c>
      <c r="D1093" s="2">
        <v>3</v>
      </c>
    </row>
    <row r="1094" spans="1:4" x14ac:dyDescent="0.25">
      <c r="A1094">
        <v>5857</v>
      </c>
      <c r="C1094" s="1">
        <v>2</v>
      </c>
      <c r="D1094" s="2">
        <v>3</v>
      </c>
    </row>
    <row r="1095" spans="1:4" x14ac:dyDescent="0.25">
      <c r="A1095">
        <v>5858</v>
      </c>
      <c r="C1095" s="1">
        <v>2</v>
      </c>
      <c r="D1095" s="2">
        <v>3</v>
      </c>
    </row>
    <row r="1096" spans="1:4" x14ac:dyDescent="0.25">
      <c r="A1096">
        <v>5859</v>
      </c>
      <c r="C1096" s="1">
        <v>2</v>
      </c>
      <c r="D1096" s="2">
        <v>3</v>
      </c>
    </row>
    <row r="1097" spans="1:4" x14ac:dyDescent="0.25">
      <c r="A1097">
        <v>5860</v>
      </c>
      <c r="C1097" s="1">
        <v>2</v>
      </c>
      <c r="D1097" s="2">
        <v>3</v>
      </c>
    </row>
    <row r="1098" spans="1:4" x14ac:dyDescent="0.25">
      <c r="A1098">
        <v>5861</v>
      </c>
      <c r="C1098" s="1">
        <v>2</v>
      </c>
      <c r="D1098" s="2">
        <v>3</v>
      </c>
    </row>
    <row r="1099" spans="1:4" x14ac:dyDescent="0.25">
      <c r="A1099">
        <v>5862</v>
      </c>
      <c r="C1099" s="1">
        <v>2</v>
      </c>
      <c r="D1099" s="2">
        <v>3</v>
      </c>
    </row>
    <row r="1100" spans="1:4" x14ac:dyDescent="0.25">
      <c r="A1100">
        <v>5863</v>
      </c>
      <c r="C1100" s="1">
        <v>2</v>
      </c>
      <c r="D1100" s="2">
        <v>3</v>
      </c>
    </row>
    <row r="1101" spans="1:4" x14ac:dyDescent="0.25">
      <c r="A1101">
        <v>5864</v>
      </c>
      <c r="C1101" s="1">
        <v>2</v>
      </c>
      <c r="D1101" s="2">
        <v>3</v>
      </c>
    </row>
    <row r="1102" spans="1:4" x14ac:dyDescent="0.25">
      <c r="A1102">
        <v>5865</v>
      </c>
      <c r="C1102" s="1">
        <v>2</v>
      </c>
      <c r="D1102" s="2">
        <v>3</v>
      </c>
    </row>
    <row r="1103" spans="1:4" x14ac:dyDescent="0.25">
      <c r="A1103">
        <v>5866</v>
      </c>
      <c r="C1103" s="1">
        <v>2</v>
      </c>
      <c r="D1103" s="2">
        <v>3</v>
      </c>
    </row>
    <row r="1104" spans="1:4" x14ac:dyDescent="0.25">
      <c r="A1104">
        <v>5867</v>
      </c>
      <c r="C1104" s="1">
        <v>2</v>
      </c>
      <c r="D1104" s="2">
        <v>3</v>
      </c>
    </row>
    <row r="1105" spans="1:5" x14ac:dyDescent="0.25">
      <c r="A1105">
        <v>5868</v>
      </c>
      <c r="C1105" s="1">
        <v>2</v>
      </c>
      <c r="D1105" s="2">
        <v>3</v>
      </c>
    </row>
    <row r="1106" spans="1:5" x14ac:dyDescent="0.25">
      <c r="A1106">
        <v>5869</v>
      </c>
      <c r="C1106" s="1">
        <v>2</v>
      </c>
      <c r="D1106" s="2">
        <v>3</v>
      </c>
      <c r="E1106" s="4">
        <v>4</v>
      </c>
    </row>
    <row r="1107" spans="1:5" x14ac:dyDescent="0.25">
      <c r="A1107">
        <v>5870</v>
      </c>
      <c r="C1107" s="1">
        <v>2</v>
      </c>
      <c r="D1107" s="2">
        <v>3</v>
      </c>
      <c r="E1107" s="4">
        <v>4</v>
      </c>
    </row>
    <row r="1108" spans="1:5" x14ac:dyDescent="0.25">
      <c r="A1108">
        <v>5871</v>
      </c>
      <c r="C1108" s="1">
        <v>2</v>
      </c>
      <c r="E1108" s="4">
        <v>4</v>
      </c>
    </row>
    <row r="1109" spans="1:5" x14ac:dyDescent="0.25">
      <c r="A1109">
        <v>5872</v>
      </c>
      <c r="B1109" s="3">
        <v>1</v>
      </c>
      <c r="C1109" s="1">
        <v>2</v>
      </c>
      <c r="E1109" s="4">
        <v>4</v>
      </c>
    </row>
    <row r="1110" spans="1:5" x14ac:dyDescent="0.25">
      <c r="A1110">
        <v>5873</v>
      </c>
      <c r="B1110" s="3">
        <v>1</v>
      </c>
      <c r="C1110" s="1">
        <v>2</v>
      </c>
      <c r="E1110" s="4">
        <v>4</v>
      </c>
    </row>
    <row r="1111" spans="1:5" x14ac:dyDescent="0.25">
      <c r="A1111">
        <v>5874</v>
      </c>
      <c r="B1111" s="3">
        <v>1</v>
      </c>
      <c r="C1111" s="1">
        <v>2</v>
      </c>
      <c r="E1111" s="4">
        <v>4</v>
      </c>
    </row>
    <row r="1112" spans="1:5" x14ac:dyDescent="0.25">
      <c r="A1112">
        <v>5875</v>
      </c>
      <c r="B1112" s="3">
        <v>1</v>
      </c>
      <c r="E1112" s="4">
        <v>4</v>
      </c>
    </row>
    <row r="1113" spans="1:5" x14ac:dyDescent="0.25">
      <c r="A1113">
        <v>5876</v>
      </c>
      <c r="B1113" s="3">
        <v>1</v>
      </c>
      <c r="E1113" s="4">
        <v>4</v>
      </c>
    </row>
    <row r="1114" spans="1:5" x14ac:dyDescent="0.25">
      <c r="A1114">
        <v>5877</v>
      </c>
      <c r="B1114" s="3">
        <v>1</v>
      </c>
      <c r="E1114" s="4">
        <v>4</v>
      </c>
    </row>
    <row r="1115" spans="1:5" x14ac:dyDescent="0.25">
      <c r="A1115">
        <v>5878</v>
      </c>
      <c r="B1115" s="3">
        <v>1</v>
      </c>
      <c r="E1115" s="4">
        <v>4</v>
      </c>
    </row>
    <row r="1116" spans="1:5" x14ac:dyDescent="0.25">
      <c r="A1116">
        <v>5879</v>
      </c>
      <c r="B1116" s="3">
        <v>1</v>
      </c>
      <c r="E1116" s="4">
        <v>4</v>
      </c>
    </row>
    <row r="1117" spans="1:5" x14ac:dyDescent="0.25">
      <c r="A1117">
        <v>5880</v>
      </c>
      <c r="B1117" s="3">
        <v>1</v>
      </c>
      <c r="E1117" s="4">
        <v>4</v>
      </c>
    </row>
    <row r="1118" spans="1:5" x14ac:dyDescent="0.25">
      <c r="A1118">
        <v>5881</v>
      </c>
      <c r="B1118" s="3">
        <v>1</v>
      </c>
      <c r="E1118" s="4">
        <v>4</v>
      </c>
    </row>
    <row r="1119" spans="1:5" x14ac:dyDescent="0.25">
      <c r="A1119">
        <v>5882</v>
      </c>
      <c r="B1119" s="3">
        <v>1</v>
      </c>
      <c r="E1119" s="4">
        <v>4</v>
      </c>
    </row>
    <row r="1120" spans="1:5" x14ac:dyDescent="0.25">
      <c r="A1120">
        <v>5883</v>
      </c>
      <c r="B1120" s="3">
        <v>1</v>
      </c>
      <c r="E1120" s="4">
        <v>4</v>
      </c>
    </row>
    <row r="1121" spans="1:5" x14ac:dyDescent="0.25">
      <c r="A1121">
        <v>5884</v>
      </c>
      <c r="B1121" s="3">
        <v>1</v>
      </c>
      <c r="E1121" s="4">
        <v>4</v>
      </c>
    </row>
    <row r="1122" spans="1:5" x14ac:dyDescent="0.25">
      <c r="A1122">
        <v>5885</v>
      </c>
      <c r="B1122" s="3">
        <v>1</v>
      </c>
      <c r="E1122" s="4">
        <v>4</v>
      </c>
    </row>
    <row r="1123" spans="1:5" x14ac:dyDescent="0.25">
      <c r="A1123">
        <v>5886</v>
      </c>
      <c r="B1123" s="3">
        <v>1</v>
      </c>
      <c r="E1123" s="4">
        <v>4</v>
      </c>
    </row>
    <row r="1124" spans="1:5" x14ac:dyDescent="0.25">
      <c r="A1124">
        <v>5887</v>
      </c>
      <c r="B1124" s="3">
        <v>1</v>
      </c>
      <c r="E1124" s="4">
        <v>4</v>
      </c>
    </row>
    <row r="1125" spans="1:5" x14ac:dyDescent="0.25">
      <c r="A1125">
        <v>5888</v>
      </c>
      <c r="B1125" s="3">
        <v>1</v>
      </c>
      <c r="E1125" s="4">
        <v>4</v>
      </c>
    </row>
    <row r="1126" spans="1:5" x14ac:dyDescent="0.25">
      <c r="A1126">
        <v>5889</v>
      </c>
      <c r="B1126" s="3">
        <v>1</v>
      </c>
      <c r="E1126" s="4">
        <v>4</v>
      </c>
    </row>
    <row r="1127" spans="1:5" x14ac:dyDescent="0.25">
      <c r="A1127">
        <v>5890</v>
      </c>
      <c r="B1127" s="3">
        <v>1</v>
      </c>
      <c r="E1127" s="4">
        <v>4</v>
      </c>
    </row>
    <row r="1128" spans="1:5" x14ac:dyDescent="0.25">
      <c r="A1128">
        <v>5891</v>
      </c>
      <c r="B1128" s="3">
        <v>1</v>
      </c>
      <c r="E1128" s="4">
        <v>4</v>
      </c>
    </row>
    <row r="1129" spans="1:5" x14ac:dyDescent="0.25">
      <c r="A1129">
        <v>5892</v>
      </c>
      <c r="B1129" s="3">
        <v>1</v>
      </c>
      <c r="E1129" s="4">
        <v>4</v>
      </c>
    </row>
    <row r="1130" spans="1:5" x14ac:dyDescent="0.25">
      <c r="A1130">
        <v>5893</v>
      </c>
      <c r="B1130" s="3">
        <v>1</v>
      </c>
      <c r="E1130" s="4">
        <v>4</v>
      </c>
    </row>
    <row r="1131" spans="1:5" x14ac:dyDescent="0.25">
      <c r="A1131">
        <v>5894</v>
      </c>
      <c r="B1131" s="3">
        <v>1</v>
      </c>
      <c r="E1131" s="4">
        <v>4</v>
      </c>
    </row>
    <row r="1132" spans="1:5" x14ac:dyDescent="0.25">
      <c r="A1132">
        <v>5895</v>
      </c>
      <c r="B1132" s="3">
        <v>1</v>
      </c>
      <c r="D1132" s="2">
        <v>3</v>
      </c>
      <c r="E1132" s="4">
        <v>4</v>
      </c>
    </row>
    <row r="1133" spans="1:5" x14ac:dyDescent="0.25">
      <c r="A1133">
        <v>5896</v>
      </c>
      <c r="C1133" s="1">
        <v>2</v>
      </c>
      <c r="D1133" s="2">
        <v>3</v>
      </c>
    </row>
    <row r="1134" spans="1:5" x14ac:dyDescent="0.25">
      <c r="A1134">
        <v>5897</v>
      </c>
      <c r="C1134" s="1">
        <v>2</v>
      </c>
      <c r="D1134" s="2">
        <v>3</v>
      </c>
    </row>
    <row r="1135" spans="1:5" x14ac:dyDescent="0.25">
      <c r="A1135">
        <v>5898</v>
      </c>
      <c r="C1135" s="1">
        <v>2</v>
      </c>
      <c r="D1135" s="2">
        <v>3</v>
      </c>
    </row>
    <row r="1136" spans="1:5" x14ac:dyDescent="0.25">
      <c r="A1136">
        <v>5899</v>
      </c>
      <c r="C1136" s="1">
        <v>2</v>
      </c>
      <c r="D1136" s="2">
        <v>3</v>
      </c>
    </row>
    <row r="1137" spans="1:4" x14ac:dyDescent="0.25">
      <c r="A1137">
        <v>5900</v>
      </c>
      <c r="C1137" s="1">
        <v>2</v>
      </c>
      <c r="D1137" s="2">
        <v>3</v>
      </c>
    </row>
    <row r="1138" spans="1:4" x14ac:dyDescent="0.25">
      <c r="A1138">
        <v>5901</v>
      </c>
      <c r="C1138" s="1">
        <v>2</v>
      </c>
      <c r="D1138" s="2">
        <v>3</v>
      </c>
    </row>
    <row r="1139" spans="1:4" x14ac:dyDescent="0.25">
      <c r="A1139">
        <v>5902</v>
      </c>
      <c r="C1139" s="1">
        <v>2</v>
      </c>
      <c r="D1139" s="2">
        <v>3</v>
      </c>
    </row>
    <row r="1140" spans="1:4" x14ac:dyDescent="0.25">
      <c r="A1140">
        <v>5903</v>
      </c>
      <c r="C1140" s="1">
        <v>2</v>
      </c>
      <c r="D1140" s="2">
        <v>3</v>
      </c>
    </row>
    <row r="1141" spans="1:4" x14ac:dyDescent="0.25">
      <c r="A1141">
        <v>5904</v>
      </c>
      <c r="C1141" s="1">
        <v>2</v>
      </c>
      <c r="D1141" s="2">
        <v>3</v>
      </c>
    </row>
    <row r="1142" spans="1:4" x14ac:dyDescent="0.25">
      <c r="A1142">
        <v>5905</v>
      </c>
      <c r="C1142" s="1">
        <v>2</v>
      </c>
      <c r="D1142" s="2">
        <v>3</v>
      </c>
    </row>
    <row r="1143" spans="1:4" x14ac:dyDescent="0.25">
      <c r="A1143">
        <v>5906</v>
      </c>
      <c r="C1143" s="1">
        <v>2</v>
      </c>
      <c r="D1143" s="2">
        <v>3</v>
      </c>
    </row>
    <row r="1144" spans="1:4" x14ac:dyDescent="0.25">
      <c r="A1144">
        <v>5907</v>
      </c>
      <c r="C1144" s="1">
        <v>2</v>
      </c>
      <c r="D1144" s="2">
        <v>3</v>
      </c>
    </row>
    <row r="1145" spans="1:4" x14ac:dyDescent="0.25">
      <c r="A1145">
        <v>5908</v>
      </c>
      <c r="C1145" s="1">
        <v>2</v>
      </c>
      <c r="D1145" s="2">
        <v>3</v>
      </c>
    </row>
    <row r="1146" spans="1:4" x14ac:dyDescent="0.25">
      <c r="A1146">
        <v>5909</v>
      </c>
      <c r="C1146" s="1">
        <v>2</v>
      </c>
      <c r="D1146" s="2">
        <v>3</v>
      </c>
    </row>
    <row r="1147" spans="1:4" x14ac:dyDescent="0.25">
      <c r="A1147">
        <v>5910</v>
      </c>
      <c r="C1147" s="1">
        <v>2</v>
      </c>
      <c r="D1147" s="2">
        <v>3</v>
      </c>
    </row>
    <row r="1148" spans="1:4" x14ac:dyDescent="0.25">
      <c r="A1148">
        <v>5911</v>
      </c>
      <c r="C1148" s="1">
        <v>2</v>
      </c>
      <c r="D1148" s="2">
        <v>3</v>
      </c>
    </row>
    <row r="1149" spans="1:4" x14ac:dyDescent="0.25">
      <c r="A1149">
        <v>5912</v>
      </c>
      <c r="C1149" s="1">
        <v>2</v>
      </c>
      <c r="D1149" s="2">
        <v>3</v>
      </c>
    </row>
    <row r="1150" spans="1:4" x14ac:dyDescent="0.25">
      <c r="A1150">
        <v>5913</v>
      </c>
      <c r="C1150" s="1">
        <v>2</v>
      </c>
      <c r="D1150" s="2">
        <v>3</v>
      </c>
    </row>
    <row r="1151" spans="1:4" x14ac:dyDescent="0.25">
      <c r="A1151">
        <v>5914</v>
      </c>
      <c r="C1151" s="1">
        <v>2</v>
      </c>
      <c r="D1151" s="2">
        <v>3</v>
      </c>
    </row>
    <row r="1152" spans="1:4" x14ac:dyDescent="0.25">
      <c r="A1152">
        <v>5915</v>
      </c>
      <c r="C1152" s="1">
        <v>2</v>
      </c>
      <c r="D1152" s="2">
        <v>3</v>
      </c>
    </row>
    <row r="1153" spans="1:5" x14ac:dyDescent="0.25">
      <c r="A1153">
        <v>5916</v>
      </c>
      <c r="C1153" s="1">
        <v>2</v>
      </c>
      <c r="D1153" s="2">
        <v>3</v>
      </c>
    </row>
    <row r="1154" spans="1:5" x14ac:dyDescent="0.25">
      <c r="A1154">
        <v>5917</v>
      </c>
      <c r="C1154" s="1">
        <v>2</v>
      </c>
      <c r="D1154" s="2">
        <v>3</v>
      </c>
    </row>
    <row r="1155" spans="1:5" x14ac:dyDescent="0.25">
      <c r="A1155">
        <v>5918</v>
      </c>
      <c r="B1155" s="3">
        <v>1</v>
      </c>
      <c r="C1155" s="1">
        <v>2</v>
      </c>
      <c r="E1155" s="4">
        <v>4</v>
      </c>
    </row>
    <row r="1156" spans="1:5" x14ac:dyDescent="0.25">
      <c r="A1156">
        <v>5919</v>
      </c>
      <c r="B1156" s="3">
        <v>1</v>
      </c>
      <c r="C1156" s="1">
        <v>2</v>
      </c>
      <c r="E1156" s="4">
        <v>4</v>
      </c>
    </row>
    <row r="1157" spans="1:5" x14ac:dyDescent="0.25">
      <c r="A1157">
        <v>5920</v>
      </c>
      <c r="B1157" s="3">
        <v>1</v>
      </c>
      <c r="C1157" s="1">
        <v>2</v>
      </c>
      <c r="E1157" s="4">
        <v>4</v>
      </c>
    </row>
    <row r="1158" spans="1:5" x14ac:dyDescent="0.25">
      <c r="A1158">
        <v>5921</v>
      </c>
      <c r="B1158" s="3">
        <v>1</v>
      </c>
      <c r="E1158" s="4">
        <v>4</v>
      </c>
    </row>
    <row r="1159" spans="1:5" x14ac:dyDescent="0.25">
      <c r="A1159">
        <v>5922</v>
      </c>
      <c r="B1159" s="3">
        <v>1</v>
      </c>
      <c r="E1159" s="4">
        <v>4</v>
      </c>
    </row>
    <row r="1160" spans="1:5" x14ac:dyDescent="0.25">
      <c r="A1160">
        <v>5923</v>
      </c>
      <c r="B1160" s="3">
        <v>1</v>
      </c>
      <c r="E1160" s="4">
        <v>4</v>
      </c>
    </row>
    <row r="1161" spans="1:5" x14ac:dyDescent="0.25">
      <c r="A1161">
        <v>5924</v>
      </c>
      <c r="B1161" s="3">
        <v>1</v>
      </c>
      <c r="E1161" s="4">
        <v>4</v>
      </c>
    </row>
    <row r="1162" spans="1:5" x14ac:dyDescent="0.25">
      <c r="A1162">
        <v>5925</v>
      </c>
      <c r="B1162" s="3">
        <v>1</v>
      </c>
      <c r="E1162" s="4">
        <v>4</v>
      </c>
    </row>
    <row r="1163" spans="1:5" x14ac:dyDescent="0.25">
      <c r="A1163">
        <v>5926</v>
      </c>
      <c r="B1163" s="3">
        <v>1</v>
      </c>
      <c r="E1163" s="4">
        <v>4</v>
      </c>
    </row>
    <row r="1164" spans="1:5" x14ac:dyDescent="0.25">
      <c r="A1164">
        <v>5927</v>
      </c>
      <c r="B1164" s="3">
        <v>1</v>
      </c>
      <c r="E1164" s="4">
        <v>4</v>
      </c>
    </row>
    <row r="1165" spans="1:5" x14ac:dyDescent="0.25">
      <c r="A1165">
        <v>5928</v>
      </c>
      <c r="B1165" s="3">
        <v>1</v>
      </c>
      <c r="E1165" s="4">
        <v>4</v>
      </c>
    </row>
    <row r="1166" spans="1:5" x14ac:dyDescent="0.25">
      <c r="A1166">
        <v>5929</v>
      </c>
      <c r="B1166" s="3">
        <v>1</v>
      </c>
      <c r="E1166" s="4">
        <v>4</v>
      </c>
    </row>
    <row r="1167" spans="1:5" x14ac:dyDescent="0.25">
      <c r="A1167">
        <v>5930</v>
      </c>
      <c r="B1167" s="3">
        <v>1</v>
      </c>
      <c r="E1167" s="4">
        <v>4</v>
      </c>
    </row>
    <row r="1168" spans="1:5" x14ac:dyDescent="0.25">
      <c r="A1168">
        <v>5931</v>
      </c>
      <c r="B1168" s="3">
        <v>1</v>
      </c>
      <c r="E1168" s="4">
        <v>4</v>
      </c>
    </row>
    <row r="1169" spans="1:5" x14ac:dyDescent="0.25">
      <c r="A1169">
        <v>5932</v>
      </c>
      <c r="B1169" s="3">
        <v>1</v>
      </c>
      <c r="E1169" s="4">
        <v>4</v>
      </c>
    </row>
    <row r="1170" spans="1:5" x14ac:dyDescent="0.25">
      <c r="A1170">
        <v>5933</v>
      </c>
      <c r="B1170" s="3">
        <v>1</v>
      </c>
      <c r="E1170" s="4">
        <v>4</v>
      </c>
    </row>
    <row r="1171" spans="1:5" x14ac:dyDescent="0.25">
      <c r="A1171">
        <v>5934</v>
      </c>
      <c r="B1171" s="3">
        <v>1</v>
      </c>
      <c r="E1171" s="4">
        <v>4</v>
      </c>
    </row>
    <row r="1172" spans="1:5" x14ac:dyDescent="0.25">
      <c r="A1172">
        <v>5935</v>
      </c>
      <c r="B1172" s="3">
        <v>1</v>
      </c>
      <c r="E1172" s="4">
        <v>4</v>
      </c>
    </row>
    <row r="1173" spans="1:5" x14ac:dyDescent="0.25">
      <c r="A1173">
        <v>5936</v>
      </c>
      <c r="B1173" s="3">
        <v>1</v>
      </c>
      <c r="E1173" s="4">
        <v>4</v>
      </c>
    </row>
    <row r="1174" spans="1:5" x14ac:dyDescent="0.25">
      <c r="A1174">
        <v>5937</v>
      </c>
      <c r="B1174" s="3">
        <v>1</v>
      </c>
      <c r="E1174" s="4">
        <v>4</v>
      </c>
    </row>
    <row r="1175" spans="1:5" x14ac:dyDescent="0.25">
      <c r="A1175">
        <v>5938</v>
      </c>
      <c r="B1175" s="3">
        <v>1</v>
      </c>
      <c r="E1175" s="4">
        <v>4</v>
      </c>
    </row>
    <row r="1176" spans="1:5" x14ac:dyDescent="0.25">
      <c r="A1176">
        <v>5939</v>
      </c>
      <c r="B1176" s="3">
        <v>1</v>
      </c>
      <c r="E1176" s="4">
        <v>4</v>
      </c>
    </row>
    <row r="1177" spans="1:5" x14ac:dyDescent="0.25">
      <c r="A1177">
        <v>5940</v>
      </c>
      <c r="B1177" s="3">
        <v>1</v>
      </c>
      <c r="E1177" s="4">
        <v>4</v>
      </c>
    </row>
    <row r="1178" spans="1:5" x14ac:dyDescent="0.25">
      <c r="A1178">
        <v>5941</v>
      </c>
      <c r="B1178" s="3">
        <v>1</v>
      </c>
      <c r="C1178" s="1">
        <v>2</v>
      </c>
      <c r="E1178" s="4">
        <v>4</v>
      </c>
    </row>
    <row r="1179" spans="1:5" x14ac:dyDescent="0.25">
      <c r="A1179">
        <v>5942</v>
      </c>
      <c r="C1179" s="1">
        <v>2</v>
      </c>
    </row>
    <row r="1180" spans="1:5" x14ac:dyDescent="0.25">
      <c r="A1180">
        <v>5943</v>
      </c>
      <c r="C1180" s="1">
        <v>2</v>
      </c>
    </row>
    <row r="1181" spans="1:5" x14ac:dyDescent="0.25">
      <c r="A1181">
        <v>5944</v>
      </c>
      <c r="C1181" s="1">
        <v>2</v>
      </c>
    </row>
    <row r="1182" spans="1:5" x14ac:dyDescent="0.25">
      <c r="A1182">
        <v>5945</v>
      </c>
      <c r="C1182" s="1">
        <v>2</v>
      </c>
      <c r="D1182" s="2">
        <v>3</v>
      </c>
    </row>
    <row r="1183" spans="1:5" x14ac:dyDescent="0.25">
      <c r="A1183">
        <v>5946</v>
      </c>
      <c r="C1183" s="1">
        <v>2</v>
      </c>
      <c r="D1183" s="2">
        <v>3</v>
      </c>
    </row>
    <row r="1184" spans="1:5" x14ac:dyDescent="0.25">
      <c r="A1184">
        <v>5947</v>
      </c>
      <c r="C1184" s="1">
        <v>2</v>
      </c>
      <c r="D1184" s="2">
        <v>3</v>
      </c>
    </row>
    <row r="1185" spans="1:5" x14ac:dyDescent="0.25">
      <c r="A1185">
        <v>5948</v>
      </c>
      <c r="C1185" s="1">
        <v>2</v>
      </c>
      <c r="D1185" s="2">
        <v>3</v>
      </c>
    </row>
    <row r="1186" spans="1:5" x14ac:dyDescent="0.25">
      <c r="A1186">
        <v>5949</v>
      </c>
      <c r="C1186" s="1">
        <v>2</v>
      </c>
      <c r="D1186" s="2">
        <v>3</v>
      </c>
    </row>
    <row r="1187" spans="1:5" x14ac:dyDescent="0.25">
      <c r="A1187">
        <v>5950</v>
      </c>
      <c r="C1187" s="1">
        <v>2</v>
      </c>
      <c r="D1187" s="2">
        <v>3</v>
      </c>
    </row>
    <row r="1188" spans="1:5" x14ac:dyDescent="0.25">
      <c r="A1188">
        <v>5951</v>
      </c>
      <c r="C1188" s="1">
        <v>2</v>
      </c>
      <c r="D1188" s="2">
        <v>3</v>
      </c>
    </row>
    <row r="1189" spans="1:5" x14ac:dyDescent="0.25">
      <c r="A1189">
        <v>5952</v>
      </c>
      <c r="C1189" s="1">
        <v>2</v>
      </c>
      <c r="D1189" s="2">
        <v>3</v>
      </c>
    </row>
    <row r="1190" spans="1:5" x14ac:dyDescent="0.25">
      <c r="A1190">
        <v>5953</v>
      </c>
      <c r="C1190" s="1">
        <v>2</v>
      </c>
      <c r="D1190" s="2">
        <v>3</v>
      </c>
    </row>
    <row r="1191" spans="1:5" x14ac:dyDescent="0.25">
      <c r="A1191">
        <v>5954</v>
      </c>
      <c r="C1191" s="1">
        <v>2</v>
      </c>
      <c r="D1191" s="2">
        <v>3</v>
      </c>
    </row>
    <row r="1192" spans="1:5" x14ac:dyDescent="0.25">
      <c r="A1192">
        <v>5955</v>
      </c>
      <c r="C1192" s="1">
        <v>2</v>
      </c>
      <c r="D1192" s="2">
        <v>3</v>
      </c>
    </row>
    <row r="1193" spans="1:5" x14ac:dyDescent="0.25">
      <c r="A1193">
        <v>5956</v>
      </c>
      <c r="C1193" s="1">
        <v>2</v>
      </c>
      <c r="D1193" s="2">
        <v>3</v>
      </c>
    </row>
    <row r="1194" spans="1:5" x14ac:dyDescent="0.25">
      <c r="A1194">
        <v>5957</v>
      </c>
      <c r="C1194" s="1">
        <v>2</v>
      </c>
      <c r="D1194" s="2">
        <v>3</v>
      </c>
    </row>
    <row r="1195" spans="1:5" x14ac:dyDescent="0.25">
      <c r="A1195">
        <v>5958</v>
      </c>
      <c r="C1195" s="1">
        <v>2</v>
      </c>
      <c r="D1195" s="2">
        <v>3</v>
      </c>
    </row>
    <row r="1196" spans="1:5" x14ac:dyDescent="0.25">
      <c r="A1196">
        <v>5959</v>
      </c>
      <c r="C1196" s="1">
        <v>2</v>
      </c>
      <c r="D1196" s="2">
        <v>3</v>
      </c>
    </row>
    <row r="1197" spans="1:5" x14ac:dyDescent="0.25">
      <c r="A1197">
        <v>5960</v>
      </c>
      <c r="C1197" s="1">
        <v>2</v>
      </c>
      <c r="D1197" s="2">
        <v>3</v>
      </c>
    </row>
    <row r="1198" spans="1:5" x14ac:dyDescent="0.25">
      <c r="A1198">
        <v>5961</v>
      </c>
      <c r="C1198" s="1">
        <v>2</v>
      </c>
      <c r="D1198" s="2">
        <v>3</v>
      </c>
    </row>
    <row r="1199" spans="1:5" x14ac:dyDescent="0.25">
      <c r="A1199">
        <v>5962</v>
      </c>
      <c r="C1199" s="1">
        <v>2</v>
      </c>
      <c r="D1199" s="2">
        <v>3</v>
      </c>
      <c r="E1199" s="4">
        <v>4</v>
      </c>
    </row>
    <row r="1200" spans="1:5" x14ac:dyDescent="0.25">
      <c r="A1200">
        <v>5963</v>
      </c>
      <c r="C1200" s="1">
        <v>2</v>
      </c>
      <c r="D1200" s="2">
        <v>3</v>
      </c>
      <c r="E1200" s="4">
        <v>4</v>
      </c>
    </row>
    <row r="1201" spans="1:5" x14ac:dyDescent="0.25">
      <c r="A1201">
        <v>5964</v>
      </c>
      <c r="D1201" s="2">
        <v>3</v>
      </c>
      <c r="E1201" s="4">
        <v>4</v>
      </c>
    </row>
    <row r="1202" spans="1:5" x14ac:dyDescent="0.25">
      <c r="A1202">
        <v>5965</v>
      </c>
      <c r="E1202" s="4">
        <v>4</v>
      </c>
    </row>
    <row r="1203" spans="1:5" x14ac:dyDescent="0.25">
      <c r="A1203">
        <v>5966</v>
      </c>
      <c r="B1203" s="3">
        <v>1</v>
      </c>
      <c r="E1203" s="4">
        <v>4</v>
      </c>
    </row>
    <row r="1204" spans="1:5" x14ac:dyDescent="0.25">
      <c r="A1204">
        <v>5967</v>
      </c>
      <c r="B1204" s="3">
        <v>1</v>
      </c>
      <c r="E1204" s="4">
        <v>4</v>
      </c>
    </row>
    <row r="1205" spans="1:5" x14ac:dyDescent="0.25">
      <c r="A1205">
        <v>5968</v>
      </c>
      <c r="B1205" s="3">
        <v>1</v>
      </c>
      <c r="E1205" s="4">
        <v>4</v>
      </c>
    </row>
    <row r="1206" spans="1:5" x14ac:dyDescent="0.25">
      <c r="A1206">
        <v>5969</v>
      </c>
      <c r="B1206" s="3">
        <v>1</v>
      </c>
      <c r="E1206" s="4">
        <v>4</v>
      </c>
    </row>
    <row r="1207" spans="1:5" x14ac:dyDescent="0.25">
      <c r="A1207">
        <v>5970</v>
      </c>
      <c r="B1207" s="3">
        <v>1</v>
      </c>
      <c r="E1207" s="4">
        <v>4</v>
      </c>
    </row>
    <row r="1208" spans="1:5" x14ac:dyDescent="0.25">
      <c r="A1208">
        <v>5971</v>
      </c>
      <c r="B1208" s="3">
        <v>1</v>
      </c>
      <c r="E1208" s="4">
        <v>4</v>
      </c>
    </row>
    <row r="1209" spans="1:5" x14ac:dyDescent="0.25">
      <c r="A1209">
        <v>5972</v>
      </c>
      <c r="B1209" s="3">
        <v>1</v>
      </c>
      <c r="E1209" s="4">
        <v>4</v>
      </c>
    </row>
    <row r="1210" spans="1:5" x14ac:dyDescent="0.25">
      <c r="A1210">
        <v>5973</v>
      </c>
      <c r="B1210" s="3">
        <v>1</v>
      </c>
      <c r="E1210" s="4">
        <v>4</v>
      </c>
    </row>
    <row r="1211" spans="1:5" x14ac:dyDescent="0.25">
      <c r="A1211">
        <v>5974</v>
      </c>
      <c r="B1211" s="3">
        <v>1</v>
      </c>
      <c r="E1211" s="4">
        <v>4</v>
      </c>
    </row>
    <row r="1212" spans="1:5" x14ac:dyDescent="0.25">
      <c r="A1212">
        <v>5975</v>
      </c>
      <c r="B1212" s="3">
        <v>1</v>
      </c>
      <c r="E1212" s="4">
        <v>4</v>
      </c>
    </row>
    <row r="1213" spans="1:5" x14ac:dyDescent="0.25">
      <c r="A1213">
        <v>5976</v>
      </c>
      <c r="B1213" s="3">
        <v>1</v>
      </c>
      <c r="E1213" s="4">
        <v>4</v>
      </c>
    </row>
    <row r="1214" spans="1:5" x14ac:dyDescent="0.25">
      <c r="A1214">
        <v>5977</v>
      </c>
      <c r="B1214" s="3">
        <v>1</v>
      </c>
      <c r="E1214" s="4">
        <v>4</v>
      </c>
    </row>
    <row r="1215" spans="1:5" x14ac:dyDescent="0.25">
      <c r="A1215">
        <v>5978</v>
      </c>
      <c r="B1215" s="3">
        <v>1</v>
      </c>
      <c r="E1215" s="4">
        <v>4</v>
      </c>
    </row>
    <row r="1216" spans="1:5" x14ac:dyDescent="0.25">
      <c r="A1216">
        <v>5979</v>
      </c>
      <c r="B1216" s="3">
        <v>1</v>
      </c>
      <c r="E1216" s="4">
        <v>4</v>
      </c>
    </row>
    <row r="1217" spans="1:5" x14ac:dyDescent="0.25">
      <c r="A1217">
        <v>5980</v>
      </c>
      <c r="B1217" s="3">
        <v>1</v>
      </c>
      <c r="E1217" s="4">
        <v>4</v>
      </c>
    </row>
    <row r="1218" spans="1:5" x14ac:dyDescent="0.25">
      <c r="A1218">
        <v>5981</v>
      </c>
      <c r="B1218" s="3">
        <v>1</v>
      </c>
      <c r="E1218" s="4">
        <v>4</v>
      </c>
    </row>
    <row r="1219" spans="1:5" x14ac:dyDescent="0.25">
      <c r="A1219">
        <v>5982</v>
      </c>
      <c r="B1219" s="3">
        <v>1</v>
      </c>
      <c r="E1219" s="4">
        <v>4</v>
      </c>
    </row>
    <row r="1220" spans="1:5" x14ac:dyDescent="0.25">
      <c r="A1220">
        <v>5983</v>
      </c>
      <c r="B1220" s="3">
        <v>1</v>
      </c>
      <c r="E1220" s="4">
        <v>4</v>
      </c>
    </row>
    <row r="1221" spans="1:5" x14ac:dyDescent="0.25">
      <c r="A1221">
        <v>5984</v>
      </c>
      <c r="B1221" s="3">
        <v>1</v>
      </c>
      <c r="E1221" s="4">
        <v>4</v>
      </c>
    </row>
    <row r="1222" spans="1:5" x14ac:dyDescent="0.25">
      <c r="A1222">
        <v>5985</v>
      </c>
      <c r="B1222" s="3">
        <v>1</v>
      </c>
    </row>
    <row r="1223" spans="1:5" x14ac:dyDescent="0.25">
      <c r="A1223">
        <v>5986</v>
      </c>
      <c r="B1223" s="3">
        <v>1</v>
      </c>
    </row>
    <row r="1224" spans="1:5" x14ac:dyDescent="0.25">
      <c r="A1224">
        <v>5987</v>
      </c>
      <c r="B1224" s="3">
        <v>1</v>
      </c>
      <c r="D1224" s="2">
        <v>3</v>
      </c>
    </row>
    <row r="1225" spans="1:5" x14ac:dyDescent="0.25">
      <c r="A1225">
        <v>5988</v>
      </c>
      <c r="B1225" s="3">
        <v>1</v>
      </c>
      <c r="C1225" s="1">
        <v>2</v>
      </c>
      <c r="D1225" s="2">
        <v>3</v>
      </c>
    </row>
    <row r="1226" spans="1:5" x14ac:dyDescent="0.25">
      <c r="A1226">
        <v>5989</v>
      </c>
      <c r="C1226" s="1">
        <v>2</v>
      </c>
      <c r="D1226" s="2">
        <v>3</v>
      </c>
    </row>
    <row r="1227" spans="1:5" x14ac:dyDescent="0.25">
      <c r="A1227">
        <v>5990</v>
      </c>
      <c r="C1227" s="1">
        <v>2</v>
      </c>
      <c r="D1227" s="2">
        <v>3</v>
      </c>
    </row>
    <row r="1228" spans="1:5" x14ac:dyDescent="0.25">
      <c r="A1228">
        <v>5991</v>
      </c>
      <c r="C1228" s="1">
        <v>2</v>
      </c>
      <c r="D1228" s="2">
        <v>3</v>
      </c>
    </row>
    <row r="1229" spans="1:5" x14ac:dyDescent="0.25">
      <c r="A1229">
        <v>5992</v>
      </c>
      <c r="C1229" s="1">
        <v>2</v>
      </c>
      <c r="D1229" s="2">
        <v>3</v>
      </c>
    </row>
    <row r="1230" spans="1:5" x14ac:dyDescent="0.25">
      <c r="A1230">
        <v>5993</v>
      </c>
      <c r="C1230" s="1">
        <v>2</v>
      </c>
      <c r="D1230" s="2">
        <v>3</v>
      </c>
    </row>
    <row r="1231" spans="1:5" x14ac:dyDescent="0.25">
      <c r="A1231">
        <v>5994</v>
      </c>
      <c r="C1231" s="1">
        <v>2</v>
      </c>
      <c r="D1231" s="2">
        <v>3</v>
      </c>
    </row>
    <row r="1232" spans="1:5" x14ac:dyDescent="0.25">
      <c r="A1232">
        <v>5995</v>
      </c>
      <c r="C1232" s="1">
        <v>2</v>
      </c>
      <c r="D1232" s="2">
        <v>3</v>
      </c>
    </row>
    <row r="1233" spans="1:5" x14ac:dyDescent="0.25">
      <c r="A1233">
        <v>5996</v>
      </c>
      <c r="C1233" s="1">
        <v>2</v>
      </c>
      <c r="D1233" s="2">
        <v>3</v>
      </c>
    </row>
    <row r="1234" spans="1:5" x14ac:dyDescent="0.25">
      <c r="A1234">
        <v>5997</v>
      </c>
      <c r="C1234" s="1">
        <v>2</v>
      </c>
      <c r="D1234" s="2">
        <v>3</v>
      </c>
    </row>
    <row r="1235" spans="1:5" x14ac:dyDescent="0.25">
      <c r="A1235">
        <v>5998</v>
      </c>
      <c r="C1235" s="1">
        <v>2</v>
      </c>
      <c r="D1235" s="2">
        <v>3</v>
      </c>
    </row>
    <row r="1236" spans="1:5" x14ac:dyDescent="0.25">
      <c r="A1236">
        <v>5999</v>
      </c>
      <c r="C1236" s="1">
        <v>2</v>
      </c>
      <c r="D1236" s="2">
        <v>3</v>
      </c>
    </row>
    <row r="1237" spans="1:5" x14ac:dyDescent="0.25">
      <c r="A1237">
        <v>6000</v>
      </c>
      <c r="C1237" s="1">
        <v>2</v>
      </c>
      <c r="D1237" s="2">
        <v>3</v>
      </c>
    </row>
    <row r="1238" spans="1:5" x14ac:dyDescent="0.25">
      <c r="A1238">
        <v>6001</v>
      </c>
      <c r="C1238" s="1">
        <v>2</v>
      </c>
      <c r="D1238" s="2">
        <v>3</v>
      </c>
    </row>
    <row r="1239" spans="1:5" x14ac:dyDescent="0.25">
      <c r="A1239">
        <v>6002</v>
      </c>
      <c r="C1239" s="1">
        <v>2</v>
      </c>
      <c r="D1239" s="2">
        <v>3</v>
      </c>
    </row>
    <row r="1240" spans="1:5" x14ac:dyDescent="0.25">
      <c r="A1240">
        <v>6003</v>
      </c>
      <c r="C1240" s="1">
        <v>2</v>
      </c>
      <c r="D1240" s="2">
        <v>3</v>
      </c>
    </row>
    <row r="1241" spans="1:5" x14ac:dyDescent="0.25">
      <c r="A1241">
        <v>6004</v>
      </c>
      <c r="C1241" s="1">
        <v>2</v>
      </c>
      <c r="D1241" s="2">
        <v>3</v>
      </c>
    </row>
    <row r="1242" spans="1:5" x14ac:dyDescent="0.25">
      <c r="A1242">
        <v>6005</v>
      </c>
      <c r="C1242" s="1">
        <v>2</v>
      </c>
      <c r="D1242" s="2">
        <v>3</v>
      </c>
    </row>
    <row r="1243" spans="1:5" x14ac:dyDescent="0.25">
      <c r="A1243">
        <v>6006</v>
      </c>
      <c r="C1243" s="1">
        <v>2</v>
      </c>
    </row>
    <row r="1244" spans="1:5" x14ac:dyDescent="0.25">
      <c r="A1244">
        <v>6007</v>
      </c>
      <c r="B1244" s="3">
        <v>1</v>
      </c>
      <c r="C1244" s="1">
        <v>2</v>
      </c>
    </row>
    <row r="1245" spans="1:5" x14ac:dyDescent="0.25">
      <c r="A1245">
        <v>6008</v>
      </c>
      <c r="B1245" s="3">
        <v>1</v>
      </c>
      <c r="C1245" s="1">
        <v>2</v>
      </c>
      <c r="E1245" s="4">
        <v>4</v>
      </c>
    </row>
    <row r="1246" spans="1:5" x14ac:dyDescent="0.25">
      <c r="A1246">
        <v>6009</v>
      </c>
      <c r="B1246" s="3">
        <v>1</v>
      </c>
      <c r="E1246" s="4">
        <v>4</v>
      </c>
    </row>
    <row r="1247" spans="1:5" x14ac:dyDescent="0.25">
      <c r="A1247">
        <v>6010</v>
      </c>
      <c r="B1247" s="3">
        <v>1</v>
      </c>
      <c r="E1247" s="4">
        <v>4</v>
      </c>
    </row>
    <row r="1248" spans="1:5" x14ac:dyDescent="0.25">
      <c r="A1248">
        <v>6011</v>
      </c>
      <c r="B1248" s="3">
        <v>1</v>
      </c>
      <c r="E1248" s="4">
        <v>4</v>
      </c>
    </row>
    <row r="1249" spans="1:5" x14ac:dyDescent="0.25">
      <c r="A1249">
        <v>6012</v>
      </c>
      <c r="B1249" s="3">
        <v>1</v>
      </c>
      <c r="E1249" s="4">
        <v>4</v>
      </c>
    </row>
    <row r="1250" spans="1:5" x14ac:dyDescent="0.25">
      <c r="A1250">
        <v>6013</v>
      </c>
      <c r="B1250" s="3">
        <v>1</v>
      </c>
      <c r="E1250" s="4">
        <v>4</v>
      </c>
    </row>
    <row r="1251" spans="1:5" x14ac:dyDescent="0.25">
      <c r="A1251">
        <v>6014</v>
      </c>
      <c r="B1251" s="3">
        <v>1</v>
      </c>
      <c r="E1251" s="4">
        <v>4</v>
      </c>
    </row>
    <row r="1252" spans="1:5" x14ac:dyDescent="0.25">
      <c r="A1252">
        <v>6015</v>
      </c>
      <c r="B1252" s="3">
        <v>1</v>
      </c>
      <c r="E1252" s="4">
        <v>4</v>
      </c>
    </row>
    <row r="1253" spans="1:5" x14ac:dyDescent="0.25">
      <c r="A1253">
        <v>6016</v>
      </c>
      <c r="B1253" s="3">
        <v>1</v>
      </c>
      <c r="E1253" s="4">
        <v>4</v>
      </c>
    </row>
    <row r="1254" spans="1:5" x14ac:dyDescent="0.25">
      <c r="A1254">
        <v>6017</v>
      </c>
      <c r="B1254" s="3">
        <v>1</v>
      </c>
      <c r="E1254" s="4">
        <v>4</v>
      </c>
    </row>
    <row r="1255" spans="1:5" x14ac:dyDescent="0.25">
      <c r="A1255">
        <v>6018</v>
      </c>
      <c r="B1255" s="3">
        <v>1</v>
      </c>
      <c r="E1255" s="4">
        <v>4</v>
      </c>
    </row>
    <row r="1256" spans="1:5" x14ac:dyDescent="0.25">
      <c r="A1256">
        <v>6019</v>
      </c>
      <c r="B1256" s="3">
        <v>1</v>
      </c>
      <c r="E1256" s="4">
        <v>4</v>
      </c>
    </row>
    <row r="1257" spans="1:5" x14ac:dyDescent="0.25">
      <c r="A1257">
        <v>6020</v>
      </c>
      <c r="B1257" s="3">
        <v>1</v>
      </c>
      <c r="E1257" s="4">
        <v>4</v>
      </c>
    </row>
    <row r="1258" spans="1:5" x14ac:dyDescent="0.25">
      <c r="A1258">
        <v>6021</v>
      </c>
      <c r="B1258" s="3">
        <v>1</v>
      </c>
      <c r="E1258" s="4">
        <v>4</v>
      </c>
    </row>
    <row r="1259" spans="1:5" x14ac:dyDescent="0.25">
      <c r="A1259">
        <v>6022</v>
      </c>
      <c r="B1259" s="3">
        <v>1</v>
      </c>
      <c r="E1259" s="4">
        <v>4</v>
      </c>
    </row>
    <row r="1260" spans="1:5" x14ac:dyDescent="0.25">
      <c r="A1260">
        <v>6023</v>
      </c>
      <c r="E1260" s="4">
        <v>4</v>
      </c>
    </row>
    <row r="1261" spans="1:5" x14ac:dyDescent="0.25">
      <c r="A1261">
        <v>6024</v>
      </c>
      <c r="E1261" s="4">
        <v>4</v>
      </c>
    </row>
    <row r="1262" spans="1:5" x14ac:dyDescent="0.25">
      <c r="A1262">
        <v>6025</v>
      </c>
      <c r="E1262" s="4">
        <v>4</v>
      </c>
    </row>
    <row r="1263" spans="1:5" x14ac:dyDescent="0.25">
      <c r="A1263">
        <v>6026</v>
      </c>
      <c r="E1263" s="4">
        <v>4</v>
      </c>
    </row>
    <row r="1264" spans="1:5" x14ac:dyDescent="0.25">
      <c r="A1264">
        <v>6027</v>
      </c>
      <c r="E1264" s="4">
        <v>4</v>
      </c>
    </row>
    <row r="1265" spans="1:5" x14ac:dyDescent="0.25">
      <c r="A1265">
        <v>6028</v>
      </c>
      <c r="D1265" s="2">
        <v>3</v>
      </c>
      <c r="E1265" s="4">
        <v>4</v>
      </c>
    </row>
    <row r="1266" spans="1:5" x14ac:dyDescent="0.25">
      <c r="A1266">
        <v>6029</v>
      </c>
      <c r="C1266" s="1">
        <v>2</v>
      </c>
      <c r="D1266" s="2">
        <v>3</v>
      </c>
    </row>
    <row r="1267" spans="1:5" x14ac:dyDescent="0.25">
      <c r="A1267">
        <v>6030</v>
      </c>
      <c r="C1267" s="1">
        <v>2</v>
      </c>
      <c r="D1267" s="2">
        <v>3</v>
      </c>
    </row>
    <row r="1268" spans="1:5" x14ac:dyDescent="0.25">
      <c r="A1268">
        <v>6031</v>
      </c>
      <c r="C1268" s="1">
        <v>2</v>
      </c>
      <c r="D1268" s="2">
        <v>3</v>
      </c>
    </row>
    <row r="1269" spans="1:5" x14ac:dyDescent="0.25">
      <c r="A1269">
        <v>6032</v>
      </c>
      <c r="C1269" s="1">
        <v>2</v>
      </c>
      <c r="D1269" s="2">
        <v>3</v>
      </c>
    </row>
    <row r="1270" spans="1:5" x14ac:dyDescent="0.25">
      <c r="A1270">
        <v>6033</v>
      </c>
      <c r="C1270" s="1">
        <v>2</v>
      </c>
      <c r="D1270" s="2">
        <v>3</v>
      </c>
    </row>
    <row r="1271" spans="1:5" x14ac:dyDescent="0.25">
      <c r="A1271">
        <v>6034</v>
      </c>
      <c r="C1271" s="1">
        <v>2</v>
      </c>
      <c r="D1271" s="2">
        <v>3</v>
      </c>
    </row>
    <row r="1272" spans="1:5" x14ac:dyDescent="0.25">
      <c r="A1272">
        <v>6035</v>
      </c>
      <c r="C1272" s="1">
        <v>2</v>
      </c>
      <c r="D1272" s="2">
        <v>3</v>
      </c>
    </row>
    <row r="1273" spans="1:5" x14ac:dyDescent="0.25">
      <c r="A1273">
        <v>6036</v>
      </c>
      <c r="C1273" s="1">
        <v>2</v>
      </c>
      <c r="D1273" s="2">
        <v>3</v>
      </c>
    </row>
    <row r="1274" spans="1:5" x14ac:dyDescent="0.25">
      <c r="A1274">
        <v>6037</v>
      </c>
      <c r="C1274" s="1">
        <v>2</v>
      </c>
      <c r="D1274" s="2">
        <v>3</v>
      </c>
    </row>
    <row r="1275" spans="1:5" x14ac:dyDescent="0.25">
      <c r="A1275">
        <v>6038</v>
      </c>
      <c r="C1275" s="1">
        <v>2</v>
      </c>
      <c r="D1275" s="2">
        <v>3</v>
      </c>
    </row>
    <row r="1276" spans="1:5" x14ac:dyDescent="0.25">
      <c r="A1276">
        <v>6039</v>
      </c>
      <c r="C1276" s="1">
        <v>2</v>
      </c>
      <c r="D1276" s="2">
        <v>3</v>
      </c>
    </row>
    <row r="1277" spans="1:5" x14ac:dyDescent="0.25">
      <c r="A1277">
        <v>6040</v>
      </c>
      <c r="C1277" s="1">
        <v>2</v>
      </c>
      <c r="D1277" s="2">
        <v>3</v>
      </c>
    </row>
    <row r="1278" spans="1:5" x14ac:dyDescent="0.25">
      <c r="A1278">
        <v>6041</v>
      </c>
      <c r="C1278" s="1">
        <v>2</v>
      </c>
      <c r="D1278" s="2">
        <v>3</v>
      </c>
    </row>
    <row r="1279" spans="1:5" x14ac:dyDescent="0.25">
      <c r="A1279">
        <v>6042</v>
      </c>
      <c r="C1279" s="1">
        <v>2</v>
      </c>
      <c r="D1279" s="2">
        <v>3</v>
      </c>
    </row>
    <row r="1280" spans="1:5" x14ac:dyDescent="0.25">
      <c r="A1280">
        <v>6043</v>
      </c>
      <c r="C1280" s="1">
        <v>2</v>
      </c>
      <c r="D1280" s="2">
        <v>3</v>
      </c>
    </row>
    <row r="1281" spans="1:5" x14ac:dyDescent="0.25">
      <c r="A1281">
        <v>6044</v>
      </c>
      <c r="C1281" s="1">
        <v>2</v>
      </c>
      <c r="D1281" s="2">
        <v>3</v>
      </c>
    </row>
    <row r="1282" spans="1:5" x14ac:dyDescent="0.25">
      <c r="A1282">
        <v>6045</v>
      </c>
      <c r="C1282" s="1">
        <v>2</v>
      </c>
    </row>
    <row r="1283" spans="1:5" x14ac:dyDescent="0.25">
      <c r="A1283">
        <v>6046</v>
      </c>
      <c r="B1283" s="3">
        <v>1</v>
      </c>
      <c r="C1283" s="1">
        <v>2</v>
      </c>
    </row>
    <row r="1284" spans="1:5" x14ac:dyDescent="0.25">
      <c r="A1284">
        <v>6047</v>
      </c>
      <c r="B1284" s="3">
        <v>1</v>
      </c>
      <c r="C1284" s="1">
        <v>2</v>
      </c>
    </row>
    <row r="1285" spans="1:5" x14ac:dyDescent="0.25">
      <c r="A1285">
        <v>6048</v>
      </c>
      <c r="B1285" s="3">
        <v>1</v>
      </c>
    </row>
    <row r="1286" spans="1:5" x14ac:dyDescent="0.25">
      <c r="A1286">
        <v>6049</v>
      </c>
      <c r="B1286" s="3">
        <v>1</v>
      </c>
      <c r="E1286" s="4">
        <v>4</v>
      </c>
    </row>
    <row r="1287" spans="1:5" x14ac:dyDescent="0.25">
      <c r="A1287">
        <v>6050</v>
      </c>
      <c r="B1287" s="3">
        <v>1</v>
      </c>
      <c r="E1287" s="4">
        <v>4</v>
      </c>
    </row>
    <row r="1288" spans="1:5" x14ac:dyDescent="0.25">
      <c r="A1288">
        <v>6051</v>
      </c>
      <c r="B1288" s="3">
        <v>1</v>
      </c>
      <c r="E1288" s="4">
        <v>4</v>
      </c>
    </row>
    <row r="1289" spans="1:5" x14ac:dyDescent="0.25">
      <c r="A1289">
        <v>6052</v>
      </c>
      <c r="B1289" s="3">
        <v>1</v>
      </c>
      <c r="E1289" s="4">
        <v>4</v>
      </c>
    </row>
    <row r="1290" spans="1:5" x14ac:dyDescent="0.25">
      <c r="A1290">
        <v>6053</v>
      </c>
      <c r="B1290" s="3">
        <v>1</v>
      </c>
      <c r="E1290" s="4">
        <v>4</v>
      </c>
    </row>
    <row r="1291" spans="1:5" x14ac:dyDescent="0.25">
      <c r="A1291">
        <v>6054</v>
      </c>
      <c r="B1291" s="3">
        <v>1</v>
      </c>
      <c r="E1291" s="4">
        <v>4</v>
      </c>
    </row>
    <row r="1292" spans="1:5" x14ac:dyDescent="0.25">
      <c r="A1292">
        <v>6055</v>
      </c>
      <c r="B1292" s="3">
        <v>1</v>
      </c>
      <c r="E1292" s="4">
        <v>4</v>
      </c>
    </row>
    <row r="1293" spans="1:5" x14ac:dyDescent="0.25">
      <c r="A1293">
        <v>6056</v>
      </c>
      <c r="B1293" s="3">
        <v>1</v>
      </c>
      <c r="E1293" s="4">
        <v>4</v>
      </c>
    </row>
    <row r="1294" spans="1:5" x14ac:dyDescent="0.25">
      <c r="A1294">
        <v>6057</v>
      </c>
      <c r="B1294" s="3">
        <v>1</v>
      </c>
      <c r="E1294" s="4">
        <v>4</v>
      </c>
    </row>
    <row r="1295" spans="1:5" x14ac:dyDescent="0.25">
      <c r="A1295">
        <v>6058</v>
      </c>
      <c r="B1295" s="3">
        <v>1</v>
      </c>
      <c r="E1295" s="4">
        <v>4</v>
      </c>
    </row>
    <row r="1296" spans="1:5" x14ac:dyDescent="0.25">
      <c r="A1296">
        <v>6059</v>
      </c>
      <c r="B1296" s="3">
        <v>1</v>
      </c>
      <c r="E1296" s="4">
        <v>4</v>
      </c>
    </row>
    <row r="1297" spans="1:5" x14ac:dyDescent="0.25">
      <c r="A1297">
        <v>6060</v>
      </c>
      <c r="B1297" s="3">
        <v>1</v>
      </c>
      <c r="E1297" s="4">
        <v>4</v>
      </c>
    </row>
    <row r="1298" spans="1:5" x14ac:dyDescent="0.25">
      <c r="A1298">
        <v>6061</v>
      </c>
      <c r="B1298" s="3">
        <v>1</v>
      </c>
      <c r="E1298" s="4">
        <v>4</v>
      </c>
    </row>
    <row r="1299" spans="1:5" x14ac:dyDescent="0.25">
      <c r="A1299">
        <v>6062</v>
      </c>
      <c r="B1299" s="3">
        <v>1</v>
      </c>
      <c r="E1299" s="4">
        <v>4</v>
      </c>
    </row>
    <row r="1300" spans="1:5" x14ac:dyDescent="0.25">
      <c r="A1300">
        <v>6063</v>
      </c>
      <c r="B1300" s="3">
        <v>1</v>
      </c>
      <c r="E1300" s="4">
        <v>4</v>
      </c>
    </row>
    <row r="1301" spans="1:5" x14ac:dyDescent="0.25">
      <c r="A1301">
        <v>6064</v>
      </c>
      <c r="E1301" s="4">
        <v>4</v>
      </c>
    </row>
    <row r="1302" spans="1:5" x14ac:dyDescent="0.25">
      <c r="A1302">
        <v>6065</v>
      </c>
      <c r="E1302" s="4">
        <v>4</v>
      </c>
    </row>
    <row r="1303" spans="1:5" x14ac:dyDescent="0.25">
      <c r="A1303">
        <v>6066</v>
      </c>
      <c r="E1303" s="4">
        <v>4</v>
      </c>
    </row>
    <row r="1304" spans="1:5" x14ac:dyDescent="0.25">
      <c r="A1304">
        <v>6067</v>
      </c>
      <c r="C1304" s="1">
        <v>2</v>
      </c>
      <c r="E1304" s="4">
        <v>4</v>
      </c>
    </row>
    <row r="1305" spans="1:5" x14ac:dyDescent="0.25">
      <c r="A1305">
        <v>6068</v>
      </c>
      <c r="C1305" s="1">
        <v>2</v>
      </c>
      <c r="D1305" s="2">
        <v>3</v>
      </c>
      <c r="E1305" s="4">
        <v>4</v>
      </c>
    </row>
    <row r="1306" spans="1:5" x14ac:dyDescent="0.25">
      <c r="A1306">
        <v>6069</v>
      </c>
      <c r="C1306" s="1">
        <v>2</v>
      </c>
      <c r="D1306" s="2">
        <v>3</v>
      </c>
    </row>
    <row r="1307" spans="1:5" x14ac:dyDescent="0.25">
      <c r="A1307">
        <v>6070</v>
      </c>
      <c r="C1307" s="1">
        <v>2</v>
      </c>
      <c r="D1307" s="2">
        <v>3</v>
      </c>
    </row>
    <row r="1308" spans="1:5" x14ac:dyDescent="0.25">
      <c r="A1308">
        <v>6071</v>
      </c>
      <c r="C1308" s="1">
        <v>2</v>
      </c>
      <c r="D1308" s="2">
        <v>3</v>
      </c>
    </row>
    <row r="1309" spans="1:5" x14ac:dyDescent="0.25">
      <c r="A1309">
        <v>6072</v>
      </c>
      <c r="C1309" s="1">
        <v>2</v>
      </c>
      <c r="D1309" s="2">
        <v>3</v>
      </c>
    </row>
    <row r="1310" spans="1:5" x14ac:dyDescent="0.25">
      <c r="A1310">
        <v>6073</v>
      </c>
      <c r="C1310" s="1">
        <v>2</v>
      </c>
      <c r="D1310" s="2">
        <v>3</v>
      </c>
    </row>
    <row r="1311" spans="1:5" x14ac:dyDescent="0.25">
      <c r="A1311">
        <v>6074</v>
      </c>
      <c r="C1311" s="1">
        <v>2</v>
      </c>
      <c r="D1311" s="2">
        <v>3</v>
      </c>
    </row>
    <row r="1312" spans="1:5" x14ac:dyDescent="0.25">
      <c r="A1312">
        <v>6075</v>
      </c>
      <c r="C1312" s="1">
        <v>2</v>
      </c>
      <c r="D1312" s="2">
        <v>3</v>
      </c>
    </row>
    <row r="1313" spans="1:5" x14ac:dyDescent="0.25">
      <c r="A1313">
        <v>6076</v>
      </c>
      <c r="C1313" s="1">
        <v>2</v>
      </c>
      <c r="D1313" s="2">
        <v>3</v>
      </c>
    </row>
    <row r="1314" spans="1:5" x14ac:dyDescent="0.25">
      <c r="A1314">
        <v>6077</v>
      </c>
      <c r="C1314" s="1">
        <v>2</v>
      </c>
      <c r="D1314" s="2">
        <v>3</v>
      </c>
    </row>
    <row r="1315" spans="1:5" x14ac:dyDescent="0.25">
      <c r="A1315">
        <v>6078</v>
      </c>
      <c r="C1315" s="1">
        <v>2</v>
      </c>
      <c r="D1315" s="2">
        <v>3</v>
      </c>
    </row>
    <row r="1316" spans="1:5" x14ac:dyDescent="0.25">
      <c r="A1316">
        <v>6079</v>
      </c>
      <c r="C1316" s="1">
        <v>2</v>
      </c>
      <c r="D1316" s="2">
        <v>3</v>
      </c>
    </row>
    <row r="1317" spans="1:5" x14ac:dyDescent="0.25">
      <c r="A1317">
        <v>6080</v>
      </c>
      <c r="C1317" s="1">
        <v>2</v>
      </c>
      <c r="D1317" s="2">
        <v>3</v>
      </c>
    </row>
    <row r="1318" spans="1:5" x14ac:dyDescent="0.25">
      <c r="A1318">
        <v>6081</v>
      </c>
      <c r="C1318" s="1">
        <v>2</v>
      </c>
      <c r="D1318" s="2">
        <v>3</v>
      </c>
    </row>
    <row r="1319" spans="1:5" x14ac:dyDescent="0.25">
      <c r="A1319">
        <v>6082</v>
      </c>
      <c r="C1319" s="1">
        <v>2</v>
      </c>
      <c r="D1319" s="2">
        <v>3</v>
      </c>
    </row>
    <row r="1320" spans="1:5" x14ac:dyDescent="0.25">
      <c r="A1320">
        <v>6083</v>
      </c>
      <c r="C1320" s="1">
        <v>2</v>
      </c>
      <c r="D1320" s="2">
        <v>3</v>
      </c>
    </row>
    <row r="1321" spans="1:5" x14ac:dyDescent="0.25">
      <c r="A1321">
        <v>6084</v>
      </c>
      <c r="C1321" s="1">
        <v>2</v>
      </c>
      <c r="D1321" s="2">
        <v>3</v>
      </c>
    </row>
    <row r="1322" spans="1:5" x14ac:dyDescent="0.25">
      <c r="A1322">
        <v>6085</v>
      </c>
      <c r="D1322" s="2">
        <v>3</v>
      </c>
    </row>
    <row r="1323" spans="1:5" x14ac:dyDescent="0.25">
      <c r="A1323">
        <v>6086</v>
      </c>
      <c r="B1323" s="3">
        <v>1</v>
      </c>
      <c r="D1323" s="2">
        <v>3</v>
      </c>
    </row>
    <row r="1324" spans="1:5" x14ac:dyDescent="0.25">
      <c r="A1324">
        <v>6087</v>
      </c>
      <c r="B1324" s="3">
        <v>1</v>
      </c>
    </row>
    <row r="1325" spans="1:5" x14ac:dyDescent="0.25">
      <c r="A1325">
        <v>6088</v>
      </c>
      <c r="B1325" s="3">
        <v>1</v>
      </c>
    </row>
    <row r="1326" spans="1:5" x14ac:dyDescent="0.25">
      <c r="A1326">
        <v>6089</v>
      </c>
      <c r="B1326" s="3">
        <v>1</v>
      </c>
    </row>
    <row r="1327" spans="1:5" x14ac:dyDescent="0.25">
      <c r="A1327">
        <v>6090</v>
      </c>
      <c r="B1327" s="3">
        <v>1</v>
      </c>
      <c r="E1327" s="4">
        <v>4</v>
      </c>
    </row>
    <row r="1328" spans="1:5" x14ac:dyDescent="0.25">
      <c r="A1328">
        <v>6091</v>
      </c>
      <c r="B1328" s="3">
        <v>1</v>
      </c>
      <c r="E1328" s="4">
        <v>4</v>
      </c>
    </row>
    <row r="1329" spans="1:5" x14ac:dyDescent="0.25">
      <c r="A1329">
        <v>6092</v>
      </c>
      <c r="B1329" s="3">
        <v>1</v>
      </c>
      <c r="E1329" s="4">
        <v>4</v>
      </c>
    </row>
    <row r="1330" spans="1:5" x14ac:dyDescent="0.25">
      <c r="A1330">
        <v>6093</v>
      </c>
      <c r="B1330" s="3">
        <v>1</v>
      </c>
      <c r="E1330" s="4">
        <v>4</v>
      </c>
    </row>
    <row r="1331" spans="1:5" x14ac:dyDescent="0.25">
      <c r="A1331">
        <v>6094</v>
      </c>
      <c r="B1331" s="3">
        <v>1</v>
      </c>
      <c r="E1331" s="4">
        <v>4</v>
      </c>
    </row>
    <row r="1332" spans="1:5" x14ac:dyDescent="0.25">
      <c r="A1332">
        <v>6095</v>
      </c>
      <c r="B1332" s="3">
        <v>1</v>
      </c>
      <c r="E1332" s="4">
        <v>4</v>
      </c>
    </row>
    <row r="1333" spans="1:5" x14ac:dyDescent="0.25">
      <c r="A1333">
        <v>6096</v>
      </c>
      <c r="B1333" s="3">
        <v>1</v>
      </c>
      <c r="E1333" s="4">
        <v>4</v>
      </c>
    </row>
    <row r="1334" spans="1:5" x14ac:dyDescent="0.25">
      <c r="A1334">
        <v>6097</v>
      </c>
      <c r="B1334" s="3">
        <v>1</v>
      </c>
      <c r="E1334" s="4">
        <v>4</v>
      </c>
    </row>
    <row r="1335" spans="1:5" x14ac:dyDescent="0.25">
      <c r="A1335">
        <v>6098</v>
      </c>
      <c r="B1335" s="3">
        <v>1</v>
      </c>
      <c r="E1335" s="4">
        <v>4</v>
      </c>
    </row>
    <row r="1336" spans="1:5" x14ac:dyDescent="0.25">
      <c r="A1336">
        <v>6099</v>
      </c>
      <c r="B1336" s="3">
        <v>1</v>
      </c>
      <c r="E1336" s="4">
        <v>4</v>
      </c>
    </row>
    <row r="1337" spans="1:5" x14ac:dyDescent="0.25">
      <c r="A1337">
        <v>6100</v>
      </c>
      <c r="B1337" s="3">
        <v>1</v>
      </c>
      <c r="E1337" s="4">
        <v>4</v>
      </c>
    </row>
    <row r="1338" spans="1:5" x14ac:dyDescent="0.25">
      <c r="A1338">
        <v>6101</v>
      </c>
      <c r="B1338" s="3">
        <v>1</v>
      </c>
      <c r="E1338" s="4">
        <v>4</v>
      </c>
    </row>
    <row r="1339" spans="1:5" x14ac:dyDescent="0.25">
      <c r="A1339">
        <v>6102</v>
      </c>
      <c r="B1339" s="3">
        <v>1</v>
      </c>
      <c r="E1339" s="4">
        <v>4</v>
      </c>
    </row>
    <row r="1340" spans="1:5" x14ac:dyDescent="0.25">
      <c r="A1340">
        <v>6103</v>
      </c>
      <c r="B1340" s="3">
        <v>1</v>
      </c>
      <c r="E1340" s="4">
        <v>4</v>
      </c>
    </row>
    <row r="1341" spans="1:5" x14ac:dyDescent="0.25">
      <c r="A1341">
        <v>6104</v>
      </c>
      <c r="B1341" s="3">
        <v>1</v>
      </c>
      <c r="E1341" s="4">
        <v>4</v>
      </c>
    </row>
    <row r="1342" spans="1:5" x14ac:dyDescent="0.25">
      <c r="A1342">
        <v>6105</v>
      </c>
      <c r="E1342" s="4">
        <v>4</v>
      </c>
    </row>
    <row r="1343" spans="1:5" x14ac:dyDescent="0.25">
      <c r="A1343">
        <v>6106</v>
      </c>
      <c r="E1343" s="4">
        <v>4</v>
      </c>
    </row>
    <row r="1344" spans="1:5" x14ac:dyDescent="0.25">
      <c r="A1344">
        <v>6107</v>
      </c>
      <c r="C1344" s="1">
        <v>2</v>
      </c>
      <c r="E1344" s="4">
        <v>4</v>
      </c>
    </row>
    <row r="1345" spans="1:5" x14ac:dyDescent="0.25">
      <c r="A1345">
        <v>6108</v>
      </c>
      <c r="C1345" s="1">
        <v>2</v>
      </c>
      <c r="E1345" s="4">
        <v>4</v>
      </c>
    </row>
    <row r="1346" spans="1:5" x14ac:dyDescent="0.25">
      <c r="A1346">
        <v>6109</v>
      </c>
      <c r="C1346" s="1">
        <v>2</v>
      </c>
      <c r="E1346" s="4">
        <v>4</v>
      </c>
    </row>
    <row r="1347" spans="1:5" x14ac:dyDescent="0.25">
      <c r="A1347">
        <v>6110</v>
      </c>
      <c r="C1347" s="1">
        <v>2</v>
      </c>
    </row>
    <row r="1348" spans="1:5" x14ac:dyDescent="0.25">
      <c r="A1348">
        <v>6111</v>
      </c>
      <c r="C1348" s="1">
        <v>2</v>
      </c>
      <c r="D1348" s="2">
        <v>3</v>
      </c>
    </row>
    <row r="1349" spans="1:5" x14ac:dyDescent="0.25">
      <c r="A1349">
        <v>6112</v>
      </c>
      <c r="C1349" s="1">
        <v>2</v>
      </c>
      <c r="D1349" s="2">
        <v>3</v>
      </c>
    </row>
    <row r="1350" spans="1:5" x14ac:dyDescent="0.25">
      <c r="A1350">
        <v>6113</v>
      </c>
      <c r="C1350" s="1">
        <v>2</v>
      </c>
      <c r="D1350" s="2">
        <v>3</v>
      </c>
    </row>
    <row r="1351" spans="1:5" x14ac:dyDescent="0.25">
      <c r="A1351">
        <v>6114</v>
      </c>
      <c r="C1351" s="1">
        <v>2</v>
      </c>
      <c r="D1351" s="2">
        <v>3</v>
      </c>
    </row>
    <row r="1352" spans="1:5" x14ac:dyDescent="0.25">
      <c r="A1352">
        <v>6115</v>
      </c>
      <c r="C1352" s="1">
        <v>2</v>
      </c>
      <c r="D1352" s="2">
        <v>3</v>
      </c>
    </row>
    <row r="1353" spans="1:5" x14ac:dyDescent="0.25">
      <c r="A1353">
        <v>6116</v>
      </c>
      <c r="C1353" s="1">
        <v>2</v>
      </c>
      <c r="D1353" s="2">
        <v>3</v>
      </c>
    </row>
    <row r="1354" spans="1:5" x14ac:dyDescent="0.25">
      <c r="A1354">
        <v>6117</v>
      </c>
      <c r="C1354" s="1">
        <v>2</v>
      </c>
      <c r="D1354" s="2">
        <v>3</v>
      </c>
    </row>
    <row r="1355" spans="1:5" x14ac:dyDescent="0.25">
      <c r="A1355">
        <v>6118</v>
      </c>
      <c r="C1355" s="1">
        <v>2</v>
      </c>
      <c r="D1355" s="2">
        <v>3</v>
      </c>
    </row>
    <row r="1356" spans="1:5" x14ac:dyDescent="0.25">
      <c r="A1356">
        <v>6119</v>
      </c>
      <c r="C1356" s="1">
        <v>2</v>
      </c>
      <c r="D1356" s="2">
        <v>3</v>
      </c>
    </row>
    <row r="1357" spans="1:5" x14ac:dyDescent="0.25">
      <c r="A1357">
        <v>6120</v>
      </c>
      <c r="C1357" s="1">
        <v>2</v>
      </c>
      <c r="D1357" s="2">
        <v>3</v>
      </c>
    </row>
    <row r="1358" spans="1:5" x14ac:dyDescent="0.25">
      <c r="A1358">
        <v>6121</v>
      </c>
      <c r="C1358" s="1">
        <v>2</v>
      </c>
      <c r="D1358" s="2">
        <v>3</v>
      </c>
    </row>
    <row r="1359" spans="1:5" x14ac:dyDescent="0.25">
      <c r="A1359">
        <v>6122</v>
      </c>
      <c r="C1359" s="1">
        <v>2</v>
      </c>
      <c r="D1359" s="2">
        <v>3</v>
      </c>
    </row>
    <row r="1360" spans="1:5" x14ac:dyDescent="0.25">
      <c r="A1360">
        <v>6123</v>
      </c>
      <c r="C1360" s="1">
        <v>2</v>
      </c>
      <c r="D1360" s="2">
        <v>3</v>
      </c>
    </row>
    <row r="1361" spans="1:5" x14ac:dyDescent="0.25">
      <c r="A1361">
        <v>6124</v>
      </c>
      <c r="C1361" s="1">
        <v>2</v>
      </c>
      <c r="D1361" s="2">
        <v>3</v>
      </c>
    </row>
    <row r="1362" spans="1:5" x14ac:dyDescent="0.25">
      <c r="A1362">
        <v>6125</v>
      </c>
      <c r="C1362" s="1">
        <v>2</v>
      </c>
      <c r="D1362" s="2">
        <v>3</v>
      </c>
    </row>
    <row r="1363" spans="1:5" x14ac:dyDescent="0.25">
      <c r="A1363">
        <v>6126</v>
      </c>
      <c r="B1363" s="3">
        <v>1</v>
      </c>
      <c r="C1363" s="1">
        <v>2</v>
      </c>
      <c r="D1363" s="2">
        <v>3</v>
      </c>
    </row>
    <row r="1364" spans="1:5" x14ac:dyDescent="0.25">
      <c r="A1364">
        <v>6127</v>
      </c>
      <c r="B1364" s="3">
        <v>1</v>
      </c>
      <c r="D1364" s="2">
        <v>3</v>
      </c>
    </row>
    <row r="1365" spans="1:5" x14ac:dyDescent="0.25">
      <c r="A1365">
        <v>6128</v>
      </c>
      <c r="B1365" s="3">
        <v>1</v>
      </c>
      <c r="D1365" s="2">
        <v>3</v>
      </c>
    </row>
    <row r="1366" spans="1:5" x14ac:dyDescent="0.25">
      <c r="A1366">
        <v>6129</v>
      </c>
      <c r="B1366" s="3">
        <v>1</v>
      </c>
      <c r="D1366" s="2">
        <v>3</v>
      </c>
    </row>
    <row r="1367" spans="1:5" x14ac:dyDescent="0.25">
      <c r="A1367">
        <v>6130</v>
      </c>
      <c r="B1367" s="3">
        <v>1</v>
      </c>
      <c r="D1367" s="2">
        <v>3</v>
      </c>
      <c r="E1367" s="4">
        <v>4</v>
      </c>
    </row>
    <row r="1368" spans="1:5" x14ac:dyDescent="0.25">
      <c r="A1368">
        <v>6131</v>
      </c>
      <c r="B1368" s="3">
        <v>1</v>
      </c>
      <c r="E1368" s="4">
        <v>4</v>
      </c>
    </row>
    <row r="1369" spans="1:5" x14ac:dyDescent="0.25">
      <c r="A1369">
        <v>6132</v>
      </c>
      <c r="B1369" s="3">
        <v>1</v>
      </c>
      <c r="E1369" s="4">
        <v>4</v>
      </c>
    </row>
    <row r="1370" spans="1:5" x14ac:dyDescent="0.25">
      <c r="A1370">
        <v>6133</v>
      </c>
      <c r="B1370" s="3">
        <v>1</v>
      </c>
      <c r="E1370" s="4">
        <v>4</v>
      </c>
    </row>
    <row r="1371" spans="1:5" x14ac:dyDescent="0.25">
      <c r="A1371">
        <v>6134</v>
      </c>
      <c r="B1371" s="3">
        <v>1</v>
      </c>
      <c r="E1371" s="4">
        <v>4</v>
      </c>
    </row>
    <row r="1372" spans="1:5" x14ac:dyDescent="0.25">
      <c r="A1372">
        <v>6135</v>
      </c>
      <c r="B1372" s="3">
        <v>1</v>
      </c>
      <c r="E1372" s="4">
        <v>4</v>
      </c>
    </row>
    <row r="1373" spans="1:5" x14ac:dyDescent="0.25">
      <c r="A1373">
        <v>6136</v>
      </c>
      <c r="B1373" s="3">
        <v>1</v>
      </c>
      <c r="E1373" s="4">
        <v>4</v>
      </c>
    </row>
    <row r="1374" spans="1:5" x14ac:dyDescent="0.25">
      <c r="A1374">
        <v>6137</v>
      </c>
      <c r="B1374" s="3">
        <v>1</v>
      </c>
      <c r="E1374" s="4">
        <v>4</v>
      </c>
    </row>
    <row r="1375" spans="1:5" x14ac:dyDescent="0.25">
      <c r="A1375">
        <v>6138</v>
      </c>
      <c r="B1375" s="3">
        <v>1</v>
      </c>
      <c r="E1375" s="4">
        <v>4</v>
      </c>
    </row>
    <row r="1376" spans="1:5" x14ac:dyDescent="0.25">
      <c r="A1376">
        <v>6139</v>
      </c>
      <c r="B1376" s="3">
        <v>1</v>
      </c>
      <c r="E1376" s="4">
        <v>4</v>
      </c>
    </row>
    <row r="1377" spans="1:5" x14ac:dyDescent="0.25">
      <c r="A1377">
        <v>6140</v>
      </c>
      <c r="B1377" s="3">
        <v>1</v>
      </c>
      <c r="E1377" s="4">
        <v>4</v>
      </c>
    </row>
    <row r="1378" spans="1:5" x14ac:dyDescent="0.25">
      <c r="A1378">
        <v>6141</v>
      </c>
      <c r="B1378" s="3">
        <v>1</v>
      </c>
      <c r="E1378" s="4">
        <v>4</v>
      </c>
    </row>
    <row r="1379" spans="1:5" x14ac:dyDescent="0.25">
      <c r="A1379">
        <v>6142</v>
      </c>
      <c r="B1379" s="3">
        <v>1</v>
      </c>
      <c r="E1379" s="4">
        <v>4</v>
      </c>
    </row>
    <row r="1380" spans="1:5" x14ac:dyDescent="0.25">
      <c r="A1380">
        <v>6143</v>
      </c>
      <c r="B1380" s="3">
        <v>1</v>
      </c>
      <c r="E1380" s="4">
        <v>4</v>
      </c>
    </row>
    <row r="1381" spans="1:5" x14ac:dyDescent="0.25">
      <c r="A1381">
        <v>6144</v>
      </c>
      <c r="B1381" s="3">
        <v>1</v>
      </c>
      <c r="E1381" s="4">
        <v>4</v>
      </c>
    </row>
    <row r="1382" spans="1:5" x14ac:dyDescent="0.25">
      <c r="A1382">
        <v>6145</v>
      </c>
      <c r="B1382" s="3">
        <v>1</v>
      </c>
      <c r="E1382" s="4">
        <v>4</v>
      </c>
    </row>
    <row r="1383" spans="1:5" x14ac:dyDescent="0.25">
      <c r="A1383">
        <v>6146</v>
      </c>
      <c r="B1383" s="3">
        <v>1</v>
      </c>
      <c r="E1383" s="4">
        <v>4</v>
      </c>
    </row>
    <row r="1384" spans="1:5" x14ac:dyDescent="0.25">
      <c r="A1384">
        <v>6147</v>
      </c>
      <c r="B1384" s="3">
        <v>1</v>
      </c>
      <c r="C1384" s="1">
        <v>2</v>
      </c>
      <c r="E1384" s="4">
        <v>4</v>
      </c>
    </row>
    <row r="1385" spans="1:5" x14ac:dyDescent="0.25">
      <c r="A1385">
        <v>6148</v>
      </c>
      <c r="C1385" s="1">
        <v>2</v>
      </c>
      <c r="E1385" s="4">
        <v>4</v>
      </c>
    </row>
    <row r="1386" spans="1:5" x14ac:dyDescent="0.25">
      <c r="A1386">
        <v>6149</v>
      </c>
      <c r="C1386" s="1">
        <v>2</v>
      </c>
      <c r="E1386" s="4">
        <v>4</v>
      </c>
    </row>
    <row r="1387" spans="1:5" x14ac:dyDescent="0.25">
      <c r="A1387">
        <v>6150</v>
      </c>
      <c r="C1387" s="1">
        <v>2</v>
      </c>
      <c r="E1387" s="4">
        <v>4</v>
      </c>
    </row>
    <row r="1388" spans="1:5" x14ac:dyDescent="0.25">
      <c r="A1388">
        <v>6151</v>
      </c>
      <c r="C1388" s="1">
        <v>2</v>
      </c>
      <c r="E1388" s="4">
        <v>4</v>
      </c>
    </row>
    <row r="1389" spans="1:5" x14ac:dyDescent="0.25">
      <c r="A1389">
        <v>6152</v>
      </c>
      <c r="C1389" s="1">
        <v>2</v>
      </c>
      <c r="E1389" s="4">
        <v>4</v>
      </c>
    </row>
    <row r="1390" spans="1:5" x14ac:dyDescent="0.25">
      <c r="A1390">
        <v>6153</v>
      </c>
      <c r="C1390" s="1">
        <v>2</v>
      </c>
    </row>
    <row r="1391" spans="1:5" x14ac:dyDescent="0.25">
      <c r="A1391">
        <v>6154</v>
      </c>
      <c r="C1391" s="1">
        <v>2</v>
      </c>
    </row>
    <row r="1392" spans="1:5" x14ac:dyDescent="0.25">
      <c r="A1392">
        <v>6155</v>
      </c>
      <c r="C1392" s="1">
        <v>2</v>
      </c>
      <c r="D1392" s="2">
        <v>3</v>
      </c>
    </row>
    <row r="1393" spans="1:4" x14ac:dyDescent="0.25">
      <c r="A1393">
        <v>6156</v>
      </c>
      <c r="C1393" s="1">
        <v>2</v>
      </c>
      <c r="D1393" s="2">
        <v>3</v>
      </c>
    </row>
    <row r="1394" spans="1:4" x14ac:dyDescent="0.25">
      <c r="A1394">
        <v>6157</v>
      </c>
      <c r="C1394" s="1">
        <v>2</v>
      </c>
      <c r="D1394" s="2">
        <v>3</v>
      </c>
    </row>
    <row r="1395" spans="1:4" x14ac:dyDescent="0.25">
      <c r="A1395">
        <v>6158</v>
      </c>
      <c r="C1395" s="1">
        <v>2</v>
      </c>
      <c r="D1395" s="2">
        <v>3</v>
      </c>
    </row>
    <row r="1396" spans="1:4" x14ac:dyDescent="0.25">
      <c r="A1396">
        <v>6159</v>
      </c>
      <c r="C1396" s="1">
        <v>2</v>
      </c>
      <c r="D1396" s="2">
        <v>3</v>
      </c>
    </row>
    <row r="1397" spans="1:4" x14ac:dyDescent="0.25">
      <c r="A1397">
        <v>6160</v>
      </c>
      <c r="C1397" s="1">
        <v>2</v>
      </c>
      <c r="D1397" s="2">
        <v>3</v>
      </c>
    </row>
    <row r="1398" spans="1:4" x14ac:dyDescent="0.25">
      <c r="A1398">
        <v>6161</v>
      </c>
      <c r="C1398" s="1">
        <v>2</v>
      </c>
      <c r="D1398" s="2">
        <v>3</v>
      </c>
    </row>
    <row r="1399" spans="1:4" x14ac:dyDescent="0.25">
      <c r="A1399">
        <v>6162</v>
      </c>
      <c r="C1399" s="1">
        <v>2</v>
      </c>
      <c r="D1399" s="2">
        <v>3</v>
      </c>
    </row>
    <row r="1400" spans="1:4" x14ac:dyDescent="0.25">
      <c r="A1400">
        <v>6163</v>
      </c>
      <c r="C1400" s="1">
        <v>2</v>
      </c>
      <c r="D1400" s="2">
        <v>3</v>
      </c>
    </row>
    <row r="1401" spans="1:4" x14ac:dyDescent="0.25">
      <c r="A1401">
        <v>6164</v>
      </c>
      <c r="C1401" s="1">
        <v>2</v>
      </c>
      <c r="D1401" s="2">
        <v>3</v>
      </c>
    </row>
    <row r="1402" spans="1:4" x14ac:dyDescent="0.25">
      <c r="A1402">
        <v>6165</v>
      </c>
      <c r="C1402" s="1">
        <v>2</v>
      </c>
      <c r="D1402" s="2">
        <v>3</v>
      </c>
    </row>
    <row r="1403" spans="1:4" x14ac:dyDescent="0.25">
      <c r="A1403">
        <v>6166</v>
      </c>
      <c r="C1403" s="1">
        <v>2</v>
      </c>
      <c r="D1403" s="2">
        <v>3</v>
      </c>
    </row>
    <row r="1404" spans="1:4" x14ac:dyDescent="0.25">
      <c r="A1404">
        <v>6167</v>
      </c>
      <c r="B1404" s="3">
        <v>1</v>
      </c>
      <c r="C1404" s="1">
        <v>2</v>
      </c>
      <c r="D1404" s="2">
        <v>3</v>
      </c>
    </row>
    <row r="1405" spans="1:4" x14ac:dyDescent="0.25">
      <c r="A1405">
        <v>6168</v>
      </c>
      <c r="B1405" s="3">
        <v>1</v>
      </c>
      <c r="C1405" s="1">
        <v>2</v>
      </c>
      <c r="D1405" s="2">
        <v>3</v>
      </c>
    </row>
    <row r="1406" spans="1:4" x14ac:dyDescent="0.25">
      <c r="A1406">
        <v>6169</v>
      </c>
      <c r="B1406" s="3">
        <v>1</v>
      </c>
      <c r="D1406" s="2">
        <v>3</v>
      </c>
    </row>
    <row r="1407" spans="1:4" x14ac:dyDescent="0.25">
      <c r="A1407">
        <v>6170</v>
      </c>
      <c r="B1407" s="3">
        <v>1</v>
      </c>
      <c r="D1407" s="2">
        <v>3</v>
      </c>
    </row>
    <row r="1408" spans="1:4" x14ac:dyDescent="0.25">
      <c r="A1408">
        <v>6171</v>
      </c>
      <c r="B1408" s="3">
        <v>1</v>
      </c>
      <c r="D1408" s="2">
        <v>3</v>
      </c>
    </row>
    <row r="1409" spans="1:5" x14ac:dyDescent="0.25">
      <c r="A1409">
        <v>6172</v>
      </c>
      <c r="B1409" s="3">
        <v>1</v>
      </c>
      <c r="D1409" s="2">
        <v>3</v>
      </c>
      <c r="E1409" s="4">
        <v>4</v>
      </c>
    </row>
    <row r="1410" spans="1:5" x14ac:dyDescent="0.25">
      <c r="A1410">
        <v>6173</v>
      </c>
      <c r="B1410" s="3">
        <v>1</v>
      </c>
      <c r="D1410" s="2">
        <v>3</v>
      </c>
      <c r="E1410" s="4">
        <v>4</v>
      </c>
    </row>
    <row r="1411" spans="1:5" x14ac:dyDescent="0.25">
      <c r="A1411">
        <v>6174</v>
      </c>
      <c r="B1411" s="3">
        <v>1</v>
      </c>
      <c r="D1411" s="2">
        <v>3</v>
      </c>
      <c r="E1411" s="4">
        <v>4</v>
      </c>
    </row>
    <row r="1412" spans="1:5" x14ac:dyDescent="0.25">
      <c r="A1412">
        <v>6175</v>
      </c>
      <c r="B1412" s="3">
        <v>1</v>
      </c>
      <c r="D1412" s="2">
        <v>3</v>
      </c>
      <c r="E1412" s="4">
        <v>4</v>
      </c>
    </row>
    <row r="1413" spans="1:5" x14ac:dyDescent="0.25">
      <c r="A1413">
        <v>6176</v>
      </c>
      <c r="B1413" s="3">
        <v>1</v>
      </c>
      <c r="E1413" s="4">
        <v>4</v>
      </c>
    </row>
    <row r="1414" spans="1:5" x14ac:dyDescent="0.25">
      <c r="A1414">
        <v>6177</v>
      </c>
      <c r="B1414" s="3">
        <v>1</v>
      </c>
      <c r="E1414" s="4">
        <v>4</v>
      </c>
    </row>
    <row r="1415" spans="1:5" x14ac:dyDescent="0.25">
      <c r="A1415">
        <v>6178</v>
      </c>
      <c r="B1415" s="3">
        <v>1</v>
      </c>
      <c r="E1415" s="4">
        <v>4</v>
      </c>
    </row>
    <row r="1416" spans="1:5" x14ac:dyDescent="0.25">
      <c r="A1416">
        <v>6179</v>
      </c>
      <c r="B1416" s="3">
        <v>1</v>
      </c>
      <c r="E1416" s="4">
        <v>4</v>
      </c>
    </row>
    <row r="1417" spans="1:5" x14ac:dyDescent="0.25">
      <c r="A1417">
        <v>6180</v>
      </c>
      <c r="B1417" s="3">
        <v>1</v>
      </c>
      <c r="E1417" s="4">
        <v>4</v>
      </c>
    </row>
    <row r="1418" spans="1:5" x14ac:dyDescent="0.25">
      <c r="A1418">
        <v>6181</v>
      </c>
      <c r="B1418" s="3">
        <v>1</v>
      </c>
      <c r="E1418" s="4">
        <v>4</v>
      </c>
    </row>
    <row r="1419" spans="1:5" x14ac:dyDescent="0.25">
      <c r="A1419">
        <v>6182</v>
      </c>
      <c r="B1419" s="3">
        <v>1</v>
      </c>
      <c r="E1419" s="4">
        <v>4</v>
      </c>
    </row>
    <row r="1420" spans="1:5" x14ac:dyDescent="0.25">
      <c r="A1420">
        <v>6183</v>
      </c>
      <c r="B1420" s="3">
        <v>1</v>
      </c>
      <c r="E1420" s="4">
        <v>4</v>
      </c>
    </row>
    <row r="1421" spans="1:5" x14ac:dyDescent="0.25">
      <c r="A1421">
        <v>6184</v>
      </c>
      <c r="B1421" s="3">
        <v>1</v>
      </c>
      <c r="E1421" s="4">
        <v>4</v>
      </c>
    </row>
    <row r="1422" spans="1:5" x14ac:dyDescent="0.25">
      <c r="A1422">
        <v>6185</v>
      </c>
      <c r="B1422" s="3">
        <v>1</v>
      </c>
      <c r="E1422" s="4">
        <v>4</v>
      </c>
    </row>
    <row r="1423" spans="1:5" x14ac:dyDescent="0.25">
      <c r="A1423">
        <v>6186</v>
      </c>
      <c r="B1423" s="3">
        <v>1</v>
      </c>
      <c r="E1423" s="4">
        <v>4</v>
      </c>
    </row>
    <row r="1424" spans="1:5" x14ac:dyDescent="0.25">
      <c r="A1424">
        <v>6187</v>
      </c>
      <c r="B1424" s="3">
        <v>1</v>
      </c>
      <c r="E1424" s="4">
        <v>4</v>
      </c>
    </row>
    <row r="1425" spans="1:5" x14ac:dyDescent="0.25">
      <c r="A1425">
        <v>6188</v>
      </c>
      <c r="B1425" s="3">
        <v>1</v>
      </c>
      <c r="E1425" s="4">
        <v>4</v>
      </c>
    </row>
    <row r="1426" spans="1:5" x14ac:dyDescent="0.25">
      <c r="A1426">
        <v>6189</v>
      </c>
      <c r="B1426" s="3">
        <v>1</v>
      </c>
      <c r="C1426" s="1">
        <v>2</v>
      </c>
      <c r="E1426" s="4">
        <v>4</v>
      </c>
    </row>
    <row r="1427" spans="1:5" x14ac:dyDescent="0.25">
      <c r="A1427">
        <v>6190</v>
      </c>
      <c r="C1427" s="1">
        <v>2</v>
      </c>
      <c r="E1427" s="4">
        <v>4</v>
      </c>
    </row>
    <row r="1428" spans="1:5" x14ac:dyDescent="0.25">
      <c r="A1428">
        <v>6191</v>
      </c>
      <c r="C1428" s="1">
        <v>2</v>
      </c>
      <c r="E1428" s="4">
        <v>4</v>
      </c>
    </row>
    <row r="1429" spans="1:5" x14ac:dyDescent="0.25">
      <c r="A1429">
        <v>6192</v>
      </c>
      <c r="C1429" s="1">
        <v>2</v>
      </c>
      <c r="E1429" s="4">
        <v>4</v>
      </c>
    </row>
    <row r="1430" spans="1:5" x14ac:dyDescent="0.25">
      <c r="A1430">
        <v>6193</v>
      </c>
      <c r="C1430" s="1">
        <v>2</v>
      </c>
      <c r="E1430" s="4">
        <v>4</v>
      </c>
    </row>
    <row r="1431" spans="1:5" x14ac:dyDescent="0.25">
      <c r="A1431">
        <v>6194</v>
      </c>
      <c r="C1431" s="1">
        <v>2</v>
      </c>
      <c r="E1431" s="4">
        <v>4</v>
      </c>
    </row>
    <row r="1432" spans="1:5" x14ac:dyDescent="0.25">
      <c r="A1432">
        <v>6195</v>
      </c>
      <c r="C1432" s="1">
        <v>2</v>
      </c>
      <c r="E1432" s="4">
        <v>4</v>
      </c>
    </row>
    <row r="1433" spans="1:5" x14ac:dyDescent="0.25">
      <c r="A1433">
        <v>6196</v>
      </c>
      <c r="C1433" s="1">
        <v>2</v>
      </c>
      <c r="E1433" s="4">
        <v>4</v>
      </c>
    </row>
    <row r="1434" spans="1:5" x14ac:dyDescent="0.25">
      <c r="A1434">
        <v>6197</v>
      </c>
      <c r="C1434" s="1">
        <v>2</v>
      </c>
      <c r="E1434" s="4">
        <v>4</v>
      </c>
    </row>
    <row r="1435" spans="1:5" x14ac:dyDescent="0.25">
      <c r="A1435">
        <v>6198</v>
      </c>
      <c r="C1435" s="1">
        <v>2</v>
      </c>
      <c r="D1435" s="2">
        <v>3</v>
      </c>
    </row>
    <row r="1436" spans="1:5" x14ac:dyDescent="0.25">
      <c r="A1436">
        <v>6199</v>
      </c>
      <c r="C1436" s="1">
        <v>2</v>
      </c>
      <c r="D1436" s="2">
        <v>3</v>
      </c>
    </row>
    <row r="1437" spans="1:5" x14ac:dyDescent="0.25">
      <c r="A1437">
        <v>6200</v>
      </c>
      <c r="C1437" s="1">
        <v>2</v>
      </c>
      <c r="D1437" s="2">
        <v>3</v>
      </c>
    </row>
    <row r="1438" spans="1:5" x14ac:dyDescent="0.25">
      <c r="A1438">
        <v>6201</v>
      </c>
      <c r="C1438" s="1">
        <v>2</v>
      </c>
      <c r="D1438" s="2">
        <v>3</v>
      </c>
    </row>
    <row r="1439" spans="1:5" x14ac:dyDescent="0.25">
      <c r="A1439">
        <v>6202</v>
      </c>
      <c r="C1439" s="1">
        <v>2</v>
      </c>
      <c r="D1439" s="2">
        <v>3</v>
      </c>
    </row>
    <row r="1440" spans="1:5" x14ac:dyDescent="0.25">
      <c r="A1440">
        <v>6203</v>
      </c>
      <c r="C1440" s="1">
        <v>2</v>
      </c>
      <c r="D1440" s="2">
        <v>3</v>
      </c>
    </row>
    <row r="1441" spans="1:5" x14ac:dyDescent="0.25">
      <c r="A1441">
        <v>6204</v>
      </c>
      <c r="C1441" s="1">
        <v>2</v>
      </c>
      <c r="D1441" s="2">
        <v>3</v>
      </c>
    </row>
    <row r="1442" spans="1:5" x14ac:dyDescent="0.25">
      <c r="A1442">
        <v>6205</v>
      </c>
      <c r="C1442" s="1">
        <v>2</v>
      </c>
      <c r="D1442" s="2">
        <v>3</v>
      </c>
    </row>
    <row r="1443" spans="1:5" x14ac:dyDescent="0.25">
      <c r="A1443">
        <v>6206</v>
      </c>
      <c r="C1443" s="1">
        <v>2</v>
      </c>
      <c r="D1443" s="2">
        <v>3</v>
      </c>
    </row>
    <row r="1444" spans="1:5" x14ac:dyDescent="0.25">
      <c r="A1444">
        <v>6207</v>
      </c>
      <c r="C1444" s="1">
        <v>2</v>
      </c>
      <c r="D1444" s="2">
        <v>3</v>
      </c>
    </row>
    <row r="1445" spans="1:5" x14ac:dyDescent="0.25">
      <c r="A1445">
        <v>6208</v>
      </c>
      <c r="C1445" s="1">
        <v>2</v>
      </c>
      <c r="D1445" s="2">
        <v>3</v>
      </c>
    </row>
    <row r="1446" spans="1:5" x14ac:dyDescent="0.25">
      <c r="A1446">
        <v>6209</v>
      </c>
      <c r="C1446" s="1">
        <v>2</v>
      </c>
      <c r="D1446" s="2">
        <v>3</v>
      </c>
    </row>
    <row r="1447" spans="1:5" x14ac:dyDescent="0.25">
      <c r="A1447">
        <v>6210</v>
      </c>
      <c r="C1447" s="1">
        <v>2</v>
      </c>
      <c r="D1447" s="2">
        <v>3</v>
      </c>
    </row>
    <row r="1448" spans="1:5" x14ac:dyDescent="0.25">
      <c r="A1448">
        <v>6211</v>
      </c>
      <c r="C1448" s="1">
        <v>2</v>
      </c>
      <c r="D1448" s="2">
        <v>3</v>
      </c>
    </row>
    <row r="1449" spans="1:5" x14ac:dyDescent="0.25">
      <c r="A1449">
        <v>6212</v>
      </c>
      <c r="B1449" s="3">
        <v>1</v>
      </c>
      <c r="C1449" s="1">
        <v>2</v>
      </c>
      <c r="D1449" s="2">
        <v>3</v>
      </c>
    </row>
    <row r="1450" spans="1:5" x14ac:dyDescent="0.25">
      <c r="A1450">
        <v>6213</v>
      </c>
      <c r="B1450" s="3">
        <v>1</v>
      </c>
      <c r="C1450" s="1">
        <v>2</v>
      </c>
      <c r="D1450" s="2">
        <v>3</v>
      </c>
    </row>
    <row r="1451" spans="1:5" x14ac:dyDescent="0.25">
      <c r="A1451">
        <v>6214</v>
      </c>
      <c r="B1451" s="3">
        <v>1</v>
      </c>
      <c r="D1451" s="2">
        <v>3</v>
      </c>
    </row>
    <row r="1452" spans="1:5" x14ac:dyDescent="0.25">
      <c r="A1452">
        <v>6215</v>
      </c>
      <c r="B1452" s="3">
        <v>1</v>
      </c>
      <c r="D1452" s="2">
        <v>3</v>
      </c>
    </row>
    <row r="1453" spans="1:5" x14ac:dyDescent="0.25">
      <c r="A1453">
        <v>6216</v>
      </c>
      <c r="B1453" s="3">
        <v>1</v>
      </c>
      <c r="D1453" s="2">
        <v>3</v>
      </c>
    </row>
    <row r="1454" spans="1:5" x14ac:dyDescent="0.25">
      <c r="A1454">
        <v>6217</v>
      </c>
      <c r="B1454" s="3">
        <v>1</v>
      </c>
      <c r="D1454" s="2">
        <v>3</v>
      </c>
      <c r="E1454" s="4">
        <v>4</v>
      </c>
    </row>
    <row r="1455" spans="1:5" x14ac:dyDescent="0.25">
      <c r="A1455">
        <v>6218</v>
      </c>
      <c r="B1455" s="3">
        <v>1</v>
      </c>
      <c r="D1455" s="2">
        <v>3</v>
      </c>
      <c r="E1455" s="4">
        <v>4</v>
      </c>
    </row>
    <row r="1456" spans="1:5" x14ac:dyDescent="0.25">
      <c r="A1456">
        <v>6219</v>
      </c>
      <c r="B1456" s="3">
        <v>1</v>
      </c>
      <c r="D1456" s="2">
        <v>3</v>
      </c>
      <c r="E1456" s="4">
        <v>4</v>
      </c>
    </row>
    <row r="1457" spans="1:5" x14ac:dyDescent="0.25">
      <c r="A1457">
        <v>6220</v>
      </c>
      <c r="B1457" s="3">
        <v>1</v>
      </c>
      <c r="D1457" s="2">
        <v>3</v>
      </c>
      <c r="E1457" s="4">
        <v>4</v>
      </c>
    </row>
    <row r="1458" spans="1:5" x14ac:dyDescent="0.25">
      <c r="A1458">
        <v>6221</v>
      </c>
      <c r="B1458" s="3">
        <v>1</v>
      </c>
      <c r="E1458" s="4">
        <v>4</v>
      </c>
    </row>
    <row r="1459" spans="1:5" x14ac:dyDescent="0.25">
      <c r="A1459">
        <v>6222</v>
      </c>
      <c r="B1459" s="3">
        <v>1</v>
      </c>
      <c r="E1459" s="4">
        <v>4</v>
      </c>
    </row>
    <row r="1460" spans="1:5" x14ac:dyDescent="0.25">
      <c r="A1460">
        <v>6223</v>
      </c>
      <c r="B1460" s="3">
        <v>1</v>
      </c>
      <c r="E1460" s="4">
        <v>4</v>
      </c>
    </row>
    <row r="1461" spans="1:5" x14ac:dyDescent="0.25">
      <c r="A1461">
        <v>6224</v>
      </c>
      <c r="B1461" s="3">
        <v>1</v>
      </c>
      <c r="E1461" s="4">
        <v>4</v>
      </c>
    </row>
    <row r="1462" spans="1:5" x14ac:dyDescent="0.25">
      <c r="A1462">
        <v>6225</v>
      </c>
      <c r="B1462" s="3">
        <v>1</v>
      </c>
      <c r="E1462" s="4">
        <v>4</v>
      </c>
    </row>
    <row r="1463" spans="1:5" x14ac:dyDescent="0.25">
      <c r="A1463">
        <v>6226</v>
      </c>
      <c r="B1463" s="3">
        <v>1</v>
      </c>
      <c r="E1463" s="4">
        <v>4</v>
      </c>
    </row>
    <row r="1464" spans="1:5" x14ac:dyDescent="0.25">
      <c r="A1464">
        <v>6227</v>
      </c>
      <c r="B1464" s="3">
        <v>1</v>
      </c>
      <c r="E1464" s="4">
        <v>4</v>
      </c>
    </row>
    <row r="1465" spans="1:5" x14ac:dyDescent="0.25">
      <c r="A1465">
        <v>6228</v>
      </c>
      <c r="B1465" s="3">
        <v>1</v>
      </c>
      <c r="E1465" s="4">
        <v>4</v>
      </c>
    </row>
    <row r="1466" spans="1:5" x14ac:dyDescent="0.25">
      <c r="A1466">
        <v>6229</v>
      </c>
      <c r="B1466" s="3">
        <v>1</v>
      </c>
      <c r="E1466" s="4">
        <v>4</v>
      </c>
    </row>
    <row r="1467" spans="1:5" x14ac:dyDescent="0.25">
      <c r="A1467">
        <v>6230</v>
      </c>
      <c r="B1467" s="3">
        <v>1</v>
      </c>
      <c r="E1467" s="4">
        <v>4</v>
      </c>
    </row>
    <row r="1468" spans="1:5" x14ac:dyDescent="0.25">
      <c r="A1468">
        <v>6231</v>
      </c>
      <c r="B1468" s="3">
        <v>1</v>
      </c>
      <c r="E1468" s="4">
        <v>4</v>
      </c>
    </row>
    <row r="1469" spans="1:5" x14ac:dyDescent="0.25">
      <c r="A1469">
        <v>6232</v>
      </c>
      <c r="B1469" s="3">
        <v>1</v>
      </c>
      <c r="E1469" s="4">
        <v>4</v>
      </c>
    </row>
    <row r="1470" spans="1:5" x14ac:dyDescent="0.25">
      <c r="A1470">
        <v>6233</v>
      </c>
      <c r="B1470" s="3">
        <v>1</v>
      </c>
      <c r="E1470" s="4">
        <v>4</v>
      </c>
    </row>
    <row r="1471" spans="1:5" x14ac:dyDescent="0.25">
      <c r="A1471">
        <v>6234</v>
      </c>
      <c r="B1471" s="3">
        <v>1</v>
      </c>
      <c r="E1471" s="4">
        <v>4</v>
      </c>
    </row>
    <row r="1472" spans="1:5" x14ac:dyDescent="0.25">
      <c r="A1472">
        <v>6235</v>
      </c>
      <c r="B1472" s="3">
        <v>1</v>
      </c>
      <c r="E1472" s="4">
        <v>4</v>
      </c>
    </row>
    <row r="1473" spans="1:5" x14ac:dyDescent="0.25">
      <c r="A1473">
        <v>6236</v>
      </c>
      <c r="B1473" s="3">
        <v>1</v>
      </c>
      <c r="E1473" s="4">
        <v>4</v>
      </c>
    </row>
    <row r="1474" spans="1:5" x14ac:dyDescent="0.25">
      <c r="A1474">
        <v>6237</v>
      </c>
      <c r="B1474" s="3">
        <v>1</v>
      </c>
      <c r="C1474" s="1">
        <v>2</v>
      </c>
      <c r="E1474" s="4">
        <v>4</v>
      </c>
    </row>
    <row r="1475" spans="1:5" x14ac:dyDescent="0.25">
      <c r="A1475">
        <v>6238</v>
      </c>
      <c r="C1475" s="1">
        <v>2</v>
      </c>
      <c r="E1475" s="4">
        <v>4</v>
      </c>
    </row>
    <row r="1476" spans="1:5" x14ac:dyDescent="0.25">
      <c r="A1476">
        <v>6239</v>
      </c>
      <c r="C1476" s="1">
        <v>2</v>
      </c>
      <c r="E1476" s="4">
        <v>4</v>
      </c>
    </row>
    <row r="1477" spans="1:5" x14ac:dyDescent="0.25">
      <c r="A1477">
        <v>6240</v>
      </c>
      <c r="C1477" s="1">
        <v>2</v>
      </c>
      <c r="E1477" s="4">
        <v>4</v>
      </c>
    </row>
    <row r="1478" spans="1:5" x14ac:dyDescent="0.25">
      <c r="A1478">
        <v>6241</v>
      </c>
      <c r="C1478" s="1">
        <v>2</v>
      </c>
      <c r="E1478" s="4">
        <v>4</v>
      </c>
    </row>
    <row r="1479" spans="1:5" x14ac:dyDescent="0.25">
      <c r="A1479">
        <v>6242</v>
      </c>
      <c r="C1479" s="1">
        <v>2</v>
      </c>
      <c r="E1479" s="4">
        <v>4</v>
      </c>
    </row>
    <row r="1480" spans="1:5" x14ac:dyDescent="0.25">
      <c r="A1480">
        <v>6243</v>
      </c>
      <c r="C1480" s="1">
        <v>2</v>
      </c>
      <c r="E1480" s="4">
        <v>4</v>
      </c>
    </row>
    <row r="1481" spans="1:5" x14ac:dyDescent="0.25">
      <c r="A1481">
        <v>6244</v>
      </c>
      <c r="C1481" s="1">
        <v>2</v>
      </c>
      <c r="E1481" s="4">
        <v>4</v>
      </c>
    </row>
    <row r="1482" spans="1:5" x14ac:dyDescent="0.25">
      <c r="A1482">
        <v>6245</v>
      </c>
      <c r="C1482" s="1">
        <v>2</v>
      </c>
    </row>
    <row r="1483" spans="1:5" x14ac:dyDescent="0.25">
      <c r="A1483">
        <v>6246</v>
      </c>
      <c r="C1483" s="1">
        <v>2</v>
      </c>
      <c r="D1483" s="2">
        <v>3</v>
      </c>
    </row>
    <row r="1484" spans="1:5" x14ac:dyDescent="0.25">
      <c r="A1484">
        <v>6247</v>
      </c>
      <c r="C1484" s="1">
        <v>2</v>
      </c>
      <c r="D1484" s="2">
        <v>3</v>
      </c>
    </row>
    <row r="1485" spans="1:5" x14ac:dyDescent="0.25">
      <c r="A1485">
        <v>6248</v>
      </c>
      <c r="C1485" s="1">
        <v>2</v>
      </c>
      <c r="D1485" s="2">
        <v>3</v>
      </c>
    </row>
    <row r="1486" spans="1:5" x14ac:dyDescent="0.25">
      <c r="A1486">
        <v>6249</v>
      </c>
      <c r="C1486" s="1">
        <v>2</v>
      </c>
      <c r="D1486" s="2">
        <v>3</v>
      </c>
    </row>
    <row r="1487" spans="1:5" x14ac:dyDescent="0.25">
      <c r="A1487">
        <v>6250</v>
      </c>
      <c r="C1487" s="1">
        <v>2</v>
      </c>
      <c r="D1487" s="2">
        <v>3</v>
      </c>
    </row>
    <row r="1488" spans="1:5" x14ac:dyDescent="0.25">
      <c r="A1488">
        <v>6251</v>
      </c>
      <c r="C1488" s="1">
        <v>2</v>
      </c>
      <c r="D1488" s="2">
        <v>3</v>
      </c>
    </row>
    <row r="1489" spans="1:5" x14ac:dyDescent="0.25">
      <c r="A1489">
        <v>6252</v>
      </c>
      <c r="C1489" s="1">
        <v>2</v>
      </c>
      <c r="D1489" s="2">
        <v>3</v>
      </c>
    </row>
    <row r="1490" spans="1:5" x14ac:dyDescent="0.25">
      <c r="A1490">
        <v>6253</v>
      </c>
      <c r="C1490" s="1">
        <v>2</v>
      </c>
      <c r="D1490" s="2">
        <v>3</v>
      </c>
    </row>
    <row r="1491" spans="1:5" x14ac:dyDescent="0.25">
      <c r="A1491">
        <v>6254</v>
      </c>
      <c r="C1491" s="1">
        <v>2</v>
      </c>
      <c r="D1491" s="2">
        <v>3</v>
      </c>
    </row>
    <row r="1492" spans="1:5" x14ac:dyDescent="0.25">
      <c r="A1492">
        <v>6255</v>
      </c>
      <c r="C1492" s="1">
        <v>2</v>
      </c>
      <c r="D1492" s="2">
        <v>3</v>
      </c>
    </row>
    <row r="1493" spans="1:5" x14ac:dyDescent="0.25">
      <c r="A1493">
        <v>6256</v>
      </c>
      <c r="C1493" s="1">
        <v>2</v>
      </c>
      <c r="D1493" s="2">
        <v>3</v>
      </c>
    </row>
    <row r="1494" spans="1:5" x14ac:dyDescent="0.25">
      <c r="A1494">
        <v>6257</v>
      </c>
      <c r="C1494" s="1">
        <v>2</v>
      </c>
      <c r="D1494" s="2">
        <v>3</v>
      </c>
    </row>
    <row r="1495" spans="1:5" x14ac:dyDescent="0.25">
      <c r="A1495">
        <v>6258</v>
      </c>
      <c r="C1495" s="1">
        <v>2</v>
      </c>
      <c r="D1495" s="2">
        <v>3</v>
      </c>
    </row>
    <row r="1496" spans="1:5" x14ac:dyDescent="0.25">
      <c r="A1496">
        <v>6259</v>
      </c>
      <c r="C1496" s="1">
        <v>2</v>
      </c>
      <c r="D1496" s="2">
        <v>3</v>
      </c>
    </row>
    <row r="1497" spans="1:5" x14ac:dyDescent="0.25">
      <c r="A1497">
        <v>6260</v>
      </c>
      <c r="C1497" s="1">
        <v>2</v>
      </c>
      <c r="D1497" s="2">
        <v>3</v>
      </c>
    </row>
    <row r="1498" spans="1:5" x14ac:dyDescent="0.25">
      <c r="A1498">
        <v>6261</v>
      </c>
      <c r="B1498" s="3">
        <v>1</v>
      </c>
      <c r="C1498" s="1">
        <v>2</v>
      </c>
      <c r="D1498" s="2">
        <v>3</v>
      </c>
    </row>
    <row r="1499" spans="1:5" x14ac:dyDescent="0.25">
      <c r="A1499">
        <v>6262</v>
      </c>
      <c r="B1499" s="3">
        <v>1</v>
      </c>
      <c r="C1499" s="1">
        <v>2</v>
      </c>
      <c r="D1499" s="2">
        <v>3</v>
      </c>
    </row>
    <row r="1500" spans="1:5" x14ac:dyDescent="0.25">
      <c r="A1500">
        <v>6263</v>
      </c>
      <c r="B1500" s="3">
        <v>1</v>
      </c>
      <c r="C1500" s="1">
        <v>2</v>
      </c>
      <c r="D1500" s="2">
        <v>3</v>
      </c>
    </row>
    <row r="1501" spans="1:5" x14ac:dyDescent="0.25">
      <c r="A1501">
        <v>6264</v>
      </c>
      <c r="B1501" s="3">
        <v>1</v>
      </c>
      <c r="D1501" s="2">
        <v>3</v>
      </c>
      <c r="E1501" s="4">
        <v>4</v>
      </c>
    </row>
    <row r="1502" spans="1:5" x14ac:dyDescent="0.25">
      <c r="A1502">
        <v>6265</v>
      </c>
      <c r="B1502" s="3">
        <v>1</v>
      </c>
      <c r="D1502" s="2">
        <v>3</v>
      </c>
      <c r="E1502" s="4">
        <v>4</v>
      </c>
    </row>
    <row r="1503" spans="1:5" x14ac:dyDescent="0.25">
      <c r="A1503">
        <v>6266</v>
      </c>
      <c r="B1503" s="3">
        <v>1</v>
      </c>
      <c r="D1503" s="2">
        <v>3</v>
      </c>
      <c r="E1503" s="4">
        <v>4</v>
      </c>
    </row>
    <row r="1504" spans="1:5" x14ac:dyDescent="0.25">
      <c r="A1504">
        <v>6267</v>
      </c>
      <c r="B1504" s="3">
        <v>1</v>
      </c>
      <c r="D1504" s="2">
        <v>3</v>
      </c>
      <c r="E1504" s="4">
        <v>4</v>
      </c>
    </row>
    <row r="1505" spans="1:5" x14ac:dyDescent="0.25">
      <c r="A1505">
        <v>6268</v>
      </c>
      <c r="B1505" s="3">
        <v>1</v>
      </c>
      <c r="D1505" s="2">
        <v>3</v>
      </c>
      <c r="E1505" s="4">
        <v>4</v>
      </c>
    </row>
    <row r="1506" spans="1:5" x14ac:dyDescent="0.25">
      <c r="A1506">
        <v>6269</v>
      </c>
      <c r="B1506" s="3">
        <v>1</v>
      </c>
      <c r="D1506" s="2">
        <v>3</v>
      </c>
      <c r="E1506" s="4">
        <v>4</v>
      </c>
    </row>
    <row r="1507" spans="1:5" x14ac:dyDescent="0.25">
      <c r="A1507">
        <v>6270</v>
      </c>
      <c r="B1507" s="3">
        <v>1</v>
      </c>
      <c r="D1507" s="2">
        <v>3</v>
      </c>
      <c r="E1507" s="4">
        <v>4</v>
      </c>
    </row>
    <row r="1508" spans="1:5" x14ac:dyDescent="0.25">
      <c r="A1508">
        <v>6271</v>
      </c>
      <c r="B1508" s="3">
        <v>1</v>
      </c>
      <c r="D1508" s="2">
        <v>3</v>
      </c>
      <c r="E1508" s="4">
        <v>4</v>
      </c>
    </row>
    <row r="1509" spans="1:5" x14ac:dyDescent="0.25">
      <c r="A1509">
        <v>6272</v>
      </c>
      <c r="B1509" s="3">
        <v>1</v>
      </c>
      <c r="D1509" s="2">
        <v>3</v>
      </c>
      <c r="E1509" s="4">
        <v>4</v>
      </c>
    </row>
    <row r="1510" spans="1:5" x14ac:dyDescent="0.25">
      <c r="A1510">
        <v>6273</v>
      </c>
      <c r="B1510" s="3">
        <v>1</v>
      </c>
      <c r="E1510" s="4">
        <v>4</v>
      </c>
    </row>
    <row r="1511" spans="1:5" x14ac:dyDescent="0.25">
      <c r="A1511">
        <v>6274</v>
      </c>
      <c r="B1511" s="3">
        <v>1</v>
      </c>
      <c r="E1511" s="4">
        <v>4</v>
      </c>
    </row>
    <row r="1512" spans="1:5" x14ac:dyDescent="0.25">
      <c r="A1512">
        <v>6275</v>
      </c>
      <c r="B1512" s="3">
        <v>1</v>
      </c>
      <c r="E1512" s="4">
        <v>4</v>
      </c>
    </row>
    <row r="1513" spans="1:5" x14ac:dyDescent="0.25">
      <c r="A1513">
        <v>6276</v>
      </c>
      <c r="B1513" s="3">
        <v>1</v>
      </c>
      <c r="E1513" s="4">
        <v>4</v>
      </c>
    </row>
    <row r="1514" spans="1:5" x14ac:dyDescent="0.25">
      <c r="A1514">
        <v>6277</v>
      </c>
      <c r="B1514" s="3">
        <v>1</v>
      </c>
      <c r="E1514" s="4">
        <v>4</v>
      </c>
    </row>
    <row r="1515" spans="1:5" x14ac:dyDescent="0.25">
      <c r="A1515">
        <v>6278</v>
      </c>
      <c r="B1515" s="3">
        <v>1</v>
      </c>
      <c r="E1515" s="4">
        <v>4</v>
      </c>
    </row>
    <row r="1516" spans="1:5" x14ac:dyDescent="0.25">
      <c r="A1516">
        <v>6279</v>
      </c>
      <c r="B1516" s="3">
        <v>1</v>
      </c>
      <c r="E1516" s="4">
        <v>4</v>
      </c>
    </row>
    <row r="1517" spans="1:5" x14ac:dyDescent="0.25">
      <c r="A1517">
        <v>6280</v>
      </c>
      <c r="B1517" s="3">
        <v>1</v>
      </c>
      <c r="E1517" s="4">
        <v>4</v>
      </c>
    </row>
    <row r="1518" spans="1:5" x14ac:dyDescent="0.25">
      <c r="A1518">
        <v>6281</v>
      </c>
      <c r="B1518" s="3">
        <v>1</v>
      </c>
      <c r="E1518" s="4">
        <v>4</v>
      </c>
    </row>
    <row r="1519" spans="1:5" x14ac:dyDescent="0.25">
      <c r="A1519">
        <v>6282</v>
      </c>
      <c r="B1519" s="3">
        <v>1</v>
      </c>
      <c r="E1519" s="4">
        <v>4</v>
      </c>
    </row>
    <row r="1520" spans="1:5" x14ac:dyDescent="0.25">
      <c r="A1520">
        <v>6283</v>
      </c>
      <c r="B1520" s="3">
        <v>1</v>
      </c>
      <c r="E1520" s="4">
        <v>4</v>
      </c>
    </row>
    <row r="1521" spans="1:5" x14ac:dyDescent="0.25">
      <c r="A1521">
        <v>6284</v>
      </c>
      <c r="B1521" s="3">
        <v>1</v>
      </c>
      <c r="E1521" s="4">
        <v>4</v>
      </c>
    </row>
    <row r="1522" spans="1:5" x14ac:dyDescent="0.25">
      <c r="A1522">
        <v>6285</v>
      </c>
      <c r="B1522" s="3">
        <v>1</v>
      </c>
      <c r="E1522" s="4">
        <v>4</v>
      </c>
    </row>
    <row r="1523" spans="1:5" x14ac:dyDescent="0.25">
      <c r="A1523">
        <v>6286</v>
      </c>
      <c r="B1523" s="3">
        <v>1</v>
      </c>
      <c r="E1523" s="4">
        <v>4</v>
      </c>
    </row>
    <row r="1524" spans="1:5" x14ac:dyDescent="0.25">
      <c r="A1524">
        <v>6287</v>
      </c>
      <c r="B1524" s="3">
        <v>1</v>
      </c>
      <c r="C1524" s="1">
        <v>2</v>
      </c>
      <c r="E1524" s="4">
        <v>4</v>
      </c>
    </row>
    <row r="1525" spans="1:5" x14ac:dyDescent="0.25">
      <c r="A1525">
        <v>6288</v>
      </c>
      <c r="B1525" s="3">
        <v>1</v>
      </c>
      <c r="C1525" s="1">
        <v>2</v>
      </c>
      <c r="E1525" s="4">
        <v>4</v>
      </c>
    </row>
    <row r="1526" spans="1:5" x14ac:dyDescent="0.25">
      <c r="A1526">
        <v>6289</v>
      </c>
      <c r="B1526" s="3">
        <v>1</v>
      </c>
      <c r="C1526" s="1">
        <v>2</v>
      </c>
      <c r="E1526" s="4">
        <v>4</v>
      </c>
    </row>
    <row r="1527" spans="1:5" x14ac:dyDescent="0.25">
      <c r="A1527">
        <v>6290</v>
      </c>
      <c r="B1527" s="3">
        <v>1</v>
      </c>
      <c r="C1527" s="1">
        <v>2</v>
      </c>
      <c r="E1527" s="4">
        <v>4</v>
      </c>
    </row>
    <row r="1528" spans="1:5" x14ac:dyDescent="0.25">
      <c r="A1528">
        <v>6291</v>
      </c>
      <c r="B1528" s="3">
        <v>1</v>
      </c>
      <c r="C1528" s="1">
        <v>2</v>
      </c>
      <c r="E1528" s="4">
        <v>4</v>
      </c>
    </row>
    <row r="1529" spans="1:5" x14ac:dyDescent="0.25">
      <c r="A1529">
        <v>6292</v>
      </c>
      <c r="B1529" s="3">
        <v>1</v>
      </c>
      <c r="C1529" s="1">
        <v>2</v>
      </c>
      <c r="E1529" s="4">
        <v>4</v>
      </c>
    </row>
    <row r="1530" spans="1:5" x14ac:dyDescent="0.25">
      <c r="A1530">
        <v>6293</v>
      </c>
      <c r="B1530" s="3">
        <v>1</v>
      </c>
      <c r="C1530" s="1">
        <v>2</v>
      </c>
      <c r="E1530" s="4">
        <v>4</v>
      </c>
    </row>
    <row r="1531" spans="1:5" x14ac:dyDescent="0.25">
      <c r="A1531">
        <v>6294</v>
      </c>
      <c r="C1531" s="1">
        <v>2</v>
      </c>
      <c r="E1531" s="4">
        <v>4</v>
      </c>
    </row>
    <row r="1532" spans="1:5" x14ac:dyDescent="0.25">
      <c r="A1532">
        <v>6295</v>
      </c>
      <c r="C1532" s="1">
        <v>2</v>
      </c>
      <c r="E1532" s="4">
        <v>4</v>
      </c>
    </row>
    <row r="1533" spans="1:5" x14ac:dyDescent="0.25">
      <c r="A1533">
        <v>6296</v>
      </c>
      <c r="C1533" s="1">
        <v>2</v>
      </c>
      <c r="E1533" s="4">
        <v>4</v>
      </c>
    </row>
    <row r="1534" spans="1:5" x14ac:dyDescent="0.25">
      <c r="A1534">
        <v>6297</v>
      </c>
      <c r="C1534" s="1">
        <v>2</v>
      </c>
      <c r="E1534" s="4">
        <v>4</v>
      </c>
    </row>
    <row r="1535" spans="1:5" x14ac:dyDescent="0.25">
      <c r="A1535">
        <v>6298</v>
      </c>
      <c r="C1535" s="1">
        <v>2</v>
      </c>
      <c r="E1535" s="4">
        <v>4</v>
      </c>
    </row>
    <row r="1536" spans="1:5" x14ac:dyDescent="0.25">
      <c r="A1536">
        <v>6299</v>
      </c>
      <c r="C1536" s="1">
        <v>2</v>
      </c>
      <c r="D1536" s="2">
        <v>3</v>
      </c>
      <c r="E1536" s="4">
        <v>4</v>
      </c>
    </row>
    <row r="1537" spans="1:6" x14ac:dyDescent="0.25">
      <c r="A1537">
        <v>6300</v>
      </c>
      <c r="C1537" s="1">
        <v>2</v>
      </c>
      <c r="D1537" s="2">
        <v>3</v>
      </c>
    </row>
    <row r="1538" spans="1:6" x14ac:dyDescent="0.25">
      <c r="A1538">
        <v>6301</v>
      </c>
      <c r="C1538" s="1">
        <v>2</v>
      </c>
      <c r="D1538" s="2">
        <v>3</v>
      </c>
    </row>
    <row r="1539" spans="1:6" x14ac:dyDescent="0.25">
      <c r="A1539">
        <v>6302</v>
      </c>
      <c r="C1539" s="1">
        <v>2</v>
      </c>
      <c r="D1539" s="2">
        <v>3</v>
      </c>
    </row>
    <row r="1540" spans="1:6" x14ac:dyDescent="0.25">
      <c r="A1540">
        <v>6303</v>
      </c>
      <c r="C1540" s="1">
        <v>2</v>
      </c>
      <c r="D1540" s="2">
        <v>3</v>
      </c>
    </row>
    <row r="1541" spans="1:6" x14ac:dyDescent="0.25">
      <c r="A1541">
        <v>6304</v>
      </c>
      <c r="F1541" t="s">
        <v>22</v>
      </c>
    </row>
    <row r="1542" spans="1:6" x14ac:dyDescent="0.25">
      <c r="A1542">
        <v>12022</v>
      </c>
    </row>
    <row r="1543" spans="1:6" x14ac:dyDescent="0.25">
      <c r="A1543">
        <v>12023</v>
      </c>
    </row>
    <row r="1544" spans="1:6" x14ac:dyDescent="0.25">
      <c r="A1544">
        <v>12024</v>
      </c>
      <c r="F1544" t="s">
        <v>22</v>
      </c>
    </row>
    <row r="1545" spans="1:6" x14ac:dyDescent="0.25">
      <c r="A1545">
        <v>12025</v>
      </c>
    </row>
    <row r="1546" spans="1:6" x14ac:dyDescent="0.25">
      <c r="A1546">
        <v>12026</v>
      </c>
    </row>
    <row r="1547" spans="1:6" x14ac:dyDescent="0.25">
      <c r="A1547">
        <v>12027</v>
      </c>
    </row>
    <row r="1548" spans="1:6" x14ac:dyDescent="0.25">
      <c r="A1548">
        <v>12028</v>
      </c>
    </row>
    <row r="1549" spans="1:6" x14ac:dyDescent="0.25">
      <c r="A1549">
        <v>12029</v>
      </c>
    </row>
    <row r="1550" spans="1:6" x14ac:dyDescent="0.25">
      <c r="A1550">
        <v>12030</v>
      </c>
    </row>
    <row r="1551" spans="1:6" x14ac:dyDescent="0.25">
      <c r="A1551">
        <v>12031</v>
      </c>
      <c r="E1551" s="4">
        <v>4</v>
      </c>
    </row>
    <row r="1552" spans="1:6" x14ac:dyDescent="0.25">
      <c r="A1552">
        <v>12032</v>
      </c>
      <c r="C1552" s="1">
        <v>2</v>
      </c>
      <c r="E1552" s="4">
        <v>4</v>
      </c>
    </row>
    <row r="1553" spans="1:5" x14ac:dyDescent="0.25">
      <c r="A1553">
        <v>12033</v>
      </c>
      <c r="C1553" s="1">
        <v>2</v>
      </c>
      <c r="E1553" s="4">
        <v>4</v>
      </c>
    </row>
    <row r="1554" spans="1:5" x14ac:dyDescent="0.25">
      <c r="A1554">
        <v>12034</v>
      </c>
      <c r="C1554" s="1">
        <v>2</v>
      </c>
      <c r="E1554" s="4">
        <v>4</v>
      </c>
    </row>
    <row r="1555" spans="1:5" x14ac:dyDescent="0.25">
      <c r="A1555">
        <v>12035</v>
      </c>
      <c r="C1555" s="1">
        <v>2</v>
      </c>
      <c r="E1555" s="4">
        <v>4</v>
      </c>
    </row>
    <row r="1556" spans="1:5" x14ac:dyDescent="0.25">
      <c r="A1556">
        <v>12036</v>
      </c>
      <c r="C1556" s="1">
        <v>2</v>
      </c>
      <c r="E1556" s="4">
        <v>4</v>
      </c>
    </row>
    <row r="1557" spans="1:5" x14ac:dyDescent="0.25">
      <c r="A1557">
        <v>12037</v>
      </c>
      <c r="C1557" s="1">
        <v>2</v>
      </c>
      <c r="E1557" s="4">
        <v>4</v>
      </c>
    </row>
    <row r="1558" spans="1:5" x14ac:dyDescent="0.25">
      <c r="A1558">
        <v>12038</v>
      </c>
      <c r="C1558" s="1">
        <v>2</v>
      </c>
      <c r="E1558" s="4">
        <v>4</v>
      </c>
    </row>
    <row r="1559" spans="1:5" x14ac:dyDescent="0.25">
      <c r="A1559">
        <v>12039</v>
      </c>
      <c r="C1559" s="1">
        <v>2</v>
      </c>
      <c r="E1559" s="4">
        <v>4</v>
      </c>
    </row>
    <row r="1560" spans="1:5" x14ac:dyDescent="0.25">
      <c r="A1560">
        <v>12040</v>
      </c>
      <c r="C1560" s="1">
        <v>2</v>
      </c>
      <c r="E1560" s="4">
        <v>4</v>
      </c>
    </row>
    <row r="1561" spans="1:5" x14ac:dyDescent="0.25">
      <c r="A1561">
        <v>12041</v>
      </c>
      <c r="C1561" s="1">
        <v>2</v>
      </c>
      <c r="E1561" s="4">
        <v>4</v>
      </c>
    </row>
    <row r="1562" spans="1:5" x14ac:dyDescent="0.25">
      <c r="A1562">
        <v>12042</v>
      </c>
      <c r="C1562" s="1">
        <v>2</v>
      </c>
      <c r="E1562" s="4">
        <v>4</v>
      </c>
    </row>
    <row r="1563" spans="1:5" x14ac:dyDescent="0.25">
      <c r="A1563">
        <v>12043</v>
      </c>
      <c r="C1563" s="1">
        <v>2</v>
      </c>
      <c r="E1563" s="4">
        <v>4</v>
      </c>
    </row>
    <row r="1564" spans="1:5" x14ac:dyDescent="0.25">
      <c r="A1564">
        <v>12044</v>
      </c>
      <c r="C1564" s="1">
        <v>2</v>
      </c>
      <c r="E1564" s="4">
        <v>4</v>
      </c>
    </row>
    <row r="1565" spans="1:5" x14ac:dyDescent="0.25">
      <c r="A1565">
        <v>12045</v>
      </c>
      <c r="C1565" s="1">
        <v>2</v>
      </c>
      <c r="E1565" s="4">
        <v>4</v>
      </c>
    </row>
    <row r="1566" spans="1:5" x14ac:dyDescent="0.25">
      <c r="A1566">
        <v>12046</v>
      </c>
      <c r="C1566" s="1">
        <v>2</v>
      </c>
      <c r="E1566" s="4">
        <v>4</v>
      </c>
    </row>
    <row r="1567" spans="1:5" x14ac:dyDescent="0.25">
      <c r="A1567">
        <v>12047</v>
      </c>
      <c r="C1567" s="1">
        <v>2</v>
      </c>
      <c r="E1567" s="4">
        <v>4</v>
      </c>
    </row>
    <row r="1568" spans="1:5" x14ac:dyDescent="0.25">
      <c r="A1568">
        <v>12048</v>
      </c>
      <c r="C1568" s="1">
        <v>2</v>
      </c>
      <c r="E1568" s="4">
        <v>4</v>
      </c>
    </row>
    <row r="1569" spans="1:5" x14ac:dyDescent="0.25">
      <c r="A1569">
        <v>12049</v>
      </c>
      <c r="C1569" s="1">
        <v>2</v>
      </c>
      <c r="E1569" s="4">
        <v>4</v>
      </c>
    </row>
    <row r="1570" spans="1:5" x14ac:dyDescent="0.25">
      <c r="A1570">
        <v>12050</v>
      </c>
      <c r="C1570" s="1">
        <v>2</v>
      </c>
    </row>
    <row r="1571" spans="1:5" x14ac:dyDescent="0.25">
      <c r="A1571">
        <v>12051</v>
      </c>
      <c r="C1571" s="1">
        <v>2</v>
      </c>
    </row>
    <row r="1572" spans="1:5" x14ac:dyDescent="0.25">
      <c r="A1572">
        <v>12052</v>
      </c>
      <c r="C1572" s="1">
        <v>2</v>
      </c>
    </row>
    <row r="1573" spans="1:5" x14ac:dyDescent="0.25">
      <c r="A1573">
        <v>12053</v>
      </c>
      <c r="C1573" s="1">
        <v>2</v>
      </c>
    </row>
    <row r="1574" spans="1:5" x14ac:dyDescent="0.25">
      <c r="A1574">
        <v>12054</v>
      </c>
      <c r="C1574" s="1">
        <v>2</v>
      </c>
    </row>
    <row r="1575" spans="1:5" x14ac:dyDescent="0.25">
      <c r="A1575">
        <v>12055</v>
      </c>
      <c r="C1575" s="1">
        <v>2</v>
      </c>
    </row>
    <row r="1576" spans="1:5" x14ac:dyDescent="0.25">
      <c r="A1576">
        <v>12056</v>
      </c>
      <c r="C1576" s="1">
        <v>2</v>
      </c>
      <c r="D1576" s="2">
        <v>3</v>
      </c>
    </row>
    <row r="1577" spans="1:5" x14ac:dyDescent="0.25">
      <c r="A1577">
        <v>12057</v>
      </c>
      <c r="B1577" s="3">
        <v>1</v>
      </c>
      <c r="C1577" s="1">
        <v>2</v>
      </c>
      <c r="D1577" s="2">
        <v>3</v>
      </c>
    </row>
    <row r="1578" spans="1:5" x14ac:dyDescent="0.25">
      <c r="A1578">
        <v>12058</v>
      </c>
      <c r="B1578" s="3">
        <v>1</v>
      </c>
      <c r="C1578" s="1">
        <v>2</v>
      </c>
      <c r="D1578" s="2">
        <v>3</v>
      </c>
    </row>
    <row r="1579" spans="1:5" x14ac:dyDescent="0.25">
      <c r="A1579">
        <v>12059</v>
      </c>
      <c r="B1579" s="3">
        <v>1</v>
      </c>
      <c r="D1579" s="2">
        <v>3</v>
      </c>
    </row>
    <row r="1580" spans="1:5" x14ac:dyDescent="0.25">
      <c r="A1580">
        <v>12060</v>
      </c>
      <c r="B1580" s="3">
        <v>1</v>
      </c>
      <c r="D1580" s="2">
        <v>3</v>
      </c>
    </row>
    <row r="1581" spans="1:5" x14ac:dyDescent="0.25">
      <c r="A1581">
        <v>12061</v>
      </c>
      <c r="B1581" s="3">
        <v>1</v>
      </c>
      <c r="D1581" s="2">
        <v>3</v>
      </c>
    </row>
    <row r="1582" spans="1:5" x14ac:dyDescent="0.25">
      <c r="A1582">
        <v>12062</v>
      </c>
      <c r="B1582" s="3">
        <v>1</v>
      </c>
      <c r="D1582" s="2">
        <v>3</v>
      </c>
    </row>
    <row r="1583" spans="1:5" x14ac:dyDescent="0.25">
      <c r="A1583">
        <v>12063</v>
      </c>
      <c r="B1583" s="3">
        <v>1</v>
      </c>
      <c r="D1583" s="2">
        <v>3</v>
      </c>
      <c r="E1583" s="4">
        <v>4</v>
      </c>
    </row>
    <row r="1584" spans="1:5" x14ac:dyDescent="0.25">
      <c r="A1584">
        <v>12064</v>
      </c>
      <c r="B1584" s="3">
        <v>1</v>
      </c>
      <c r="D1584" s="2">
        <v>3</v>
      </c>
      <c r="E1584" s="4">
        <v>4</v>
      </c>
    </row>
    <row r="1585" spans="1:5" x14ac:dyDescent="0.25">
      <c r="A1585">
        <v>12065</v>
      </c>
      <c r="B1585" s="3">
        <v>1</v>
      </c>
      <c r="D1585" s="2">
        <v>3</v>
      </c>
      <c r="E1585" s="4">
        <v>4</v>
      </c>
    </row>
    <row r="1586" spans="1:5" x14ac:dyDescent="0.25">
      <c r="A1586">
        <v>12066</v>
      </c>
      <c r="B1586" s="3">
        <v>1</v>
      </c>
      <c r="D1586" s="2">
        <v>3</v>
      </c>
      <c r="E1586" s="4">
        <v>4</v>
      </c>
    </row>
    <row r="1587" spans="1:5" x14ac:dyDescent="0.25">
      <c r="A1587">
        <v>12067</v>
      </c>
      <c r="B1587" s="3">
        <v>1</v>
      </c>
      <c r="D1587" s="2">
        <v>3</v>
      </c>
      <c r="E1587" s="4">
        <v>4</v>
      </c>
    </row>
    <row r="1588" spans="1:5" x14ac:dyDescent="0.25">
      <c r="A1588">
        <v>12068</v>
      </c>
      <c r="B1588" s="3">
        <v>1</v>
      </c>
      <c r="D1588" s="2">
        <v>3</v>
      </c>
      <c r="E1588" s="4">
        <v>4</v>
      </c>
    </row>
    <row r="1589" spans="1:5" x14ac:dyDescent="0.25">
      <c r="A1589">
        <v>12069</v>
      </c>
      <c r="B1589" s="3">
        <v>1</v>
      </c>
      <c r="D1589" s="2">
        <v>3</v>
      </c>
      <c r="E1589" s="4">
        <v>4</v>
      </c>
    </row>
    <row r="1590" spans="1:5" x14ac:dyDescent="0.25">
      <c r="A1590">
        <v>12070</v>
      </c>
      <c r="B1590" s="3">
        <v>1</v>
      </c>
      <c r="D1590" s="2">
        <v>3</v>
      </c>
      <c r="E1590" s="4">
        <v>4</v>
      </c>
    </row>
    <row r="1591" spans="1:5" x14ac:dyDescent="0.25">
      <c r="A1591">
        <v>12071</v>
      </c>
      <c r="B1591" s="3">
        <v>1</v>
      </c>
      <c r="D1591" s="2">
        <v>3</v>
      </c>
      <c r="E1591" s="4">
        <v>4</v>
      </c>
    </row>
    <row r="1592" spans="1:5" x14ac:dyDescent="0.25">
      <c r="A1592">
        <v>12072</v>
      </c>
      <c r="B1592" s="3">
        <v>1</v>
      </c>
      <c r="D1592" s="2">
        <v>3</v>
      </c>
      <c r="E1592" s="4">
        <v>4</v>
      </c>
    </row>
    <row r="1593" spans="1:5" x14ac:dyDescent="0.25">
      <c r="A1593">
        <v>12073</v>
      </c>
      <c r="B1593" s="3">
        <v>1</v>
      </c>
      <c r="D1593" s="2">
        <v>3</v>
      </c>
      <c r="E1593" s="4">
        <v>4</v>
      </c>
    </row>
    <row r="1594" spans="1:5" x14ac:dyDescent="0.25">
      <c r="A1594">
        <v>12074</v>
      </c>
      <c r="B1594" s="3">
        <v>1</v>
      </c>
      <c r="D1594" s="2">
        <v>3</v>
      </c>
      <c r="E1594" s="4">
        <v>4</v>
      </c>
    </row>
    <row r="1595" spans="1:5" x14ac:dyDescent="0.25">
      <c r="A1595">
        <v>12075</v>
      </c>
      <c r="B1595" s="3">
        <v>1</v>
      </c>
      <c r="D1595" s="2">
        <v>3</v>
      </c>
      <c r="E1595" s="4">
        <v>4</v>
      </c>
    </row>
    <row r="1596" spans="1:5" x14ac:dyDescent="0.25">
      <c r="A1596">
        <v>12076</v>
      </c>
      <c r="B1596" s="3">
        <v>1</v>
      </c>
      <c r="D1596" s="2">
        <v>3</v>
      </c>
      <c r="E1596" s="4">
        <v>4</v>
      </c>
    </row>
    <row r="1597" spans="1:5" x14ac:dyDescent="0.25">
      <c r="A1597">
        <v>12077</v>
      </c>
      <c r="B1597" s="3">
        <v>1</v>
      </c>
      <c r="D1597" s="2">
        <v>3</v>
      </c>
      <c r="E1597" s="4">
        <v>4</v>
      </c>
    </row>
    <row r="1598" spans="1:5" x14ac:dyDescent="0.25">
      <c r="A1598">
        <v>12078</v>
      </c>
      <c r="B1598" s="3">
        <v>1</v>
      </c>
      <c r="C1598" s="1">
        <v>2</v>
      </c>
      <c r="D1598" s="2">
        <v>3</v>
      </c>
      <c r="E1598" s="4">
        <v>4</v>
      </c>
    </row>
    <row r="1599" spans="1:5" x14ac:dyDescent="0.25">
      <c r="A1599">
        <v>12079</v>
      </c>
      <c r="B1599" s="3">
        <v>1</v>
      </c>
      <c r="C1599" s="1">
        <v>2</v>
      </c>
      <c r="E1599" s="4">
        <v>4</v>
      </c>
    </row>
    <row r="1600" spans="1:5" x14ac:dyDescent="0.25">
      <c r="A1600">
        <v>12080</v>
      </c>
      <c r="B1600" s="3">
        <v>1</v>
      </c>
      <c r="C1600" s="1">
        <v>2</v>
      </c>
      <c r="E1600" s="4">
        <v>4</v>
      </c>
    </row>
    <row r="1601" spans="1:5" x14ac:dyDescent="0.25">
      <c r="A1601">
        <v>12081</v>
      </c>
      <c r="B1601" s="3">
        <v>1</v>
      </c>
      <c r="C1601" s="1">
        <v>2</v>
      </c>
      <c r="E1601" s="4">
        <v>4</v>
      </c>
    </row>
    <row r="1602" spans="1:5" x14ac:dyDescent="0.25">
      <c r="A1602">
        <v>12082</v>
      </c>
      <c r="C1602" s="1">
        <v>2</v>
      </c>
      <c r="E1602" s="4">
        <v>4</v>
      </c>
    </row>
    <row r="1603" spans="1:5" x14ac:dyDescent="0.25">
      <c r="A1603">
        <v>12083</v>
      </c>
      <c r="C1603" s="1">
        <v>2</v>
      </c>
      <c r="E1603" s="4">
        <v>4</v>
      </c>
    </row>
    <row r="1604" spans="1:5" x14ac:dyDescent="0.25">
      <c r="A1604">
        <v>12084</v>
      </c>
      <c r="C1604" s="1">
        <v>2</v>
      </c>
      <c r="E1604" s="4">
        <v>4</v>
      </c>
    </row>
    <row r="1605" spans="1:5" x14ac:dyDescent="0.25">
      <c r="A1605">
        <v>12085</v>
      </c>
      <c r="C1605" s="1">
        <v>2</v>
      </c>
      <c r="E1605" s="4">
        <v>4</v>
      </c>
    </row>
    <row r="1606" spans="1:5" x14ac:dyDescent="0.25">
      <c r="A1606">
        <v>12086</v>
      </c>
      <c r="C1606" s="1">
        <v>2</v>
      </c>
      <c r="E1606" s="4">
        <v>4</v>
      </c>
    </row>
    <row r="1607" spans="1:5" x14ac:dyDescent="0.25">
      <c r="A1607">
        <v>12087</v>
      </c>
      <c r="C1607" s="1">
        <v>2</v>
      </c>
      <c r="E1607" s="4">
        <v>4</v>
      </c>
    </row>
    <row r="1608" spans="1:5" x14ac:dyDescent="0.25">
      <c r="A1608">
        <v>12088</v>
      </c>
      <c r="C1608" s="1">
        <v>2</v>
      </c>
      <c r="E1608" s="4">
        <v>4</v>
      </c>
    </row>
    <row r="1609" spans="1:5" x14ac:dyDescent="0.25">
      <c r="A1609">
        <v>12089</v>
      </c>
      <c r="C1609" s="1">
        <v>2</v>
      </c>
      <c r="E1609" s="4">
        <v>4</v>
      </c>
    </row>
    <row r="1610" spans="1:5" x14ac:dyDescent="0.25">
      <c r="A1610">
        <v>12090</v>
      </c>
      <c r="C1610" s="1">
        <v>2</v>
      </c>
      <c r="E1610" s="4">
        <v>4</v>
      </c>
    </row>
    <row r="1611" spans="1:5" x14ac:dyDescent="0.25">
      <c r="A1611">
        <v>12091</v>
      </c>
      <c r="C1611" s="1">
        <v>2</v>
      </c>
      <c r="D1611" s="2">
        <v>3</v>
      </c>
      <c r="E1611" s="4">
        <v>4</v>
      </c>
    </row>
    <row r="1612" spans="1:5" x14ac:dyDescent="0.25">
      <c r="A1612">
        <v>12092</v>
      </c>
      <c r="C1612" s="1">
        <v>2</v>
      </c>
      <c r="D1612" s="2">
        <v>3</v>
      </c>
      <c r="E1612" s="4">
        <v>4</v>
      </c>
    </row>
    <row r="1613" spans="1:5" x14ac:dyDescent="0.25">
      <c r="A1613">
        <v>12093</v>
      </c>
      <c r="C1613" s="1">
        <v>2</v>
      </c>
      <c r="D1613" s="2">
        <v>3</v>
      </c>
    </row>
    <row r="1614" spans="1:5" x14ac:dyDescent="0.25">
      <c r="A1614">
        <v>12094</v>
      </c>
      <c r="C1614" s="1">
        <v>2</v>
      </c>
      <c r="D1614" s="2">
        <v>3</v>
      </c>
    </row>
    <row r="1615" spans="1:5" x14ac:dyDescent="0.25">
      <c r="A1615">
        <v>12095</v>
      </c>
      <c r="C1615" s="1">
        <v>2</v>
      </c>
      <c r="D1615" s="2">
        <v>3</v>
      </c>
    </row>
    <row r="1616" spans="1:5" x14ac:dyDescent="0.25">
      <c r="A1616">
        <v>12096</v>
      </c>
      <c r="C1616" s="1">
        <v>2</v>
      </c>
      <c r="D1616" s="2">
        <v>3</v>
      </c>
    </row>
    <row r="1617" spans="1:4" x14ac:dyDescent="0.25">
      <c r="A1617">
        <v>12097</v>
      </c>
      <c r="C1617" s="1">
        <v>2</v>
      </c>
      <c r="D1617" s="2">
        <v>3</v>
      </c>
    </row>
    <row r="1618" spans="1:4" x14ac:dyDescent="0.25">
      <c r="A1618">
        <v>12098</v>
      </c>
      <c r="C1618" s="1">
        <v>2</v>
      </c>
      <c r="D1618" s="2">
        <v>3</v>
      </c>
    </row>
    <row r="1619" spans="1:4" x14ac:dyDescent="0.25">
      <c r="A1619">
        <v>12099</v>
      </c>
      <c r="C1619" s="1">
        <v>2</v>
      </c>
      <c r="D1619" s="2">
        <v>3</v>
      </c>
    </row>
    <row r="1620" spans="1:4" x14ac:dyDescent="0.25">
      <c r="A1620">
        <v>12100</v>
      </c>
      <c r="C1620" s="1">
        <v>2</v>
      </c>
      <c r="D1620" s="2">
        <v>3</v>
      </c>
    </row>
    <row r="1621" spans="1:4" x14ac:dyDescent="0.25">
      <c r="A1621">
        <v>12101</v>
      </c>
      <c r="C1621" s="1">
        <v>2</v>
      </c>
      <c r="D1621" s="2">
        <v>3</v>
      </c>
    </row>
    <row r="1622" spans="1:4" x14ac:dyDescent="0.25">
      <c r="A1622">
        <v>12102</v>
      </c>
      <c r="C1622" s="1">
        <v>2</v>
      </c>
      <c r="D1622" s="2">
        <v>3</v>
      </c>
    </row>
    <row r="1623" spans="1:4" x14ac:dyDescent="0.25">
      <c r="A1623">
        <v>12103</v>
      </c>
      <c r="B1623" s="3">
        <v>1</v>
      </c>
      <c r="C1623" s="1">
        <v>2</v>
      </c>
      <c r="D1623" s="2">
        <v>3</v>
      </c>
    </row>
    <row r="1624" spans="1:4" x14ac:dyDescent="0.25">
      <c r="A1624">
        <v>12104</v>
      </c>
      <c r="B1624" s="3">
        <v>1</v>
      </c>
      <c r="C1624" s="1">
        <v>2</v>
      </c>
      <c r="D1624" s="2">
        <v>3</v>
      </c>
    </row>
    <row r="1625" spans="1:4" x14ac:dyDescent="0.25">
      <c r="A1625">
        <v>12105</v>
      </c>
      <c r="B1625" s="3">
        <v>1</v>
      </c>
      <c r="D1625" s="2">
        <v>3</v>
      </c>
    </row>
    <row r="1626" spans="1:4" x14ac:dyDescent="0.25">
      <c r="A1626">
        <v>12106</v>
      </c>
      <c r="B1626" s="3">
        <v>1</v>
      </c>
      <c r="D1626" s="2">
        <v>3</v>
      </c>
    </row>
    <row r="1627" spans="1:4" x14ac:dyDescent="0.25">
      <c r="A1627">
        <v>12107</v>
      </c>
      <c r="B1627" s="3">
        <v>1</v>
      </c>
      <c r="D1627" s="2">
        <v>3</v>
      </c>
    </row>
    <row r="1628" spans="1:4" x14ac:dyDescent="0.25">
      <c r="A1628">
        <v>12108</v>
      </c>
      <c r="B1628" s="3">
        <v>1</v>
      </c>
      <c r="D1628" s="2">
        <v>3</v>
      </c>
    </row>
    <row r="1629" spans="1:4" x14ac:dyDescent="0.25">
      <c r="A1629">
        <v>12109</v>
      </c>
      <c r="B1629" s="3">
        <v>1</v>
      </c>
      <c r="D1629" s="2">
        <v>3</v>
      </c>
    </row>
    <row r="1630" spans="1:4" x14ac:dyDescent="0.25">
      <c r="A1630">
        <v>12110</v>
      </c>
      <c r="B1630" s="3">
        <v>1</v>
      </c>
      <c r="D1630" s="2">
        <v>3</v>
      </c>
    </row>
    <row r="1631" spans="1:4" x14ac:dyDescent="0.25">
      <c r="A1631">
        <v>12111</v>
      </c>
      <c r="B1631" s="3">
        <v>1</v>
      </c>
      <c r="D1631" s="2">
        <v>3</v>
      </c>
    </row>
    <row r="1632" spans="1:4" x14ac:dyDescent="0.25">
      <c r="A1632">
        <v>12112</v>
      </c>
      <c r="B1632" s="3">
        <v>1</v>
      </c>
      <c r="D1632" s="2">
        <v>3</v>
      </c>
    </row>
    <row r="1633" spans="1:5" x14ac:dyDescent="0.25">
      <c r="A1633">
        <v>12113</v>
      </c>
      <c r="B1633" s="3">
        <v>1</v>
      </c>
      <c r="D1633" s="2">
        <v>3</v>
      </c>
    </row>
    <row r="1634" spans="1:5" x14ac:dyDescent="0.25">
      <c r="A1634">
        <v>12114</v>
      </c>
      <c r="B1634" s="3">
        <v>1</v>
      </c>
      <c r="D1634" s="2">
        <v>3</v>
      </c>
    </row>
    <row r="1635" spans="1:5" x14ac:dyDescent="0.25">
      <c r="A1635">
        <v>12115</v>
      </c>
      <c r="B1635" s="3">
        <v>1</v>
      </c>
      <c r="D1635" s="2">
        <v>3</v>
      </c>
      <c r="E1635" s="4">
        <v>4</v>
      </c>
    </row>
    <row r="1636" spans="1:5" x14ac:dyDescent="0.25">
      <c r="A1636">
        <v>12116</v>
      </c>
      <c r="B1636" s="3">
        <v>1</v>
      </c>
      <c r="D1636" s="2">
        <v>3</v>
      </c>
      <c r="E1636" s="4">
        <v>4</v>
      </c>
    </row>
    <row r="1637" spans="1:5" x14ac:dyDescent="0.25">
      <c r="A1637">
        <v>12117</v>
      </c>
      <c r="B1637" s="3">
        <v>1</v>
      </c>
      <c r="E1637" s="4">
        <v>4</v>
      </c>
    </row>
    <row r="1638" spans="1:5" x14ac:dyDescent="0.25">
      <c r="A1638">
        <v>12118</v>
      </c>
      <c r="B1638" s="3">
        <v>1</v>
      </c>
      <c r="E1638" s="4">
        <v>4</v>
      </c>
    </row>
    <row r="1639" spans="1:5" x14ac:dyDescent="0.25">
      <c r="A1639">
        <v>12119</v>
      </c>
      <c r="B1639" s="3">
        <v>1</v>
      </c>
      <c r="E1639" s="4">
        <v>4</v>
      </c>
    </row>
    <row r="1640" spans="1:5" x14ac:dyDescent="0.25">
      <c r="A1640">
        <v>12120</v>
      </c>
      <c r="B1640" s="3">
        <v>1</v>
      </c>
      <c r="E1640" s="4">
        <v>4</v>
      </c>
    </row>
    <row r="1641" spans="1:5" x14ac:dyDescent="0.25">
      <c r="A1641">
        <v>12121</v>
      </c>
      <c r="B1641" s="3">
        <v>1</v>
      </c>
      <c r="E1641" s="4">
        <v>4</v>
      </c>
    </row>
    <row r="1642" spans="1:5" x14ac:dyDescent="0.25">
      <c r="A1642">
        <v>12122</v>
      </c>
      <c r="B1642" s="3">
        <v>1</v>
      </c>
      <c r="E1642" s="4">
        <v>4</v>
      </c>
    </row>
    <row r="1643" spans="1:5" x14ac:dyDescent="0.25">
      <c r="A1643">
        <v>12123</v>
      </c>
      <c r="B1643" s="3">
        <v>1</v>
      </c>
      <c r="E1643" s="4">
        <v>4</v>
      </c>
    </row>
    <row r="1644" spans="1:5" x14ac:dyDescent="0.25">
      <c r="A1644">
        <v>12124</v>
      </c>
      <c r="B1644" s="3">
        <v>1</v>
      </c>
      <c r="E1644" s="4">
        <v>4</v>
      </c>
    </row>
    <row r="1645" spans="1:5" x14ac:dyDescent="0.25">
      <c r="A1645">
        <v>12125</v>
      </c>
      <c r="B1645" s="3">
        <v>1</v>
      </c>
      <c r="E1645" s="4">
        <v>4</v>
      </c>
    </row>
    <row r="1646" spans="1:5" x14ac:dyDescent="0.25">
      <c r="A1646">
        <v>12126</v>
      </c>
      <c r="B1646" s="3">
        <v>1</v>
      </c>
      <c r="C1646" s="1">
        <v>2</v>
      </c>
      <c r="E1646" s="4">
        <v>4</v>
      </c>
    </row>
    <row r="1647" spans="1:5" x14ac:dyDescent="0.25">
      <c r="A1647">
        <v>12127</v>
      </c>
      <c r="C1647" s="1">
        <v>2</v>
      </c>
      <c r="E1647" s="4">
        <v>4</v>
      </c>
    </row>
    <row r="1648" spans="1:5" x14ac:dyDescent="0.25">
      <c r="A1648">
        <v>12128</v>
      </c>
      <c r="C1648" s="1">
        <v>2</v>
      </c>
      <c r="E1648" s="4">
        <v>4</v>
      </c>
    </row>
    <row r="1649" spans="1:5" x14ac:dyDescent="0.25">
      <c r="A1649">
        <v>12129</v>
      </c>
      <c r="C1649" s="1">
        <v>2</v>
      </c>
      <c r="E1649" s="4">
        <v>4</v>
      </c>
    </row>
    <row r="1650" spans="1:5" x14ac:dyDescent="0.25">
      <c r="A1650">
        <v>12130</v>
      </c>
      <c r="C1650" s="1">
        <v>2</v>
      </c>
      <c r="E1650" s="4">
        <v>4</v>
      </c>
    </row>
    <row r="1651" spans="1:5" x14ac:dyDescent="0.25">
      <c r="A1651">
        <v>12131</v>
      </c>
      <c r="C1651" s="1">
        <v>2</v>
      </c>
      <c r="E1651" s="4">
        <v>4</v>
      </c>
    </row>
    <row r="1652" spans="1:5" x14ac:dyDescent="0.25">
      <c r="A1652">
        <v>12132</v>
      </c>
      <c r="C1652" s="1">
        <v>2</v>
      </c>
      <c r="E1652" s="4">
        <v>4</v>
      </c>
    </row>
    <row r="1653" spans="1:5" x14ac:dyDescent="0.25">
      <c r="A1653">
        <v>12133</v>
      </c>
      <c r="C1653" s="1">
        <v>2</v>
      </c>
      <c r="E1653" s="4">
        <v>4</v>
      </c>
    </row>
    <row r="1654" spans="1:5" x14ac:dyDescent="0.25">
      <c r="A1654">
        <v>12134</v>
      </c>
      <c r="C1654" s="1">
        <v>2</v>
      </c>
      <c r="E1654" s="4">
        <v>4</v>
      </c>
    </row>
    <row r="1655" spans="1:5" x14ac:dyDescent="0.25">
      <c r="A1655">
        <v>12135</v>
      </c>
      <c r="C1655" s="1">
        <v>2</v>
      </c>
      <c r="E1655" s="4">
        <v>4</v>
      </c>
    </row>
    <row r="1656" spans="1:5" x14ac:dyDescent="0.25">
      <c r="A1656">
        <v>12136</v>
      </c>
      <c r="C1656" s="1">
        <v>2</v>
      </c>
      <c r="E1656" s="4">
        <v>4</v>
      </c>
    </row>
    <row r="1657" spans="1:5" x14ac:dyDescent="0.25">
      <c r="A1657">
        <v>12137</v>
      </c>
      <c r="C1657" s="1">
        <v>2</v>
      </c>
      <c r="E1657" s="4">
        <v>4</v>
      </c>
    </row>
    <row r="1658" spans="1:5" x14ac:dyDescent="0.25">
      <c r="A1658">
        <v>12138</v>
      </c>
      <c r="C1658" s="1">
        <v>2</v>
      </c>
      <c r="E1658" s="4">
        <v>4</v>
      </c>
    </row>
    <row r="1659" spans="1:5" x14ac:dyDescent="0.25">
      <c r="A1659">
        <v>12139</v>
      </c>
      <c r="C1659" s="1">
        <v>2</v>
      </c>
      <c r="D1659" s="2">
        <v>3</v>
      </c>
      <c r="E1659" s="4">
        <v>4</v>
      </c>
    </row>
    <row r="1660" spans="1:5" x14ac:dyDescent="0.25">
      <c r="A1660">
        <v>12140</v>
      </c>
      <c r="C1660" s="1">
        <v>2</v>
      </c>
      <c r="D1660" s="2">
        <v>3</v>
      </c>
      <c r="E1660" s="4">
        <v>4</v>
      </c>
    </row>
    <row r="1661" spans="1:5" x14ac:dyDescent="0.25">
      <c r="A1661">
        <v>12141</v>
      </c>
      <c r="C1661" s="1">
        <v>2</v>
      </c>
      <c r="D1661" s="2">
        <v>3</v>
      </c>
    </row>
    <row r="1662" spans="1:5" x14ac:dyDescent="0.25">
      <c r="A1662">
        <v>12142</v>
      </c>
      <c r="C1662" s="1">
        <v>2</v>
      </c>
      <c r="D1662" s="2">
        <v>3</v>
      </c>
    </row>
    <row r="1663" spans="1:5" x14ac:dyDescent="0.25">
      <c r="A1663">
        <v>12143</v>
      </c>
      <c r="C1663" s="1">
        <v>2</v>
      </c>
      <c r="D1663" s="2">
        <v>3</v>
      </c>
    </row>
    <row r="1664" spans="1:5" x14ac:dyDescent="0.25">
      <c r="A1664">
        <v>12144</v>
      </c>
      <c r="C1664" s="1">
        <v>2</v>
      </c>
      <c r="D1664" s="2">
        <v>3</v>
      </c>
    </row>
    <row r="1665" spans="1:4" x14ac:dyDescent="0.25">
      <c r="A1665">
        <v>12145</v>
      </c>
      <c r="C1665" s="1">
        <v>2</v>
      </c>
      <c r="D1665" s="2">
        <v>3</v>
      </c>
    </row>
    <row r="1666" spans="1:4" x14ac:dyDescent="0.25">
      <c r="A1666">
        <v>12146</v>
      </c>
      <c r="C1666" s="1">
        <v>2</v>
      </c>
      <c r="D1666" s="2">
        <v>3</v>
      </c>
    </row>
    <row r="1667" spans="1:4" x14ac:dyDescent="0.25">
      <c r="A1667">
        <v>12147</v>
      </c>
      <c r="C1667" s="1">
        <v>2</v>
      </c>
      <c r="D1667" s="2">
        <v>3</v>
      </c>
    </row>
    <row r="1668" spans="1:4" x14ac:dyDescent="0.25">
      <c r="A1668">
        <v>12148</v>
      </c>
      <c r="C1668" s="1">
        <v>2</v>
      </c>
      <c r="D1668" s="2">
        <v>3</v>
      </c>
    </row>
    <row r="1669" spans="1:4" x14ac:dyDescent="0.25">
      <c r="A1669">
        <v>12149</v>
      </c>
      <c r="C1669" s="1">
        <v>2</v>
      </c>
      <c r="D1669" s="2">
        <v>3</v>
      </c>
    </row>
    <row r="1670" spans="1:4" x14ac:dyDescent="0.25">
      <c r="A1670">
        <v>12150</v>
      </c>
      <c r="B1670" s="3">
        <v>1</v>
      </c>
      <c r="C1670" s="1">
        <v>2</v>
      </c>
      <c r="D1670" s="2">
        <v>3</v>
      </c>
    </row>
    <row r="1671" spans="1:4" x14ac:dyDescent="0.25">
      <c r="A1671">
        <v>12151</v>
      </c>
      <c r="B1671" s="3">
        <v>1</v>
      </c>
      <c r="C1671" s="1">
        <v>2</v>
      </c>
      <c r="D1671" s="2">
        <v>3</v>
      </c>
    </row>
    <row r="1672" spans="1:4" x14ac:dyDescent="0.25">
      <c r="A1672">
        <v>12152</v>
      </c>
      <c r="B1672" s="3">
        <v>1</v>
      </c>
      <c r="D1672" s="2">
        <v>3</v>
      </c>
    </row>
    <row r="1673" spans="1:4" x14ac:dyDescent="0.25">
      <c r="A1673">
        <v>12153</v>
      </c>
      <c r="B1673" s="3">
        <v>1</v>
      </c>
      <c r="D1673" s="2">
        <v>3</v>
      </c>
    </row>
    <row r="1674" spans="1:4" x14ac:dyDescent="0.25">
      <c r="A1674">
        <v>12154</v>
      </c>
      <c r="B1674" s="3">
        <v>1</v>
      </c>
      <c r="D1674" s="2">
        <v>3</v>
      </c>
    </row>
    <row r="1675" spans="1:4" x14ac:dyDescent="0.25">
      <c r="A1675">
        <v>12155</v>
      </c>
      <c r="B1675" s="3">
        <v>1</v>
      </c>
      <c r="D1675" s="2">
        <v>3</v>
      </c>
    </row>
    <row r="1676" spans="1:4" x14ac:dyDescent="0.25">
      <c r="A1676">
        <v>12156</v>
      </c>
      <c r="B1676" s="3">
        <v>1</v>
      </c>
      <c r="D1676" s="2">
        <v>3</v>
      </c>
    </row>
    <row r="1677" spans="1:4" x14ac:dyDescent="0.25">
      <c r="A1677">
        <v>12157</v>
      </c>
      <c r="B1677" s="3">
        <v>1</v>
      </c>
      <c r="D1677" s="2">
        <v>3</v>
      </c>
    </row>
    <row r="1678" spans="1:4" x14ac:dyDescent="0.25">
      <c r="A1678">
        <v>12158</v>
      </c>
      <c r="B1678" s="3">
        <v>1</v>
      </c>
      <c r="D1678" s="2">
        <v>3</v>
      </c>
    </row>
    <row r="1679" spans="1:4" x14ac:dyDescent="0.25">
      <c r="A1679">
        <v>12159</v>
      </c>
      <c r="B1679" s="3">
        <v>1</v>
      </c>
      <c r="D1679" s="2">
        <v>3</v>
      </c>
    </row>
    <row r="1680" spans="1:4" x14ac:dyDescent="0.25">
      <c r="A1680">
        <v>12160</v>
      </c>
      <c r="B1680" s="3">
        <v>1</v>
      </c>
      <c r="D1680" s="2">
        <v>3</v>
      </c>
    </row>
    <row r="1681" spans="1:5" x14ac:dyDescent="0.25">
      <c r="A1681">
        <v>12161</v>
      </c>
      <c r="B1681" s="3">
        <v>1</v>
      </c>
      <c r="D1681" s="2">
        <v>3</v>
      </c>
    </row>
    <row r="1682" spans="1:5" x14ac:dyDescent="0.25">
      <c r="A1682">
        <v>12162</v>
      </c>
      <c r="B1682" s="3">
        <v>1</v>
      </c>
      <c r="D1682" s="2">
        <v>3</v>
      </c>
      <c r="E1682" s="4">
        <v>4</v>
      </c>
    </row>
    <row r="1683" spans="1:5" x14ac:dyDescent="0.25">
      <c r="A1683">
        <v>12163</v>
      </c>
      <c r="B1683" s="3">
        <v>1</v>
      </c>
      <c r="D1683" s="2">
        <v>3</v>
      </c>
      <c r="E1683" s="4">
        <v>4</v>
      </c>
    </row>
    <row r="1684" spans="1:5" x14ac:dyDescent="0.25">
      <c r="A1684">
        <v>12164</v>
      </c>
      <c r="B1684" s="3">
        <v>1</v>
      </c>
      <c r="D1684" s="2">
        <v>3</v>
      </c>
      <c r="E1684" s="4">
        <v>4</v>
      </c>
    </row>
    <row r="1685" spans="1:5" x14ac:dyDescent="0.25">
      <c r="A1685">
        <v>12165</v>
      </c>
      <c r="B1685" s="3">
        <v>1</v>
      </c>
      <c r="D1685" s="2">
        <v>3</v>
      </c>
      <c r="E1685" s="4">
        <v>4</v>
      </c>
    </row>
    <row r="1686" spans="1:5" x14ac:dyDescent="0.25">
      <c r="A1686">
        <v>12166</v>
      </c>
      <c r="B1686" s="3">
        <v>1</v>
      </c>
      <c r="D1686" s="2">
        <v>3</v>
      </c>
      <c r="E1686" s="4">
        <v>4</v>
      </c>
    </row>
    <row r="1687" spans="1:5" x14ac:dyDescent="0.25">
      <c r="A1687">
        <v>12167</v>
      </c>
      <c r="B1687" s="3">
        <v>1</v>
      </c>
      <c r="E1687" s="4">
        <v>4</v>
      </c>
    </row>
    <row r="1688" spans="1:5" x14ac:dyDescent="0.25">
      <c r="A1688">
        <v>12168</v>
      </c>
      <c r="B1688" s="3">
        <v>1</v>
      </c>
      <c r="E1688" s="4">
        <v>4</v>
      </c>
    </row>
    <row r="1689" spans="1:5" x14ac:dyDescent="0.25">
      <c r="A1689">
        <v>12169</v>
      </c>
      <c r="B1689" s="3">
        <v>1</v>
      </c>
      <c r="E1689" s="4">
        <v>4</v>
      </c>
    </row>
    <row r="1690" spans="1:5" x14ac:dyDescent="0.25">
      <c r="A1690">
        <v>12170</v>
      </c>
      <c r="B1690" s="3">
        <v>1</v>
      </c>
      <c r="E1690" s="4">
        <v>4</v>
      </c>
    </row>
    <row r="1691" spans="1:5" x14ac:dyDescent="0.25">
      <c r="A1691">
        <v>12171</v>
      </c>
      <c r="B1691" s="3">
        <v>1</v>
      </c>
      <c r="E1691" s="4">
        <v>4</v>
      </c>
    </row>
    <row r="1692" spans="1:5" x14ac:dyDescent="0.25">
      <c r="A1692">
        <v>12172</v>
      </c>
      <c r="B1692" s="3">
        <v>1</v>
      </c>
      <c r="E1692" s="4">
        <v>4</v>
      </c>
    </row>
    <row r="1693" spans="1:5" x14ac:dyDescent="0.25">
      <c r="A1693">
        <v>12173</v>
      </c>
      <c r="B1693" s="3">
        <v>1</v>
      </c>
      <c r="C1693" s="1">
        <v>2</v>
      </c>
      <c r="E1693" s="4">
        <v>4</v>
      </c>
    </row>
    <row r="1694" spans="1:5" x14ac:dyDescent="0.25">
      <c r="A1694">
        <v>12174</v>
      </c>
      <c r="B1694" s="3">
        <v>1</v>
      </c>
      <c r="C1694" s="1">
        <v>2</v>
      </c>
      <c r="E1694" s="4">
        <v>4</v>
      </c>
    </row>
    <row r="1695" spans="1:5" x14ac:dyDescent="0.25">
      <c r="A1695">
        <v>12175</v>
      </c>
      <c r="B1695" s="3">
        <v>1</v>
      </c>
      <c r="C1695" s="1">
        <v>2</v>
      </c>
      <c r="E1695" s="4">
        <v>4</v>
      </c>
    </row>
    <row r="1696" spans="1:5" x14ac:dyDescent="0.25">
      <c r="A1696">
        <v>12176</v>
      </c>
      <c r="B1696" s="3">
        <v>1</v>
      </c>
      <c r="C1696" s="1">
        <v>2</v>
      </c>
      <c r="E1696" s="4">
        <v>4</v>
      </c>
    </row>
    <row r="1697" spans="1:5" x14ac:dyDescent="0.25">
      <c r="A1697">
        <v>12177</v>
      </c>
      <c r="C1697" s="1">
        <v>2</v>
      </c>
      <c r="E1697" s="4">
        <v>4</v>
      </c>
    </row>
    <row r="1698" spans="1:5" x14ac:dyDescent="0.25">
      <c r="A1698">
        <v>12178</v>
      </c>
      <c r="C1698" s="1">
        <v>2</v>
      </c>
      <c r="E1698" s="4">
        <v>4</v>
      </c>
    </row>
    <row r="1699" spans="1:5" x14ac:dyDescent="0.25">
      <c r="A1699">
        <v>12179</v>
      </c>
      <c r="C1699" s="1">
        <v>2</v>
      </c>
      <c r="E1699" s="4">
        <v>4</v>
      </c>
    </row>
    <row r="1700" spans="1:5" x14ac:dyDescent="0.25">
      <c r="A1700">
        <v>12180</v>
      </c>
      <c r="C1700" s="1">
        <v>2</v>
      </c>
      <c r="E1700" s="4">
        <v>4</v>
      </c>
    </row>
    <row r="1701" spans="1:5" x14ac:dyDescent="0.25">
      <c r="A1701">
        <v>12181</v>
      </c>
      <c r="C1701" s="1">
        <v>2</v>
      </c>
      <c r="E1701" s="4">
        <v>4</v>
      </c>
    </row>
    <row r="1702" spans="1:5" x14ac:dyDescent="0.25">
      <c r="A1702">
        <v>12182</v>
      </c>
      <c r="C1702" s="1">
        <v>2</v>
      </c>
      <c r="E1702" s="4">
        <v>4</v>
      </c>
    </row>
    <row r="1703" spans="1:5" x14ac:dyDescent="0.25">
      <c r="A1703">
        <v>12183</v>
      </c>
      <c r="C1703" s="1">
        <v>2</v>
      </c>
      <c r="E1703" s="4">
        <v>4</v>
      </c>
    </row>
    <row r="1704" spans="1:5" x14ac:dyDescent="0.25">
      <c r="A1704">
        <v>12184</v>
      </c>
      <c r="C1704" s="1">
        <v>2</v>
      </c>
      <c r="E1704" s="4">
        <v>4</v>
      </c>
    </row>
    <row r="1705" spans="1:5" x14ac:dyDescent="0.25">
      <c r="A1705">
        <v>12185</v>
      </c>
      <c r="C1705" s="1">
        <v>2</v>
      </c>
      <c r="E1705" s="4">
        <v>4</v>
      </c>
    </row>
    <row r="1706" spans="1:5" x14ac:dyDescent="0.25">
      <c r="A1706">
        <v>12186</v>
      </c>
      <c r="C1706" s="1">
        <v>2</v>
      </c>
      <c r="E1706" s="4">
        <v>4</v>
      </c>
    </row>
    <row r="1707" spans="1:5" x14ac:dyDescent="0.25">
      <c r="A1707">
        <v>12187</v>
      </c>
      <c r="C1707" s="1">
        <v>2</v>
      </c>
      <c r="E1707" s="4">
        <v>4</v>
      </c>
    </row>
    <row r="1708" spans="1:5" x14ac:dyDescent="0.25">
      <c r="A1708">
        <v>12188</v>
      </c>
      <c r="C1708" s="1">
        <v>2</v>
      </c>
      <c r="E1708" s="4">
        <v>4</v>
      </c>
    </row>
    <row r="1709" spans="1:5" x14ac:dyDescent="0.25">
      <c r="A1709">
        <v>12189</v>
      </c>
      <c r="C1709" s="1">
        <v>2</v>
      </c>
      <c r="E1709" s="4">
        <v>4</v>
      </c>
    </row>
    <row r="1710" spans="1:5" x14ac:dyDescent="0.25">
      <c r="A1710">
        <v>12190</v>
      </c>
      <c r="C1710" s="1">
        <v>2</v>
      </c>
      <c r="D1710" s="2">
        <v>3</v>
      </c>
      <c r="E1710" s="4">
        <v>4</v>
      </c>
    </row>
    <row r="1711" spans="1:5" x14ac:dyDescent="0.25">
      <c r="A1711">
        <v>12191</v>
      </c>
      <c r="C1711" s="1">
        <v>2</v>
      </c>
      <c r="D1711" s="2">
        <v>3</v>
      </c>
      <c r="E1711" s="4">
        <v>4</v>
      </c>
    </row>
    <row r="1712" spans="1:5" x14ac:dyDescent="0.25">
      <c r="A1712">
        <v>12192</v>
      </c>
      <c r="C1712" s="1">
        <v>2</v>
      </c>
      <c r="D1712" s="2">
        <v>3</v>
      </c>
      <c r="E1712" s="4">
        <v>4</v>
      </c>
    </row>
    <row r="1713" spans="1:5" x14ac:dyDescent="0.25">
      <c r="A1713">
        <v>12193</v>
      </c>
      <c r="C1713" s="1">
        <v>2</v>
      </c>
      <c r="D1713" s="2">
        <v>3</v>
      </c>
      <c r="E1713" s="4">
        <v>4</v>
      </c>
    </row>
    <row r="1714" spans="1:5" x14ac:dyDescent="0.25">
      <c r="A1714">
        <v>12194</v>
      </c>
      <c r="C1714" s="1">
        <v>2</v>
      </c>
      <c r="D1714" s="2">
        <v>3</v>
      </c>
      <c r="E1714" s="4">
        <v>4</v>
      </c>
    </row>
    <row r="1715" spans="1:5" x14ac:dyDescent="0.25">
      <c r="A1715">
        <v>12195</v>
      </c>
      <c r="C1715" s="1">
        <v>2</v>
      </c>
      <c r="D1715" s="2">
        <v>3</v>
      </c>
    </row>
    <row r="1716" spans="1:5" x14ac:dyDescent="0.25">
      <c r="A1716">
        <v>12196</v>
      </c>
      <c r="C1716" s="1">
        <v>2</v>
      </c>
      <c r="D1716" s="2">
        <v>3</v>
      </c>
    </row>
    <row r="1717" spans="1:5" x14ac:dyDescent="0.25">
      <c r="A1717">
        <v>12197</v>
      </c>
      <c r="B1717" s="3">
        <v>1</v>
      </c>
      <c r="C1717" s="1">
        <v>2</v>
      </c>
      <c r="D1717" s="2">
        <v>3</v>
      </c>
    </row>
    <row r="1718" spans="1:5" x14ac:dyDescent="0.25">
      <c r="A1718">
        <v>12198</v>
      </c>
      <c r="B1718" s="3">
        <v>1</v>
      </c>
      <c r="C1718" s="1">
        <v>2</v>
      </c>
      <c r="D1718" s="2">
        <v>3</v>
      </c>
    </row>
    <row r="1719" spans="1:5" x14ac:dyDescent="0.25">
      <c r="A1719">
        <v>12199</v>
      </c>
      <c r="B1719" s="3">
        <v>1</v>
      </c>
      <c r="C1719" s="1">
        <v>2</v>
      </c>
      <c r="D1719" s="2">
        <v>3</v>
      </c>
    </row>
    <row r="1720" spans="1:5" x14ac:dyDescent="0.25">
      <c r="A1720">
        <v>12200</v>
      </c>
      <c r="B1720" s="3">
        <v>1</v>
      </c>
      <c r="C1720" s="1">
        <v>2</v>
      </c>
      <c r="D1720" s="2">
        <v>3</v>
      </c>
    </row>
    <row r="1721" spans="1:5" x14ac:dyDescent="0.25">
      <c r="A1721">
        <v>12201</v>
      </c>
      <c r="B1721" s="3">
        <v>1</v>
      </c>
      <c r="C1721" s="1">
        <v>2</v>
      </c>
      <c r="D1721" s="2">
        <v>3</v>
      </c>
    </row>
    <row r="1722" spans="1:5" x14ac:dyDescent="0.25">
      <c r="A1722">
        <v>12202</v>
      </c>
      <c r="B1722" s="3">
        <v>1</v>
      </c>
      <c r="C1722" s="1">
        <v>2</v>
      </c>
      <c r="D1722" s="2">
        <v>3</v>
      </c>
    </row>
    <row r="1723" spans="1:5" x14ac:dyDescent="0.25">
      <c r="A1723">
        <v>12203</v>
      </c>
      <c r="B1723" s="3">
        <v>1</v>
      </c>
      <c r="D1723" s="2">
        <v>3</v>
      </c>
    </row>
    <row r="1724" spans="1:5" x14ac:dyDescent="0.25">
      <c r="A1724">
        <v>12204</v>
      </c>
      <c r="B1724" s="3">
        <v>1</v>
      </c>
      <c r="D1724" s="2">
        <v>3</v>
      </c>
    </row>
    <row r="1725" spans="1:5" x14ac:dyDescent="0.25">
      <c r="A1725">
        <v>12205</v>
      </c>
      <c r="B1725" s="3">
        <v>1</v>
      </c>
      <c r="D1725" s="2">
        <v>3</v>
      </c>
    </row>
    <row r="1726" spans="1:5" x14ac:dyDescent="0.25">
      <c r="A1726">
        <v>12206</v>
      </c>
      <c r="B1726" s="3">
        <v>1</v>
      </c>
      <c r="D1726" s="2">
        <v>3</v>
      </c>
    </row>
    <row r="1727" spans="1:5" x14ac:dyDescent="0.25">
      <c r="A1727">
        <v>12207</v>
      </c>
      <c r="B1727" s="3">
        <v>1</v>
      </c>
      <c r="D1727" s="2">
        <v>3</v>
      </c>
    </row>
    <row r="1728" spans="1:5" x14ac:dyDescent="0.25">
      <c r="A1728">
        <v>12208</v>
      </c>
      <c r="B1728" s="3">
        <v>1</v>
      </c>
      <c r="D1728" s="2">
        <v>3</v>
      </c>
    </row>
    <row r="1729" spans="1:5" x14ac:dyDescent="0.25">
      <c r="A1729">
        <v>12209</v>
      </c>
      <c r="B1729" s="3">
        <v>1</v>
      </c>
      <c r="D1729" s="2">
        <v>3</v>
      </c>
    </row>
    <row r="1730" spans="1:5" x14ac:dyDescent="0.25">
      <c r="A1730">
        <v>12210</v>
      </c>
      <c r="B1730" s="3">
        <v>1</v>
      </c>
      <c r="D1730" s="2">
        <v>3</v>
      </c>
    </row>
    <row r="1731" spans="1:5" x14ac:dyDescent="0.25">
      <c r="A1731">
        <v>12211</v>
      </c>
      <c r="B1731" s="3">
        <v>1</v>
      </c>
      <c r="D1731" s="2">
        <v>3</v>
      </c>
    </row>
    <row r="1732" spans="1:5" x14ac:dyDescent="0.25">
      <c r="A1732">
        <v>12212</v>
      </c>
      <c r="B1732" s="3">
        <v>1</v>
      </c>
      <c r="D1732" s="2">
        <v>3</v>
      </c>
    </row>
    <row r="1733" spans="1:5" x14ac:dyDescent="0.25">
      <c r="A1733">
        <v>12213</v>
      </c>
      <c r="B1733" s="3">
        <v>1</v>
      </c>
      <c r="D1733" s="2">
        <v>3</v>
      </c>
    </row>
    <row r="1734" spans="1:5" x14ac:dyDescent="0.25">
      <c r="A1734">
        <v>12214</v>
      </c>
      <c r="B1734" s="3">
        <v>1</v>
      </c>
      <c r="D1734" s="2">
        <v>3</v>
      </c>
    </row>
    <row r="1735" spans="1:5" x14ac:dyDescent="0.25">
      <c r="A1735">
        <v>12215</v>
      </c>
      <c r="B1735" s="3">
        <v>1</v>
      </c>
      <c r="D1735" s="2">
        <v>3</v>
      </c>
    </row>
    <row r="1736" spans="1:5" x14ac:dyDescent="0.25">
      <c r="A1736">
        <v>12216</v>
      </c>
      <c r="B1736" s="3">
        <v>1</v>
      </c>
      <c r="D1736" s="2">
        <v>3</v>
      </c>
      <c r="E1736" s="4">
        <v>4</v>
      </c>
    </row>
    <row r="1737" spans="1:5" x14ac:dyDescent="0.25">
      <c r="A1737">
        <v>12217</v>
      </c>
      <c r="B1737" s="3">
        <v>1</v>
      </c>
      <c r="D1737" s="2">
        <v>3</v>
      </c>
      <c r="E1737" s="4">
        <v>4</v>
      </c>
    </row>
    <row r="1738" spans="1:5" x14ac:dyDescent="0.25">
      <c r="A1738">
        <v>12218</v>
      </c>
      <c r="B1738" s="3">
        <v>1</v>
      </c>
      <c r="D1738" s="2">
        <v>3</v>
      </c>
      <c r="E1738" s="4">
        <v>4</v>
      </c>
    </row>
    <row r="1739" spans="1:5" x14ac:dyDescent="0.25">
      <c r="A1739">
        <v>12219</v>
      </c>
      <c r="B1739" s="3">
        <v>1</v>
      </c>
      <c r="D1739" s="2">
        <v>3</v>
      </c>
      <c r="E1739" s="4">
        <v>4</v>
      </c>
    </row>
    <row r="1740" spans="1:5" x14ac:dyDescent="0.25">
      <c r="A1740">
        <v>12220</v>
      </c>
      <c r="B1740" s="3">
        <v>1</v>
      </c>
      <c r="D1740" s="2">
        <v>3</v>
      </c>
      <c r="E1740" s="4">
        <v>4</v>
      </c>
    </row>
    <row r="1741" spans="1:5" x14ac:dyDescent="0.25">
      <c r="A1741">
        <v>12221</v>
      </c>
      <c r="B1741" s="3">
        <v>1</v>
      </c>
      <c r="D1741" s="2">
        <v>3</v>
      </c>
      <c r="E1741" s="4">
        <v>4</v>
      </c>
    </row>
    <row r="1742" spans="1:5" x14ac:dyDescent="0.25">
      <c r="A1742">
        <v>12222</v>
      </c>
      <c r="B1742" s="3">
        <v>1</v>
      </c>
      <c r="D1742" s="2">
        <v>3</v>
      </c>
      <c r="E1742" s="4">
        <v>4</v>
      </c>
    </row>
    <row r="1743" spans="1:5" x14ac:dyDescent="0.25">
      <c r="A1743">
        <v>12223</v>
      </c>
      <c r="B1743" s="3">
        <v>1</v>
      </c>
      <c r="C1743" s="1">
        <v>2</v>
      </c>
      <c r="E1743" s="4">
        <v>4</v>
      </c>
    </row>
    <row r="1744" spans="1:5" x14ac:dyDescent="0.25">
      <c r="A1744">
        <v>12224</v>
      </c>
      <c r="B1744" s="3">
        <v>1</v>
      </c>
      <c r="C1744" s="1">
        <v>2</v>
      </c>
      <c r="E1744" s="4">
        <v>4</v>
      </c>
    </row>
    <row r="1745" spans="1:5" x14ac:dyDescent="0.25">
      <c r="A1745">
        <v>12225</v>
      </c>
      <c r="B1745" s="3">
        <v>1</v>
      </c>
      <c r="C1745" s="1">
        <v>2</v>
      </c>
      <c r="E1745" s="4">
        <v>4</v>
      </c>
    </row>
    <row r="1746" spans="1:5" x14ac:dyDescent="0.25">
      <c r="A1746">
        <v>12226</v>
      </c>
      <c r="B1746" s="3">
        <v>1</v>
      </c>
      <c r="C1746" s="1">
        <v>2</v>
      </c>
      <c r="E1746" s="4">
        <v>4</v>
      </c>
    </row>
    <row r="1747" spans="1:5" x14ac:dyDescent="0.25">
      <c r="A1747">
        <v>12227</v>
      </c>
      <c r="B1747" s="3">
        <v>1</v>
      </c>
      <c r="C1747" s="1">
        <v>2</v>
      </c>
      <c r="E1747" s="4">
        <v>4</v>
      </c>
    </row>
    <row r="1748" spans="1:5" x14ac:dyDescent="0.25">
      <c r="A1748">
        <v>12228</v>
      </c>
      <c r="B1748" s="3">
        <v>1</v>
      </c>
      <c r="C1748" s="1">
        <v>2</v>
      </c>
      <c r="E1748" s="4">
        <v>4</v>
      </c>
    </row>
    <row r="1749" spans="1:5" x14ac:dyDescent="0.25">
      <c r="A1749">
        <v>12229</v>
      </c>
      <c r="C1749" s="1">
        <v>2</v>
      </c>
      <c r="E1749" s="4">
        <v>4</v>
      </c>
    </row>
    <row r="1750" spans="1:5" x14ac:dyDescent="0.25">
      <c r="A1750">
        <v>12230</v>
      </c>
      <c r="C1750" s="1">
        <v>2</v>
      </c>
      <c r="E1750" s="4">
        <v>4</v>
      </c>
    </row>
    <row r="1751" spans="1:5" x14ac:dyDescent="0.25">
      <c r="A1751">
        <v>12231</v>
      </c>
      <c r="C1751" s="1">
        <v>2</v>
      </c>
      <c r="E1751" s="4">
        <v>4</v>
      </c>
    </row>
    <row r="1752" spans="1:5" x14ac:dyDescent="0.25">
      <c r="A1752">
        <v>12232</v>
      </c>
      <c r="C1752" s="1">
        <v>2</v>
      </c>
      <c r="E1752" s="4">
        <v>4</v>
      </c>
    </row>
    <row r="1753" spans="1:5" x14ac:dyDescent="0.25">
      <c r="A1753">
        <v>12233</v>
      </c>
      <c r="C1753" s="1">
        <v>2</v>
      </c>
      <c r="E1753" s="4">
        <v>4</v>
      </c>
    </row>
    <row r="1754" spans="1:5" x14ac:dyDescent="0.25">
      <c r="A1754">
        <v>12234</v>
      </c>
      <c r="C1754" s="1">
        <v>2</v>
      </c>
      <c r="E1754" s="4">
        <v>4</v>
      </c>
    </row>
    <row r="1755" spans="1:5" x14ac:dyDescent="0.25">
      <c r="A1755">
        <v>12235</v>
      </c>
      <c r="C1755" s="1">
        <v>2</v>
      </c>
      <c r="E1755" s="4">
        <v>4</v>
      </c>
    </row>
    <row r="1756" spans="1:5" x14ac:dyDescent="0.25">
      <c r="A1756">
        <v>12236</v>
      </c>
      <c r="C1756" s="1">
        <v>2</v>
      </c>
      <c r="E1756" s="4">
        <v>4</v>
      </c>
    </row>
    <row r="1757" spans="1:5" x14ac:dyDescent="0.25">
      <c r="A1757">
        <v>12237</v>
      </c>
      <c r="C1757" s="1">
        <v>2</v>
      </c>
      <c r="E1757" s="4">
        <v>4</v>
      </c>
    </row>
    <row r="1758" spans="1:5" x14ac:dyDescent="0.25">
      <c r="A1758">
        <v>12238</v>
      </c>
      <c r="C1758" s="1">
        <v>2</v>
      </c>
      <c r="E1758" s="4">
        <v>4</v>
      </c>
    </row>
    <row r="1759" spans="1:5" x14ac:dyDescent="0.25">
      <c r="A1759">
        <v>12239</v>
      </c>
      <c r="C1759" s="1">
        <v>2</v>
      </c>
      <c r="E1759" s="4">
        <v>4</v>
      </c>
    </row>
    <row r="1760" spans="1:5" x14ac:dyDescent="0.25">
      <c r="A1760">
        <v>12240</v>
      </c>
      <c r="C1760" s="1">
        <v>2</v>
      </c>
      <c r="E1760" s="4">
        <v>4</v>
      </c>
    </row>
    <row r="1761" spans="1:5" x14ac:dyDescent="0.25">
      <c r="A1761">
        <v>12241</v>
      </c>
      <c r="C1761" s="1">
        <v>2</v>
      </c>
      <c r="E1761" s="4">
        <v>4</v>
      </c>
    </row>
    <row r="1762" spans="1:5" x14ac:dyDescent="0.25">
      <c r="A1762">
        <v>12242</v>
      </c>
      <c r="C1762" s="1">
        <v>2</v>
      </c>
      <c r="E1762" s="4">
        <v>4</v>
      </c>
    </row>
    <row r="1763" spans="1:5" x14ac:dyDescent="0.25">
      <c r="A1763">
        <v>12243</v>
      </c>
      <c r="C1763" s="1">
        <v>2</v>
      </c>
      <c r="E1763" s="4">
        <v>4</v>
      </c>
    </row>
    <row r="1764" spans="1:5" x14ac:dyDescent="0.25">
      <c r="A1764">
        <v>12244</v>
      </c>
      <c r="C1764" s="1">
        <v>2</v>
      </c>
      <c r="E1764" s="4">
        <v>4</v>
      </c>
    </row>
    <row r="1765" spans="1:5" x14ac:dyDescent="0.25">
      <c r="A1765">
        <v>12245</v>
      </c>
      <c r="C1765" s="1">
        <v>2</v>
      </c>
      <c r="E1765" s="4">
        <v>4</v>
      </c>
    </row>
    <row r="1766" spans="1:5" x14ac:dyDescent="0.25">
      <c r="A1766">
        <v>12246</v>
      </c>
      <c r="B1766" s="3">
        <v>1</v>
      </c>
      <c r="C1766" s="1">
        <v>2</v>
      </c>
      <c r="E1766" s="4">
        <v>4</v>
      </c>
    </row>
    <row r="1767" spans="1:5" x14ac:dyDescent="0.25">
      <c r="A1767">
        <v>12247</v>
      </c>
      <c r="B1767" s="3">
        <v>1</v>
      </c>
      <c r="C1767" s="1">
        <v>2</v>
      </c>
      <c r="E1767" s="4">
        <v>4</v>
      </c>
    </row>
    <row r="1768" spans="1:5" x14ac:dyDescent="0.25">
      <c r="A1768">
        <v>12248</v>
      </c>
      <c r="B1768" s="3">
        <v>1</v>
      </c>
      <c r="C1768" s="1">
        <v>2</v>
      </c>
      <c r="E1768" s="4">
        <v>4</v>
      </c>
    </row>
    <row r="1769" spans="1:5" x14ac:dyDescent="0.25">
      <c r="A1769">
        <v>12249</v>
      </c>
      <c r="B1769" s="3">
        <v>1</v>
      </c>
      <c r="C1769" s="1">
        <v>2</v>
      </c>
      <c r="D1769" s="2">
        <v>3</v>
      </c>
      <c r="E1769" s="4">
        <v>4</v>
      </c>
    </row>
    <row r="1770" spans="1:5" x14ac:dyDescent="0.25">
      <c r="A1770">
        <v>12250</v>
      </c>
      <c r="B1770" s="3">
        <v>1</v>
      </c>
      <c r="C1770" s="1">
        <v>2</v>
      </c>
      <c r="D1770" s="2">
        <v>3</v>
      </c>
      <c r="E1770" s="4">
        <v>4</v>
      </c>
    </row>
    <row r="1771" spans="1:5" x14ac:dyDescent="0.25">
      <c r="A1771">
        <v>12251</v>
      </c>
      <c r="B1771" s="3">
        <v>1</v>
      </c>
      <c r="C1771" s="1">
        <v>2</v>
      </c>
      <c r="D1771" s="2">
        <v>3</v>
      </c>
      <c r="E1771" s="4">
        <v>4</v>
      </c>
    </row>
    <row r="1772" spans="1:5" x14ac:dyDescent="0.25">
      <c r="A1772">
        <v>12252</v>
      </c>
      <c r="B1772" s="3">
        <v>1</v>
      </c>
      <c r="C1772" s="1">
        <v>2</v>
      </c>
      <c r="D1772" s="2">
        <v>3</v>
      </c>
      <c r="E1772" s="4">
        <v>4</v>
      </c>
    </row>
    <row r="1773" spans="1:5" x14ac:dyDescent="0.25">
      <c r="A1773">
        <v>12253</v>
      </c>
      <c r="B1773" s="3">
        <v>1</v>
      </c>
      <c r="C1773" s="1">
        <v>2</v>
      </c>
      <c r="D1773" s="2">
        <v>3</v>
      </c>
      <c r="E1773" s="4">
        <v>4</v>
      </c>
    </row>
    <row r="1774" spans="1:5" x14ac:dyDescent="0.25">
      <c r="A1774">
        <v>12254</v>
      </c>
      <c r="B1774" s="3">
        <v>1</v>
      </c>
      <c r="C1774" s="1">
        <v>2</v>
      </c>
      <c r="D1774" s="2">
        <v>3</v>
      </c>
      <c r="E1774" s="4">
        <v>4</v>
      </c>
    </row>
    <row r="1775" spans="1:5" x14ac:dyDescent="0.25">
      <c r="A1775">
        <v>12255</v>
      </c>
      <c r="B1775" s="3">
        <v>1</v>
      </c>
      <c r="C1775" s="1">
        <v>2</v>
      </c>
      <c r="D1775" s="2">
        <v>3</v>
      </c>
      <c r="E1775" s="4">
        <v>4</v>
      </c>
    </row>
    <row r="1776" spans="1:5" x14ac:dyDescent="0.25">
      <c r="A1776">
        <v>12256</v>
      </c>
      <c r="B1776" s="3">
        <v>1</v>
      </c>
      <c r="D1776" s="2">
        <v>3</v>
      </c>
      <c r="E1776" s="4">
        <v>4</v>
      </c>
    </row>
    <row r="1777" spans="1:5" x14ac:dyDescent="0.25">
      <c r="A1777">
        <v>12257</v>
      </c>
      <c r="B1777" s="3">
        <v>1</v>
      </c>
      <c r="D1777" s="2">
        <v>3</v>
      </c>
      <c r="E1777" s="4">
        <v>4</v>
      </c>
    </row>
    <row r="1778" spans="1:5" x14ac:dyDescent="0.25">
      <c r="A1778">
        <v>12258</v>
      </c>
      <c r="B1778" s="3">
        <v>1</v>
      </c>
      <c r="D1778" s="2">
        <v>3</v>
      </c>
      <c r="E1778" s="4">
        <v>4</v>
      </c>
    </row>
    <row r="1779" spans="1:5" x14ac:dyDescent="0.25">
      <c r="A1779">
        <v>12259</v>
      </c>
      <c r="B1779" s="3">
        <v>1</v>
      </c>
      <c r="D1779" s="2">
        <v>3</v>
      </c>
      <c r="E1779" s="4">
        <v>4</v>
      </c>
    </row>
    <row r="1780" spans="1:5" x14ac:dyDescent="0.25">
      <c r="A1780">
        <v>12260</v>
      </c>
      <c r="B1780" s="3">
        <v>1</v>
      </c>
      <c r="D1780" s="2">
        <v>3</v>
      </c>
      <c r="E1780" s="4">
        <v>4</v>
      </c>
    </row>
    <row r="1781" spans="1:5" x14ac:dyDescent="0.25">
      <c r="A1781">
        <v>12261</v>
      </c>
      <c r="B1781" s="3">
        <v>1</v>
      </c>
      <c r="D1781" s="2">
        <v>3</v>
      </c>
      <c r="E1781" s="4">
        <v>4</v>
      </c>
    </row>
    <row r="1782" spans="1:5" x14ac:dyDescent="0.25">
      <c r="A1782">
        <v>12262</v>
      </c>
      <c r="B1782" s="3">
        <v>1</v>
      </c>
      <c r="D1782" s="2">
        <v>3</v>
      </c>
    </row>
    <row r="1783" spans="1:5" x14ac:dyDescent="0.25">
      <c r="A1783">
        <v>12263</v>
      </c>
      <c r="B1783" s="3">
        <v>1</v>
      </c>
      <c r="D1783" s="2">
        <v>3</v>
      </c>
    </row>
    <row r="1784" spans="1:5" x14ac:dyDescent="0.25">
      <c r="A1784">
        <v>12264</v>
      </c>
      <c r="B1784" s="3">
        <v>1</v>
      </c>
      <c r="D1784" s="2">
        <v>3</v>
      </c>
    </row>
    <row r="1785" spans="1:5" x14ac:dyDescent="0.25">
      <c r="A1785">
        <v>12265</v>
      </c>
      <c r="B1785" s="3">
        <v>1</v>
      </c>
      <c r="D1785" s="2">
        <v>3</v>
      </c>
    </row>
    <row r="1786" spans="1:5" x14ac:dyDescent="0.25">
      <c r="A1786">
        <v>12266</v>
      </c>
      <c r="B1786" s="3">
        <v>1</v>
      </c>
      <c r="D1786" s="2">
        <v>3</v>
      </c>
    </row>
    <row r="1787" spans="1:5" x14ac:dyDescent="0.25">
      <c r="A1787">
        <v>12267</v>
      </c>
      <c r="B1787" s="3">
        <v>1</v>
      </c>
      <c r="D1787" s="2">
        <v>3</v>
      </c>
    </row>
    <row r="1788" spans="1:5" x14ac:dyDescent="0.25">
      <c r="A1788">
        <v>12268</v>
      </c>
      <c r="B1788" s="3">
        <v>1</v>
      </c>
      <c r="D1788" s="2">
        <v>3</v>
      </c>
    </row>
    <row r="1789" spans="1:5" x14ac:dyDescent="0.25">
      <c r="A1789">
        <v>12269</v>
      </c>
      <c r="B1789" s="3">
        <v>1</v>
      </c>
      <c r="D1789" s="2">
        <v>3</v>
      </c>
    </row>
    <row r="1790" spans="1:5" x14ac:dyDescent="0.25">
      <c r="A1790">
        <v>12270</v>
      </c>
      <c r="B1790" s="3">
        <v>1</v>
      </c>
      <c r="D1790" s="2">
        <v>3</v>
      </c>
    </row>
    <row r="1791" spans="1:5" x14ac:dyDescent="0.25">
      <c r="A1791">
        <v>12271</v>
      </c>
      <c r="B1791" s="3">
        <v>1</v>
      </c>
      <c r="D1791" s="2">
        <v>3</v>
      </c>
    </row>
    <row r="1792" spans="1:5" x14ac:dyDescent="0.25">
      <c r="A1792">
        <v>12272</v>
      </c>
      <c r="B1792" s="3">
        <v>1</v>
      </c>
      <c r="D1792" s="2">
        <v>3</v>
      </c>
    </row>
    <row r="1793" spans="1:5" x14ac:dyDescent="0.25">
      <c r="A1793">
        <v>12273</v>
      </c>
      <c r="B1793" s="3">
        <v>1</v>
      </c>
      <c r="C1793" s="1">
        <v>2</v>
      </c>
      <c r="D1793" s="2">
        <v>3</v>
      </c>
    </row>
    <row r="1794" spans="1:5" x14ac:dyDescent="0.25">
      <c r="A1794">
        <v>12274</v>
      </c>
      <c r="B1794" s="3">
        <v>1</v>
      </c>
      <c r="C1794" s="1">
        <v>2</v>
      </c>
      <c r="D1794" s="2">
        <v>3</v>
      </c>
    </row>
    <row r="1795" spans="1:5" x14ac:dyDescent="0.25">
      <c r="A1795">
        <v>12275</v>
      </c>
      <c r="B1795" s="3">
        <v>1</v>
      </c>
      <c r="C1795" s="1">
        <v>2</v>
      </c>
      <c r="D1795" s="2">
        <v>3</v>
      </c>
    </row>
    <row r="1796" spans="1:5" x14ac:dyDescent="0.25">
      <c r="A1796">
        <v>12276</v>
      </c>
      <c r="B1796" s="3">
        <v>1</v>
      </c>
      <c r="C1796" s="1">
        <v>2</v>
      </c>
      <c r="D1796" s="2">
        <v>3</v>
      </c>
    </row>
    <row r="1797" spans="1:5" x14ac:dyDescent="0.25">
      <c r="A1797">
        <v>12277</v>
      </c>
      <c r="B1797" s="3">
        <v>1</v>
      </c>
      <c r="C1797" s="1">
        <v>2</v>
      </c>
      <c r="D1797" s="2">
        <v>3</v>
      </c>
    </row>
    <row r="1798" spans="1:5" x14ac:dyDescent="0.25">
      <c r="A1798">
        <v>12278</v>
      </c>
      <c r="C1798" s="1">
        <v>2</v>
      </c>
      <c r="D1798" s="2">
        <v>3</v>
      </c>
    </row>
    <row r="1799" spans="1:5" x14ac:dyDescent="0.25">
      <c r="A1799">
        <v>12279</v>
      </c>
      <c r="C1799" s="1">
        <v>2</v>
      </c>
      <c r="D1799" s="2">
        <v>3</v>
      </c>
    </row>
    <row r="1800" spans="1:5" x14ac:dyDescent="0.25">
      <c r="A1800">
        <v>12280</v>
      </c>
      <c r="C1800" s="1">
        <v>2</v>
      </c>
      <c r="D1800" s="2">
        <v>3</v>
      </c>
      <c r="E1800" s="4">
        <v>4</v>
      </c>
    </row>
    <row r="1801" spans="1:5" x14ac:dyDescent="0.25">
      <c r="A1801">
        <v>12281</v>
      </c>
      <c r="C1801" s="1">
        <v>2</v>
      </c>
      <c r="D1801" s="2">
        <v>3</v>
      </c>
      <c r="E1801" s="4">
        <v>4</v>
      </c>
    </row>
    <row r="1802" spans="1:5" x14ac:dyDescent="0.25">
      <c r="A1802">
        <v>12282</v>
      </c>
      <c r="C1802" s="1">
        <v>2</v>
      </c>
      <c r="E1802" s="4">
        <v>4</v>
      </c>
    </row>
    <row r="1803" spans="1:5" x14ac:dyDescent="0.25">
      <c r="A1803">
        <v>12283</v>
      </c>
      <c r="C1803" s="1">
        <v>2</v>
      </c>
      <c r="E1803" s="4">
        <v>4</v>
      </c>
    </row>
    <row r="1804" spans="1:5" x14ac:dyDescent="0.25">
      <c r="A1804">
        <v>12284</v>
      </c>
      <c r="C1804" s="1">
        <v>2</v>
      </c>
      <c r="E1804" s="4">
        <v>4</v>
      </c>
    </row>
    <row r="1805" spans="1:5" x14ac:dyDescent="0.25">
      <c r="A1805">
        <v>12285</v>
      </c>
      <c r="C1805" s="1">
        <v>2</v>
      </c>
      <c r="E1805" s="4">
        <v>4</v>
      </c>
    </row>
    <row r="1806" spans="1:5" x14ac:dyDescent="0.25">
      <c r="A1806">
        <v>12286</v>
      </c>
      <c r="C1806" s="1">
        <v>2</v>
      </c>
      <c r="E1806" s="4">
        <v>4</v>
      </c>
    </row>
    <row r="1807" spans="1:5" x14ac:dyDescent="0.25">
      <c r="A1807">
        <v>12287</v>
      </c>
      <c r="C1807" s="1">
        <v>2</v>
      </c>
      <c r="E1807" s="4">
        <v>4</v>
      </c>
    </row>
    <row r="1808" spans="1:5" x14ac:dyDescent="0.25">
      <c r="A1808">
        <v>12288</v>
      </c>
      <c r="C1808" s="1">
        <v>2</v>
      </c>
      <c r="E1808" s="4">
        <v>4</v>
      </c>
    </row>
    <row r="1809" spans="1:5" x14ac:dyDescent="0.25">
      <c r="A1809">
        <v>12289</v>
      </c>
      <c r="C1809" s="1">
        <v>2</v>
      </c>
      <c r="E1809" s="4">
        <v>4</v>
      </c>
    </row>
    <row r="1810" spans="1:5" x14ac:dyDescent="0.25">
      <c r="A1810">
        <v>12290</v>
      </c>
      <c r="C1810" s="1">
        <v>2</v>
      </c>
      <c r="E1810" s="4">
        <v>4</v>
      </c>
    </row>
    <row r="1811" spans="1:5" x14ac:dyDescent="0.25">
      <c r="A1811">
        <v>12291</v>
      </c>
      <c r="C1811" s="1">
        <v>2</v>
      </c>
      <c r="E1811" s="4">
        <v>4</v>
      </c>
    </row>
    <row r="1812" spans="1:5" x14ac:dyDescent="0.25">
      <c r="A1812">
        <v>12292</v>
      </c>
      <c r="C1812" s="1">
        <v>2</v>
      </c>
      <c r="E1812" s="4">
        <v>4</v>
      </c>
    </row>
    <row r="1813" spans="1:5" x14ac:dyDescent="0.25">
      <c r="A1813">
        <v>12293</v>
      </c>
      <c r="C1813" s="1">
        <v>2</v>
      </c>
      <c r="E1813" s="4">
        <v>4</v>
      </c>
    </row>
    <row r="1814" spans="1:5" x14ac:dyDescent="0.25">
      <c r="A1814">
        <v>12294</v>
      </c>
      <c r="C1814" s="1">
        <v>2</v>
      </c>
      <c r="E1814" s="4">
        <v>4</v>
      </c>
    </row>
    <row r="1815" spans="1:5" x14ac:dyDescent="0.25">
      <c r="A1815">
        <v>12295</v>
      </c>
      <c r="C1815" s="1">
        <v>2</v>
      </c>
      <c r="E1815" s="4">
        <v>4</v>
      </c>
    </row>
    <row r="1816" spans="1:5" x14ac:dyDescent="0.25">
      <c r="A1816">
        <v>12296</v>
      </c>
      <c r="C1816" s="1">
        <v>2</v>
      </c>
      <c r="E1816" s="4">
        <v>4</v>
      </c>
    </row>
    <row r="1817" spans="1:5" x14ac:dyDescent="0.25">
      <c r="A1817">
        <v>12297</v>
      </c>
      <c r="C1817" s="1">
        <v>2</v>
      </c>
      <c r="E1817" s="4">
        <v>4</v>
      </c>
    </row>
    <row r="1818" spans="1:5" x14ac:dyDescent="0.25">
      <c r="A1818">
        <v>12298</v>
      </c>
      <c r="C1818" s="1">
        <v>2</v>
      </c>
      <c r="E1818" s="4">
        <v>4</v>
      </c>
    </row>
    <row r="1819" spans="1:5" x14ac:dyDescent="0.25">
      <c r="A1819">
        <v>12299</v>
      </c>
      <c r="B1819" s="3">
        <v>1</v>
      </c>
      <c r="C1819" s="1">
        <v>2</v>
      </c>
      <c r="E1819" s="4">
        <v>4</v>
      </c>
    </row>
    <row r="1820" spans="1:5" x14ac:dyDescent="0.25">
      <c r="A1820">
        <v>12300</v>
      </c>
      <c r="B1820" s="3">
        <v>1</v>
      </c>
      <c r="C1820" s="1">
        <v>2</v>
      </c>
      <c r="E1820" s="4">
        <v>4</v>
      </c>
    </row>
    <row r="1821" spans="1:5" x14ac:dyDescent="0.25">
      <c r="A1821">
        <v>12301</v>
      </c>
      <c r="B1821" s="3">
        <v>1</v>
      </c>
      <c r="C1821" s="1">
        <v>2</v>
      </c>
      <c r="E1821" s="4">
        <v>4</v>
      </c>
    </row>
    <row r="1822" spans="1:5" x14ac:dyDescent="0.25">
      <c r="A1822">
        <v>12302</v>
      </c>
      <c r="B1822" s="3">
        <v>1</v>
      </c>
      <c r="C1822" s="1">
        <v>2</v>
      </c>
      <c r="E1822" s="4">
        <v>4</v>
      </c>
    </row>
    <row r="1823" spans="1:5" x14ac:dyDescent="0.25">
      <c r="A1823">
        <v>12303</v>
      </c>
      <c r="B1823" s="3">
        <v>1</v>
      </c>
      <c r="C1823" s="1">
        <v>2</v>
      </c>
      <c r="E1823" s="4">
        <v>4</v>
      </c>
    </row>
    <row r="1824" spans="1:5" x14ac:dyDescent="0.25">
      <c r="A1824">
        <v>12304</v>
      </c>
      <c r="B1824" s="3">
        <v>1</v>
      </c>
      <c r="C1824" s="1">
        <v>2</v>
      </c>
      <c r="E1824" s="4">
        <v>4</v>
      </c>
    </row>
    <row r="1825" spans="1:5" x14ac:dyDescent="0.25">
      <c r="A1825">
        <v>12305</v>
      </c>
      <c r="B1825" s="3">
        <v>1</v>
      </c>
      <c r="E1825" s="4">
        <v>4</v>
      </c>
    </row>
    <row r="1826" spans="1:5" x14ac:dyDescent="0.25">
      <c r="A1826">
        <v>12306</v>
      </c>
      <c r="B1826" s="3">
        <v>1</v>
      </c>
      <c r="E1826" s="4">
        <v>4</v>
      </c>
    </row>
    <row r="1827" spans="1:5" x14ac:dyDescent="0.25">
      <c r="A1827">
        <v>12307</v>
      </c>
      <c r="B1827" s="3">
        <v>1</v>
      </c>
      <c r="E1827" s="4">
        <v>4</v>
      </c>
    </row>
    <row r="1828" spans="1:5" x14ac:dyDescent="0.25">
      <c r="A1828">
        <v>12308</v>
      </c>
      <c r="B1828" s="3">
        <v>1</v>
      </c>
      <c r="E1828" s="4">
        <v>4</v>
      </c>
    </row>
    <row r="1829" spans="1:5" x14ac:dyDescent="0.25">
      <c r="A1829">
        <v>12309</v>
      </c>
      <c r="B1829" s="3">
        <v>1</v>
      </c>
      <c r="E1829" s="4">
        <v>4</v>
      </c>
    </row>
    <row r="1830" spans="1:5" x14ac:dyDescent="0.25">
      <c r="A1830">
        <v>12310</v>
      </c>
      <c r="B1830" s="3">
        <v>1</v>
      </c>
      <c r="E1830" s="4">
        <v>4</v>
      </c>
    </row>
    <row r="1831" spans="1:5" x14ac:dyDescent="0.25">
      <c r="A1831">
        <v>12311</v>
      </c>
      <c r="B1831" s="3">
        <v>1</v>
      </c>
      <c r="E1831" s="4">
        <v>4</v>
      </c>
    </row>
    <row r="1832" spans="1:5" x14ac:dyDescent="0.25">
      <c r="A1832">
        <v>12312</v>
      </c>
      <c r="B1832" s="3">
        <v>1</v>
      </c>
      <c r="D1832" s="2">
        <v>3</v>
      </c>
      <c r="E1832" s="4">
        <v>4</v>
      </c>
    </row>
    <row r="1833" spans="1:5" x14ac:dyDescent="0.25">
      <c r="A1833">
        <v>12313</v>
      </c>
      <c r="B1833" s="3">
        <v>1</v>
      </c>
      <c r="D1833" s="2">
        <v>3</v>
      </c>
      <c r="E1833" s="4">
        <v>4</v>
      </c>
    </row>
    <row r="1834" spans="1:5" x14ac:dyDescent="0.25">
      <c r="A1834">
        <v>12314</v>
      </c>
      <c r="B1834" s="3">
        <v>1</v>
      </c>
      <c r="D1834" s="2">
        <v>3</v>
      </c>
      <c r="E1834" s="4">
        <v>4</v>
      </c>
    </row>
    <row r="1835" spans="1:5" x14ac:dyDescent="0.25">
      <c r="A1835">
        <v>12315</v>
      </c>
      <c r="B1835" s="3">
        <v>1</v>
      </c>
      <c r="D1835" s="2">
        <v>3</v>
      </c>
      <c r="E1835" s="4">
        <v>4</v>
      </c>
    </row>
    <row r="1836" spans="1:5" x14ac:dyDescent="0.25">
      <c r="A1836">
        <v>12316</v>
      </c>
      <c r="B1836" s="3">
        <v>1</v>
      </c>
      <c r="D1836" s="2">
        <v>3</v>
      </c>
      <c r="E1836" s="4">
        <v>4</v>
      </c>
    </row>
    <row r="1837" spans="1:5" x14ac:dyDescent="0.25">
      <c r="A1837">
        <v>12317</v>
      </c>
      <c r="B1837" s="3">
        <v>1</v>
      </c>
      <c r="D1837" s="2">
        <v>3</v>
      </c>
      <c r="E1837" s="4">
        <v>4</v>
      </c>
    </row>
    <row r="1838" spans="1:5" x14ac:dyDescent="0.25">
      <c r="A1838">
        <v>12318</v>
      </c>
      <c r="B1838" s="3">
        <v>1</v>
      </c>
      <c r="D1838" s="2">
        <v>3</v>
      </c>
      <c r="E1838" s="4">
        <v>4</v>
      </c>
    </row>
    <row r="1839" spans="1:5" x14ac:dyDescent="0.25">
      <c r="A1839">
        <v>12319</v>
      </c>
      <c r="B1839" s="3">
        <v>1</v>
      </c>
      <c r="D1839" s="2">
        <v>3</v>
      </c>
    </row>
    <row r="1840" spans="1:5" x14ac:dyDescent="0.25">
      <c r="A1840">
        <v>12320</v>
      </c>
      <c r="B1840" s="3">
        <v>1</v>
      </c>
      <c r="D1840" s="2">
        <v>3</v>
      </c>
    </row>
    <row r="1841" spans="1:4" x14ac:dyDescent="0.25">
      <c r="A1841">
        <v>12321</v>
      </c>
      <c r="B1841" s="3">
        <v>1</v>
      </c>
      <c r="D1841" s="2">
        <v>3</v>
      </c>
    </row>
    <row r="1842" spans="1:4" x14ac:dyDescent="0.25">
      <c r="A1842">
        <v>12322</v>
      </c>
      <c r="B1842" s="3">
        <v>1</v>
      </c>
      <c r="C1842" s="1">
        <v>2</v>
      </c>
      <c r="D1842" s="2">
        <v>3</v>
      </c>
    </row>
    <row r="1843" spans="1:4" x14ac:dyDescent="0.25">
      <c r="A1843">
        <v>12323</v>
      </c>
      <c r="B1843" s="3">
        <v>1</v>
      </c>
      <c r="C1843" s="1">
        <v>2</v>
      </c>
      <c r="D1843" s="2">
        <v>3</v>
      </c>
    </row>
    <row r="1844" spans="1:4" x14ac:dyDescent="0.25">
      <c r="A1844">
        <v>12324</v>
      </c>
      <c r="B1844" s="3">
        <v>1</v>
      </c>
      <c r="C1844" s="1">
        <v>2</v>
      </c>
      <c r="D1844" s="2">
        <v>3</v>
      </c>
    </row>
    <row r="1845" spans="1:4" x14ac:dyDescent="0.25">
      <c r="A1845">
        <v>12325</v>
      </c>
      <c r="B1845" s="3">
        <v>1</v>
      </c>
      <c r="C1845" s="1">
        <v>2</v>
      </c>
      <c r="D1845" s="2">
        <v>3</v>
      </c>
    </row>
    <row r="1846" spans="1:4" x14ac:dyDescent="0.25">
      <c r="A1846">
        <v>12326</v>
      </c>
      <c r="B1846" s="3">
        <v>1</v>
      </c>
      <c r="C1846" s="1">
        <v>2</v>
      </c>
      <c r="D1846" s="2">
        <v>3</v>
      </c>
    </row>
    <row r="1847" spans="1:4" x14ac:dyDescent="0.25">
      <c r="A1847">
        <v>12327</v>
      </c>
      <c r="B1847" s="3">
        <v>1</v>
      </c>
      <c r="C1847" s="1">
        <v>2</v>
      </c>
      <c r="D1847" s="2">
        <v>3</v>
      </c>
    </row>
    <row r="1848" spans="1:4" x14ac:dyDescent="0.25">
      <c r="A1848">
        <v>12328</v>
      </c>
      <c r="B1848" s="3">
        <v>1</v>
      </c>
      <c r="C1848" s="1">
        <v>2</v>
      </c>
      <c r="D1848" s="2">
        <v>3</v>
      </c>
    </row>
    <row r="1849" spans="1:4" x14ac:dyDescent="0.25">
      <c r="A1849">
        <v>12329</v>
      </c>
      <c r="B1849" s="3">
        <v>1</v>
      </c>
      <c r="C1849" s="1">
        <v>2</v>
      </c>
      <c r="D1849" s="2">
        <v>3</v>
      </c>
    </row>
    <row r="1850" spans="1:4" x14ac:dyDescent="0.25">
      <c r="A1850">
        <v>12330</v>
      </c>
      <c r="C1850" s="1">
        <v>2</v>
      </c>
      <c r="D1850" s="2">
        <v>3</v>
      </c>
    </row>
    <row r="1851" spans="1:4" x14ac:dyDescent="0.25">
      <c r="A1851">
        <v>12331</v>
      </c>
      <c r="C1851" s="1">
        <v>2</v>
      </c>
      <c r="D1851" s="2">
        <v>3</v>
      </c>
    </row>
    <row r="1852" spans="1:4" x14ac:dyDescent="0.25">
      <c r="A1852">
        <v>12332</v>
      </c>
      <c r="C1852" s="1">
        <v>2</v>
      </c>
      <c r="D1852" s="2">
        <v>3</v>
      </c>
    </row>
    <row r="1853" spans="1:4" x14ac:dyDescent="0.25">
      <c r="A1853">
        <v>12333</v>
      </c>
      <c r="C1853" s="1">
        <v>2</v>
      </c>
      <c r="D1853" s="2">
        <v>3</v>
      </c>
    </row>
    <row r="1854" spans="1:4" x14ac:dyDescent="0.25">
      <c r="A1854">
        <v>12334</v>
      </c>
      <c r="C1854" s="1">
        <v>2</v>
      </c>
      <c r="D1854" s="2">
        <v>3</v>
      </c>
    </row>
    <row r="1855" spans="1:4" x14ac:dyDescent="0.25">
      <c r="A1855">
        <v>12335</v>
      </c>
      <c r="C1855" s="1">
        <v>2</v>
      </c>
      <c r="D1855" s="2">
        <v>3</v>
      </c>
    </row>
    <row r="1856" spans="1:4" x14ac:dyDescent="0.25">
      <c r="A1856">
        <v>12336</v>
      </c>
      <c r="C1856" s="1">
        <v>2</v>
      </c>
      <c r="D1856" s="2">
        <v>3</v>
      </c>
    </row>
    <row r="1857" spans="1:5" x14ac:dyDescent="0.25">
      <c r="A1857">
        <v>12337</v>
      </c>
      <c r="C1857" s="1">
        <v>2</v>
      </c>
      <c r="D1857" s="2">
        <v>3</v>
      </c>
    </row>
    <row r="1858" spans="1:5" x14ac:dyDescent="0.25">
      <c r="A1858">
        <v>12338</v>
      </c>
      <c r="C1858" s="1">
        <v>2</v>
      </c>
      <c r="D1858" s="2">
        <v>3</v>
      </c>
    </row>
    <row r="1859" spans="1:5" x14ac:dyDescent="0.25">
      <c r="A1859">
        <v>12339</v>
      </c>
      <c r="C1859" s="1">
        <v>2</v>
      </c>
      <c r="D1859" s="2">
        <v>3</v>
      </c>
    </row>
    <row r="1860" spans="1:5" x14ac:dyDescent="0.25">
      <c r="A1860">
        <v>12340</v>
      </c>
      <c r="C1860" s="1">
        <v>2</v>
      </c>
      <c r="D1860" s="2">
        <v>3</v>
      </c>
    </row>
    <row r="1861" spans="1:5" x14ac:dyDescent="0.25">
      <c r="A1861">
        <v>12341</v>
      </c>
      <c r="C1861" s="1">
        <v>2</v>
      </c>
      <c r="D1861" s="2">
        <v>3</v>
      </c>
    </row>
    <row r="1862" spans="1:5" x14ac:dyDescent="0.25">
      <c r="A1862">
        <v>12342</v>
      </c>
      <c r="C1862" s="1">
        <v>2</v>
      </c>
      <c r="D1862" s="2">
        <v>3</v>
      </c>
    </row>
    <row r="1863" spans="1:5" x14ac:dyDescent="0.25">
      <c r="A1863">
        <v>12343</v>
      </c>
      <c r="C1863" s="1">
        <v>2</v>
      </c>
    </row>
    <row r="1864" spans="1:5" x14ac:dyDescent="0.25">
      <c r="A1864">
        <v>12344</v>
      </c>
      <c r="C1864" s="1">
        <v>2</v>
      </c>
    </row>
    <row r="1865" spans="1:5" x14ac:dyDescent="0.25">
      <c r="A1865">
        <v>12345</v>
      </c>
      <c r="C1865" s="1">
        <v>2</v>
      </c>
    </row>
    <row r="1866" spans="1:5" x14ac:dyDescent="0.25">
      <c r="A1866">
        <v>12346</v>
      </c>
      <c r="B1866" s="3">
        <v>1</v>
      </c>
      <c r="C1866" s="1">
        <v>2</v>
      </c>
    </row>
    <row r="1867" spans="1:5" x14ac:dyDescent="0.25">
      <c r="A1867">
        <v>12347</v>
      </c>
      <c r="B1867" s="3">
        <v>1</v>
      </c>
      <c r="C1867" s="1">
        <v>2</v>
      </c>
    </row>
    <row r="1868" spans="1:5" x14ac:dyDescent="0.25">
      <c r="A1868">
        <v>12348</v>
      </c>
      <c r="B1868" s="3">
        <v>1</v>
      </c>
      <c r="C1868" s="1">
        <v>2</v>
      </c>
      <c r="E1868" s="4">
        <v>4</v>
      </c>
    </row>
    <row r="1869" spans="1:5" x14ac:dyDescent="0.25">
      <c r="A1869">
        <v>12349</v>
      </c>
      <c r="B1869" s="3">
        <v>1</v>
      </c>
      <c r="C1869" s="1">
        <v>2</v>
      </c>
      <c r="E1869" s="4">
        <v>4</v>
      </c>
    </row>
    <row r="1870" spans="1:5" x14ac:dyDescent="0.25">
      <c r="A1870">
        <v>12350</v>
      </c>
      <c r="B1870" s="3">
        <v>1</v>
      </c>
      <c r="C1870" s="1">
        <v>2</v>
      </c>
      <c r="E1870" s="4">
        <v>4</v>
      </c>
    </row>
    <row r="1871" spans="1:5" x14ac:dyDescent="0.25">
      <c r="A1871">
        <v>12351</v>
      </c>
      <c r="B1871" s="3">
        <v>1</v>
      </c>
      <c r="C1871" s="1">
        <v>2</v>
      </c>
      <c r="E1871" s="4">
        <v>4</v>
      </c>
    </row>
    <row r="1872" spans="1:5" x14ac:dyDescent="0.25">
      <c r="A1872">
        <v>12352</v>
      </c>
      <c r="B1872" s="3">
        <v>1</v>
      </c>
      <c r="C1872" s="1">
        <v>2</v>
      </c>
      <c r="E1872" s="4">
        <v>4</v>
      </c>
    </row>
    <row r="1873" spans="1:5" x14ac:dyDescent="0.25">
      <c r="A1873">
        <v>12353</v>
      </c>
      <c r="B1873" s="3">
        <v>1</v>
      </c>
      <c r="C1873" s="1">
        <v>2</v>
      </c>
      <c r="E1873" s="4">
        <v>4</v>
      </c>
    </row>
    <row r="1874" spans="1:5" x14ac:dyDescent="0.25">
      <c r="A1874">
        <v>12354</v>
      </c>
      <c r="B1874" s="3">
        <v>1</v>
      </c>
      <c r="C1874" s="1">
        <v>2</v>
      </c>
      <c r="E1874" s="4">
        <v>4</v>
      </c>
    </row>
    <row r="1875" spans="1:5" x14ac:dyDescent="0.25">
      <c r="A1875">
        <v>12355</v>
      </c>
      <c r="B1875" s="3">
        <v>1</v>
      </c>
      <c r="E1875" s="4">
        <v>4</v>
      </c>
    </row>
    <row r="1876" spans="1:5" x14ac:dyDescent="0.25">
      <c r="A1876">
        <v>12356</v>
      </c>
      <c r="B1876" s="3">
        <v>1</v>
      </c>
      <c r="E1876" s="4">
        <v>4</v>
      </c>
    </row>
    <row r="1877" spans="1:5" x14ac:dyDescent="0.25">
      <c r="A1877">
        <v>12357</v>
      </c>
      <c r="B1877" s="3">
        <v>1</v>
      </c>
      <c r="E1877" s="4">
        <v>4</v>
      </c>
    </row>
    <row r="1878" spans="1:5" x14ac:dyDescent="0.25">
      <c r="A1878">
        <v>12358</v>
      </c>
      <c r="B1878" s="3">
        <v>1</v>
      </c>
      <c r="E1878" s="4">
        <v>4</v>
      </c>
    </row>
    <row r="1879" spans="1:5" x14ac:dyDescent="0.25">
      <c r="A1879">
        <v>12359</v>
      </c>
      <c r="B1879" s="3">
        <v>1</v>
      </c>
      <c r="E1879" s="4">
        <v>4</v>
      </c>
    </row>
    <row r="1880" spans="1:5" x14ac:dyDescent="0.25">
      <c r="A1880">
        <v>12360</v>
      </c>
      <c r="B1880" s="3">
        <v>1</v>
      </c>
      <c r="E1880" s="4">
        <v>4</v>
      </c>
    </row>
    <row r="1881" spans="1:5" x14ac:dyDescent="0.25">
      <c r="A1881">
        <v>12361</v>
      </c>
      <c r="B1881" s="3">
        <v>1</v>
      </c>
      <c r="E1881" s="4">
        <v>4</v>
      </c>
    </row>
    <row r="1882" spans="1:5" x14ac:dyDescent="0.25">
      <c r="A1882">
        <v>12362</v>
      </c>
      <c r="B1882" s="3">
        <v>1</v>
      </c>
      <c r="E1882" s="4">
        <v>4</v>
      </c>
    </row>
    <row r="1883" spans="1:5" x14ac:dyDescent="0.25">
      <c r="A1883">
        <v>12363</v>
      </c>
      <c r="B1883" s="3">
        <v>1</v>
      </c>
      <c r="E1883" s="4">
        <v>4</v>
      </c>
    </row>
    <row r="1884" spans="1:5" x14ac:dyDescent="0.25">
      <c r="A1884">
        <v>12364</v>
      </c>
      <c r="B1884" s="3">
        <v>1</v>
      </c>
      <c r="E1884" s="4">
        <v>4</v>
      </c>
    </row>
    <row r="1885" spans="1:5" x14ac:dyDescent="0.25">
      <c r="A1885">
        <v>12365</v>
      </c>
      <c r="B1885" s="3">
        <v>1</v>
      </c>
      <c r="E1885" s="4">
        <v>4</v>
      </c>
    </row>
    <row r="1886" spans="1:5" x14ac:dyDescent="0.25">
      <c r="A1886">
        <v>12366</v>
      </c>
      <c r="B1886" s="3">
        <v>1</v>
      </c>
      <c r="E1886" s="4">
        <v>4</v>
      </c>
    </row>
    <row r="1887" spans="1:5" x14ac:dyDescent="0.25">
      <c r="A1887">
        <v>12367</v>
      </c>
      <c r="B1887" s="3">
        <v>1</v>
      </c>
      <c r="E1887" s="4">
        <v>4</v>
      </c>
    </row>
    <row r="1888" spans="1:5" x14ac:dyDescent="0.25">
      <c r="A1888">
        <v>12368</v>
      </c>
      <c r="B1888" s="3">
        <v>1</v>
      </c>
      <c r="E1888" s="4">
        <v>4</v>
      </c>
    </row>
    <row r="1889" spans="1:5" x14ac:dyDescent="0.25">
      <c r="A1889">
        <v>12369</v>
      </c>
      <c r="B1889" s="3">
        <v>1</v>
      </c>
      <c r="E1889" s="4">
        <v>4</v>
      </c>
    </row>
    <row r="1890" spans="1:5" x14ac:dyDescent="0.25">
      <c r="A1890">
        <v>12370</v>
      </c>
      <c r="B1890" s="3">
        <v>1</v>
      </c>
      <c r="E1890" s="4">
        <v>4</v>
      </c>
    </row>
    <row r="1891" spans="1:5" x14ac:dyDescent="0.25">
      <c r="A1891">
        <v>12371</v>
      </c>
      <c r="B1891" s="3">
        <v>1</v>
      </c>
      <c r="E1891" s="4">
        <v>4</v>
      </c>
    </row>
    <row r="1892" spans="1:5" x14ac:dyDescent="0.25">
      <c r="A1892">
        <v>12372</v>
      </c>
      <c r="B1892" s="3">
        <v>1</v>
      </c>
      <c r="E1892" s="4">
        <v>4</v>
      </c>
    </row>
    <row r="1893" spans="1:5" x14ac:dyDescent="0.25">
      <c r="A1893">
        <v>12373</v>
      </c>
      <c r="B1893" s="3">
        <v>1</v>
      </c>
      <c r="E1893" s="4">
        <v>4</v>
      </c>
    </row>
    <row r="1894" spans="1:5" x14ac:dyDescent="0.25">
      <c r="A1894">
        <v>12374</v>
      </c>
      <c r="B1894" s="3">
        <v>1</v>
      </c>
      <c r="E1894" s="4">
        <v>4</v>
      </c>
    </row>
    <row r="1895" spans="1:5" x14ac:dyDescent="0.25">
      <c r="A1895">
        <v>12375</v>
      </c>
      <c r="B1895" s="3">
        <v>1</v>
      </c>
      <c r="E1895" s="4">
        <v>4</v>
      </c>
    </row>
    <row r="1896" spans="1:5" x14ac:dyDescent="0.25">
      <c r="A1896">
        <v>12376</v>
      </c>
      <c r="B1896" s="3">
        <v>1</v>
      </c>
      <c r="E1896" s="4">
        <v>4</v>
      </c>
    </row>
    <row r="1897" spans="1:5" x14ac:dyDescent="0.25">
      <c r="A1897">
        <v>12377</v>
      </c>
      <c r="B1897" s="3">
        <v>1</v>
      </c>
      <c r="E1897" s="4">
        <v>4</v>
      </c>
    </row>
    <row r="1898" spans="1:5" x14ac:dyDescent="0.25">
      <c r="A1898">
        <v>12378</v>
      </c>
      <c r="B1898" s="3">
        <v>1</v>
      </c>
      <c r="C1898" s="1">
        <v>2</v>
      </c>
      <c r="E1898" s="4">
        <v>4</v>
      </c>
    </row>
    <row r="1899" spans="1:5" x14ac:dyDescent="0.25">
      <c r="A1899">
        <v>12379</v>
      </c>
      <c r="B1899" s="3">
        <v>1</v>
      </c>
      <c r="C1899" s="1">
        <v>2</v>
      </c>
      <c r="E1899" s="4">
        <v>4</v>
      </c>
    </row>
    <row r="1900" spans="1:5" x14ac:dyDescent="0.25">
      <c r="A1900">
        <v>12380</v>
      </c>
      <c r="B1900" s="3">
        <v>1</v>
      </c>
      <c r="C1900" s="1">
        <v>2</v>
      </c>
      <c r="E1900" s="4">
        <v>4</v>
      </c>
    </row>
    <row r="1901" spans="1:5" x14ac:dyDescent="0.25">
      <c r="A1901">
        <v>12381</v>
      </c>
      <c r="B1901" s="3">
        <v>1</v>
      </c>
      <c r="C1901" s="1">
        <v>2</v>
      </c>
      <c r="E1901" s="4">
        <v>4</v>
      </c>
    </row>
    <row r="1902" spans="1:5" x14ac:dyDescent="0.25">
      <c r="A1902">
        <v>12382</v>
      </c>
      <c r="B1902" s="3">
        <v>1</v>
      </c>
      <c r="C1902" s="1">
        <v>2</v>
      </c>
      <c r="E1902" s="4">
        <v>4</v>
      </c>
    </row>
    <row r="1903" spans="1:5" x14ac:dyDescent="0.25">
      <c r="A1903">
        <v>12383</v>
      </c>
      <c r="B1903" s="3">
        <v>1</v>
      </c>
      <c r="C1903" s="1">
        <v>2</v>
      </c>
      <c r="E1903" s="4">
        <v>4</v>
      </c>
    </row>
    <row r="1904" spans="1:5" x14ac:dyDescent="0.25">
      <c r="A1904">
        <v>12384</v>
      </c>
      <c r="B1904" s="3">
        <v>1</v>
      </c>
      <c r="C1904" s="1">
        <v>2</v>
      </c>
      <c r="E1904" s="4">
        <v>4</v>
      </c>
    </row>
    <row r="1905" spans="1:5" x14ac:dyDescent="0.25">
      <c r="A1905">
        <v>12385</v>
      </c>
      <c r="B1905" s="3">
        <v>1</v>
      </c>
      <c r="C1905" s="1">
        <v>2</v>
      </c>
      <c r="E1905" s="4">
        <v>4</v>
      </c>
    </row>
    <row r="1906" spans="1:5" x14ac:dyDescent="0.25">
      <c r="A1906">
        <v>12386</v>
      </c>
      <c r="B1906" s="3">
        <v>1</v>
      </c>
      <c r="C1906" s="1">
        <v>2</v>
      </c>
      <c r="E1906" s="4">
        <v>4</v>
      </c>
    </row>
    <row r="1907" spans="1:5" x14ac:dyDescent="0.25">
      <c r="A1907">
        <v>12387</v>
      </c>
      <c r="B1907" s="3">
        <v>1</v>
      </c>
      <c r="C1907" s="1">
        <v>2</v>
      </c>
      <c r="E1907" s="4">
        <v>4</v>
      </c>
    </row>
    <row r="1908" spans="1:5" x14ac:dyDescent="0.25">
      <c r="A1908">
        <v>12388</v>
      </c>
      <c r="B1908" s="3">
        <v>1</v>
      </c>
      <c r="C1908" s="1">
        <v>2</v>
      </c>
      <c r="E1908" s="4">
        <v>4</v>
      </c>
    </row>
    <row r="1909" spans="1:5" x14ac:dyDescent="0.25">
      <c r="A1909">
        <v>12389</v>
      </c>
      <c r="B1909" s="3">
        <v>1</v>
      </c>
      <c r="C1909" s="1">
        <v>2</v>
      </c>
      <c r="E1909" s="4">
        <v>4</v>
      </c>
    </row>
    <row r="1910" spans="1:5" x14ac:dyDescent="0.25">
      <c r="A1910">
        <v>12390</v>
      </c>
      <c r="B1910" s="3">
        <v>1</v>
      </c>
      <c r="C1910" s="1">
        <v>2</v>
      </c>
      <c r="E1910" s="4">
        <v>4</v>
      </c>
    </row>
    <row r="1911" spans="1:5" x14ac:dyDescent="0.25">
      <c r="A1911">
        <v>12391</v>
      </c>
      <c r="B1911" s="3">
        <v>1</v>
      </c>
      <c r="C1911" s="1">
        <v>2</v>
      </c>
      <c r="E1911" s="4">
        <v>4</v>
      </c>
    </row>
    <row r="1912" spans="1:5" x14ac:dyDescent="0.25">
      <c r="A1912">
        <v>12392</v>
      </c>
      <c r="B1912" s="3">
        <v>1</v>
      </c>
      <c r="C1912" s="1">
        <v>2</v>
      </c>
      <c r="E1912" s="4">
        <v>4</v>
      </c>
    </row>
    <row r="1913" spans="1:5" x14ac:dyDescent="0.25">
      <c r="A1913">
        <v>12393</v>
      </c>
      <c r="B1913" s="3">
        <v>1</v>
      </c>
      <c r="C1913" s="1">
        <v>2</v>
      </c>
      <c r="E1913" s="4">
        <v>4</v>
      </c>
    </row>
    <row r="1914" spans="1:5" x14ac:dyDescent="0.25">
      <c r="A1914">
        <v>12394</v>
      </c>
      <c r="B1914" s="3">
        <v>1</v>
      </c>
      <c r="C1914" s="1">
        <v>2</v>
      </c>
      <c r="E1914" s="4">
        <v>4</v>
      </c>
    </row>
    <row r="1915" spans="1:5" x14ac:dyDescent="0.25">
      <c r="A1915">
        <v>12395</v>
      </c>
      <c r="B1915" s="3">
        <v>1</v>
      </c>
      <c r="C1915" s="1">
        <v>2</v>
      </c>
      <c r="E1915" s="4">
        <v>4</v>
      </c>
    </row>
    <row r="1916" spans="1:5" x14ac:dyDescent="0.25">
      <c r="A1916">
        <v>12396</v>
      </c>
      <c r="B1916" s="3">
        <v>1</v>
      </c>
      <c r="C1916" s="1">
        <v>2</v>
      </c>
      <c r="E1916" s="4">
        <v>4</v>
      </c>
    </row>
    <row r="1917" spans="1:5" x14ac:dyDescent="0.25">
      <c r="A1917">
        <v>12397</v>
      </c>
      <c r="B1917" s="3">
        <v>1</v>
      </c>
      <c r="C1917" s="1">
        <v>2</v>
      </c>
      <c r="E1917" s="4">
        <v>4</v>
      </c>
    </row>
    <row r="1918" spans="1:5" x14ac:dyDescent="0.25">
      <c r="A1918">
        <v>12398</v>
      </c>
      <c r="B1918" s="3">
        <v>1</v>
      </c>
      <c r="C1918" s="1">
        <v>2</v>
      </c>
      <c r="D1918" s="2">
        <v>3</v>
      </c>
      <c r="E1918" s="4">
        <v>4</v>
      </c>
    </row>
    <row r="1919" spans="1:5" x14ac:dyDescent="0.25">
      <c r="A1919">
        <v>12399</v>
      </c>
      <c r="B1919" s="3">
        <v>1</v>
      </c>
      <c r="C1919" s="1">
        <v>2</v>
      </c>
      <c r="D1919" s="2">
        <v>3</v>
      </c>
    </row>
    <row r="1920" spans="1:5" x14ac:dyDescent="0.25">
      <c r="A1920">
        <v>12400</v>
      </c>
      <c r="B1920" s="3">
        <v>1</v>
      </c>
      <c r="C1920" s="1">
        <v>2</v>
      </c>
      <c r="D1920" s="2">
        <v>3</v>
      </c>
    </row>
    <row r="1921" spans="1:4" x14ac:dyDescent="0.25">
      <c r="A1921">
        <v>12401</v>
      </c>
      <c r="B1921" s="3">
        <v>1</v>
      </c>
      <c r="C1921" s="1">
        <v>2</v>
      </c>
      <c r="D1921" s="2">
        <v>3</v>
      </c>
    </row>
    <row r="1922" spans="1:4" x14ac:dyDescent="0.25">
      <c r="A1922">
        <v>12402</v>
      </c>
      <c r="B1922" s="3">
        <v>1</v>
      </c>
      <c r="C1922" s="1">
        <v>2</v>
      </c>
      <c r="D1922" s="2">
        <v>3</v>
      </c>
    </row>
    <row r="1923" spans="1:4" x14ac:dyDescent="0.25">
      <c r="A1923">
        <v>12403</v>
      </c>
      <c r="B1923" s="3">
        <v>1</v>
      </c>
      <c r="C1923" s="1">
        <v>2</v>
      </c>
      <c r="D1923" s="2">
        <v>3</v>
      </c>
    </row>
    <row r="1924" spans="1:4" x14ac:dyDescent="0.25">
      <c r="A1924">
        <v>12404</v>
      </c>
      <c r="B1924" s="3">
        <v>1</v>
      </c>
      <c r="C1924" s="1">
        <v>2</v>
      </c>
      <c r="D1924" s="2">
        <v>3</v>
      </c>
    </row>
    <row r="1925" spans="1:4" x14ac:dyDescent="0.25">
      <c r="A1925">
        <v>12405</v>
      </c>
      <c r="B1925" s="3">
        <v>1</v>
      </c>
      <c r="C1925" s="1">
        <v>2</v>
      </c>
      <c r="D1925" s="2">
        <v>3</v>
      </c>
    </row>
    <row r="1926" spans="1:4" x14ac:dyDescent="0.25">
      <c r="A1926">
        <v>12406</v>
      </c>
      <c r="B1926" s="3">
        <v>1</v>
      </c>
      <c r="C1926" s="1">
        <v>2</v>
      </c>
      <c r="D1926" s="2">
        <v>3</v>
      </c>
    </row>
    <row r="1927" spans="1:4" x14ac:dyDescent="0.25">
      <c r="A1927">
        <v>12407</v>
      </c>
      <c r="B1927" s="3">
        <v>1</v>
      </c>
      <c r="C1927" s="1">
        <v>2</v>
      </c>
      <c r="D1927" s="2">
        <v>3</v>
      </c>
    </row>
    <row r="1928" spans="1:4" x14ac:dyDescent="0.25">
      <c r="A1928">
        <v>12408</v>
      </c>
      <c r="B1928" s="3">
        <v>1</v>
      </c>
      <c r="C1928" s="1">
        <v>2</v>
      </c>
      <c r="D1928" s="2">
        <v>3</v>
      </c>
    </row>
    <row r="1929" spans="1:4" x14ac:dyDescent="0.25">
      <c r="A1929">
        <v>12409</v>
      </c>
      <c r="B1929" s="3">
        <v>1</v>
      </c>
      <c r="C1929" s="1">
        <v>2</v>
      </c>
      <c r="D1929" s="2">
        <v>3</v>
      </c>
    </row>
    <row r="1930" spans="1:4" x14ac:dyDescent="0.25">
      <c r="A1930">
        <v>12410</v>
      </c>
      <c r="B1930" s="3">
        <v>1</v>
      </c>
      <c r="C1930" s="1">
        <v>2</v>
      </c>
      <c r="D1930" s="2">
        <v>3</v>
      </c>
    </row>
    <row r="1931" spans="1:4" x14ac:dyDescent="0.25">
      <c r="A1931">
        <v>12411</v>
      </c>
      <c r="C1931" s="1">
        <v>2</v>
      </c>
      <c r="D1931" s="2">
        <v>3</v>
      </c>
    </row>
    <row r="1932" spans="1:4" x14ac:dyDescent="0.25">
      <c r="A1932">
        <v>12412</v>
      </c>
      <c r="C1932" s="1">
        <v>2</v>
      </c>
      <c r="D1932" s="2">
        <v>3</v>
      </c>
    </row>
    <row r="1933" spans="1:4" x14ac:dyDescent="0.25">
      <c r="A1933">
        <v>12413</v>
      </c>
      <c r="C1933" s="1">
        <v>2</v>
      </c>
      <c r="D1933" s="2">
        <v>3</v>
      </c>
    </row>
    <row r="1934" spans="1:4" x14ac:dyDescent="0.25">
      <c r="A1934">
        <v>12414</v>
      </c>
      <c r="C1934" s="1">
        <v>2</v>
      </c>
      <c r="D1934" s="2">
        <v>3</v>
      </c>
    </row>
    <row r="1935" spans="1:4" x14ac:dyDescent="0.25">
      <c r="A1935">
        <v>12415</v>
      </c>
      <c r="C1935" s="1">
        <v>2</v>
      </c>
      <c r="D1935" s="2">
        <v>3</v>
      </c>
    </row>
    <row r="1936" spans="1:4" x14ac:dyDescent="0.25">
      <c r="A1936">
        <v>12416</v>
      </c>
      <c r="C1936" s="1">
        <v>2</v>
      </c>
      <c r="D1936" s="2">
        <v>3</v>
      </c>
    </row>
    <row r="1937" spans="1:5" x14ac:dyDescent="0.25">
      <c r="A1937">
        <v>12417</v>
      </c>
      <c r="C1937" s="1">
        <v>2</v>
      </c>
      <c r="D1937" s="2">
        <v>3</v>
      </c>
    </row>
    <row r="1938" spans="1:5" x14ac:dyDescent="0.25">
      <c r="A1938">
        <v>12418</v>
      </c>
      <c r="C1938" s="1">
        <v>2</v>
      </c>
      <c r="D1938" s="2">
        <v>3</v>
      </c>
    </row>
    <row r="1939" spans="1:5" x14ac:dyDescent="0.25">
      <c r="A1939">
        <v>12419</v>
      </c>
      <c r="C1939" s="1">
        <v>2</v>
      </c>
      <c r="D1939" s="2">
        <v>3</v>
      </c>
    </row>
    <row r="1940" spans="1:5" x14ac:dyDescent="0.25">
      <c r="A1940">
        <v>12420</v>
      </c>
      <c r="C1940" s="1">
        <v>2</v>
      </c>
      <c r="D1940" s="2">
        <v>3</v>
      </c>
    </row>
    <row r="1941" spans="1:5" x14ac:dyDescent="0.25">
      <c r="A1941">
        <v>12421</v>
      </c>
      <c r="C1941" s="1">
        <v>2</v>
      </c>
      <c r="D1941" s="2">
        <v>3</v>
      </c>
    </row>
    <row r="1942" spans="1:5" x14ac:dyDescent="0.25">
      <c r="A1942">
        <v>12422</v>
      </c>
      <c r="C1942" s="1">
        <v>2</v>
      </c>
      <c r="D1942" s="2">
        <v>3</v>
      </c>
    </row>
    <row r="1943" spans="1:5" x14ac:dyDescent="0.25">
      <c r="A1943">
        <v>12423</v>
      </c>
      <c r="C1943" s="1">
        <v>2</v>
      </c>
      <c r="D1943" s="2">
        <v>3</v>
      </c>
    </row>
    <row r="1944" spans="1:5" x14ac:dyDescent="0.25">
      <c r="A1944">
        <v>12424</v>
      </c>
      <c r="C1944" s="1">
        <v>2</v>
      </c>
      <c r="D1944" s="2">
        <v>3</v>
      </c>
    </row>
    <row r="1945" spans="1:5" x14ac:dyDescent="0.25">
      <c r="A1945">
        <v>12425</v>
      </c>
      <c r="C1945" s="1">
        <v>2</v>
      </c>
      <c r="D1945" s="2">
        <v>3</v>
      </c>
    </row>
    <row r="1946" spans="1:5" x14ac:dyDescent="0.25">
      <c r="A1946">
        <v>12426</v>
      </c>
      <c r="C1946" s="1">
        <v>2</v>
      </c>
      <c r="D1946" s="2">
        <v>3</v>
      </c>
    </row>
    <row r="1947" spans="1:5" x14ac:dyDescent="0.25">
      <c r="A1947">
        <v>12427</v>
      </c>
      <c r="C1947" s="1">
        <v>2</v>
      </c>
      <c r="D1947" s="2">
        <v>3</v>
      </c>
    </row>
    <row r="1948" spans="1:5" x14ac:dyDescent="0.25">
      <c r="A1948">
        <v>12428</v>
      </c>
      <c r="C1948" s="1">
        <v>2</v>
      </c>
      <c r="D1948" s="2">
        <v>3</v>
      </c>
    </row>
    <row r="1949" spans="1:5" x14ac:dyDescent="0.25">
      <c r="A1949">
        <v>12429</v>
      </c>
      <c r="B1949" s="3">
        <v>1</v>
      </c>
      <c r="C1949" s="1">
        <v>2</v>
      </c>
      <c r="D1949" s="2">
        <v>3</v>
      </c>
    </row>
    <row r="1950" spans="1:5" x14ac:dyDescent="0.25">
      <c r="A1950">
        <v>12430</v>
      </c>
      <c r="B1950" s="3">
        <v>1</v>
      </c>
      <c r="C1950" s="1">
        <v>2</v>
      </c>
      <c r="D1950" s="2">
        <v>3</v>
      </c>
      <c r="E1950" s="4">
        <v>4</v>
      </c>
    </row>
    <row r="1951" spans="1:5" x14ac:dyDescent="0.25">
      <c r="A1951">
        <v>12431</v>
      </c>
      <c r="B1951" s="3">
        <v>1</v>
      </c>
      <c r="C1951" s="1">
        <v>2</v>
      </c>
      <c r="D1951" s="2">
        <v>3</v>
      </c>
      <c r="E1951" s="4">
        <v>4</v>
      </c>
    </row>
    <row r="1952" spans="1:5" x14ac:dyDescent="0.25">
      <c r="A1952">
        <v>12432</v>
      </c>
      <c r="B1952" s="3">
        <v>1</v>
      </c>
      <c r="C1952" s="1">
        <v>2</v>
      </c>
      <c r="D1952" s="2">
        <v>3</v>
      </c>
      <c r="E1952" s="4">
        <v>4</v>
      </c>
    </row>
    <row r="1953" spans="1:5" x14ac:dyDescent="0.25">
      <c r="A1953">
        <v>12433</v>
      </c>
      <c r="B1953" s="3">
        <v>1</v>
      </c>
      <c r="C1953" s="1">
        <v>2</v>
      </c>
      <c r="D1953" s="2">
        <v>3</v>
      </c>
      <c r="E1953" s="4">
        <v>4</v>
      </c>
    </row>
    <row r="1954" spans="1:5" x14ac:dyDescent="0.25">
      <c r="A1954">
        <v>12434</v>
      </c>
      <c r="B1954" s="3">
        <v>1</v>
      </c>
      <c r="C1954" s="1">
        <v>2</v>
      </c>
      <c r="D1954" s="2">
        <v>3</v>
      </c>
      <c r="E1954" s="4">
        <v>4</v>
      </c>
    </row>
    <row r="1955" spans="1:5" x14ac:dyDescent="0.25">
      <c r="A1955">
        <v>12435</v>
      </c>
      <c r="B1955" s="3">
        <v>1</v>
      </c>
      <c r="C1955" s="1">
        <v>2</v>
      </c>
      <c r="D1955" s="2">
        <v>3</v>
      </c>
      <c r="E1955" s="4">
        <v>4</v>
      </c>
    </row>
    <row r="1956" spans="1:5" x14ac:dyDescent="0.25">
      <c r="A1956">
        <v>12436</v>
      </c>
      <c r="B1956" s="3">
        <v>1</v>
      </c>
      <c r="C1956" s="1">
        <v>2</v>
      </c>
      <c r="D1956" s="2">
        <v>3</v>
      </c>
      <c r="E1956" s="4">
        <v>4</v>
      </c>
    </row>
    <row r="1957" spans="1:5" x14ac:dyDescent="0.25">
      <c r="A1957">
        <v>12437</v>
      </c>
      <c r="B1957" s="3">
        <v>1</v>
      </c>
      <c r="C1957" s="1">
        <v>2</v>
      </c>
      <c r="D1957" s="2">
        <v>3</v>
      </c>
      <c r="E1957" s="4">
        <v>4</v>
      </c>
    </row>
    <row r="1958" spans="1:5" x14ac:dyDescent="0.25">
      <c r="A1958">
        <v>12438</v>
      </c>
      <c r="B1958" s="3">
        <v>1</v>
      </c>
      <c r="C1958" s="1">
        <v>2</v>
      </c>
      <c r="D1958" s="2">
        <v>3</v>
      </c>
      <c r="E1958" s="4">
        <v>4</v>
      </c>
    </row>
    <row r="1959" spans="1:5" x14ac:dyDescent="0.25">
      <c r="A1959">
        <v>12439</v>
      </c>
      <c r="B1959" s="3">
        <v>1</v>
      </c>
      <c r="C1959" s="1">
        <v>2</v>
      </c>
      <c r="D1959" s="2">
        <v>3</v>
      </c>
      <c r="E1959" s="4">
        <v>4</v>
      </c>
    </row>
    <row r="1960" spans="1:5" x14ac:dyDescent="0.25">
      <c r="A1960">
        <v>12440</v>
      </c>
      <c r="B1960" s="3">
        <v>1</v>
      </c>
      <c r="C1960" s="1">
        <v>2</v>
      </c>
      <c r="D1960" s="2">
        <v>3</v>
      </c>
      <c r="E1960" s="4">
        <v>4</v>
      </c>
    </row>
    <row r="1961" spans="1:5" x14ac:dyDescent="0.25">
      <c r="A1961">
        <v>12441</v>
      </c>
      <c r="B1961" s="3">
        <v>1</v>
      </c>
      <c r="C1961" s="1">
        <v>2</v>
      </c>
      <c r="D1961" s="2">
        <v>3</v>
      </c>
      <c r="E1961" s="4">
        <v>4</v>
      </c>
    </row>
    <row r="1962" spans="1:5" x14ac:dyDescent="0.25">
      <c r="A1962">
        <v>12442</v>
      </c>
      <c r="B1962" s="3">
        <v>1</v>
      </c>
      <c r="C1962" s="1">
        <v>2</v>
      </c>
      <c r="D1962" s="2">
        <v>3</v>
      </c>
      <c r="E1962" s="4">
        <v>4</v>
      </c>
    </row>
    <row r="1963" spans="1:5" x14ac:dyDescent="0.25">
      <c r="A1963">
        <v>12443</v>
      </c>
      <c r="B1963" s="3">
        <v>1</v>
      </c>
      <c r="C1963" s="1">
        <v>2</v>
      </c>
      <c r="D1963" s="2">
        <v>3</v>
      </c>
      <c r="E1963" s="4">
        <v>4</v>
      </c>
    </row>
    <row r="1964" spans="1:5" x14ac:dyDescent="0.25">
      <c r="A1964">
        <v>12444</v>
      </c>
      <c r="B1964" s="3">
        <v>1</v>
      </c>
      <c r="C1964" s="1">
        <v>2</v>
      </c>
      <c r="D1964" s="2">
        <v>3</v>
      </c>
      <c r="E1964" s="4">
        <v>4</v>
      </c>
    </row>
    <row r="1965" spans="1:5" x14ac:dyDescent="0.25">
      <c r="A1965">
        <v>12445</v>
      </c>
      <c r="B1965" s="3">
        <v>1</v>
      </c>
      <c r="C1965" s="1">
        <v>2</v>
      </c>
      <c r="D1965" s="2">
        <v>3</v>
      </c>
      <c r="E1965" s="4">
        <v>4</v>
      </c>
    </row>
    <row r="1966" spans="1:5" x14ac:dyDescent="0.25">
      <c r="A1966">
        <v>12446</v>
      </c>
      <c r="B1966" s="3">
        <v>1</v>
      </c>
      <c r="C1966" s="1">
        <v>2</v>
      </c>
      <c r="D1966" s="2">
        <v>3</v>
      </c>
      <c r="E1966" s="4">
        <v>4</v>
      </c>
    </row>
    <row r="1967" spans="1:5" x14ac:dyDescent="0.25">
      <c r="A1967">
        <v>12447</v>
      </c>
      <c r="B1967" s="3">
        <v>1</v>
      </c>
      <c r="C1967" s="1">
        <v>2</v>
      </c>
      <c r="D1967" s="2">
        <v>3</v>
      </c>
      <c r="E1967" s="4">
        <v>4</v>
      </c>
    </row>
    <row r="1968" spans="1:5" x14ac:dyDescent="0.25">
      <c r="A1968">
        <v>12448</v>
      </c>
      <c r="B1968" s="3">
        <v>1</v>
      </c>
      <c r="C1968" s="1">
        <v>2</v>
      </c>
      <c r="D1968" s="2">
        <v>3</v>
      </c>
      <c r="E1968" s="4">
        <v>4</v>
      </c>
    </row>
    <row r="1969" spans="1:5" x14ac:dyDescent="0.25">
      <c r="A1969">
        <v>12449</v>
      </c>
      <c r="B1969" s="3">
        <v>1</v>
      </c>
      <c r="D1969" s="2">
        <v>3</v>
      </c>
      <c r="E1969" s="4">
        <v>4</v>
      </c>
    </row>
    <row r="1970" spans="1:5" x14ac:dyDescent="0.25">
      <c r="A1970">
        <v>12450</v>
      </c>
      <c r="B1970" s="3">
        <v>1</v>
      </c>
      <c r="E1970" s="4">
        <v>4</v>
      </c>
    </row>
    <row r="1971" spans="1:5" x14ac:dyDescent="0.25">
      <c r="A1971">
        <v>12451</v>
      </c>
      <c r="B1971" s="3">
        <v>1</v>
      </c>
      <c r="E1971" s="4">
        <v>4</v>
      </c>
    </row>
    <row r="1972" spans="1:5" x14ac:dyDescent="0.25">
      <c r="A1972">
        <v>12452</v>
      </c>
      <c r="B1972" s="3">
        <v>1</v>
      </c>
      <c r="E1972" s="4">
        <v>4</v>
      </c>
    </row>
    <row r="1973" spans="1:5" x14ac:dyDescent="0.25">
      <c r="A1973">
        <v>12453</v>
      </c>
      <c r="B1973" s="3">
        <v>1</v>
      </c>
      <c r="E1973" s="4">
        <v>4</v>
      </c>
    </row>
    <row r="1974" spans="1:5" x14ac:dyDescent="0.25">
      <c r="A1974">
        <v>12454</v>
      </c>
      <c r="B1974" s="3">
        <v>1</v>
      </c>
      <c r="E1974" s="4">
        <v>4</v>
      </c>
    </row>
    <row r="1975" spans="1:5" x14ac:dyDescent="0.25">
      <c r="A1975">
        <v>12455</v>
      </c>
      <c r="B1975" s="3">
        <v>1</v>
      </c>
      <c r="E1975" s="4">
        <v>4</v>
      </c>
    </row>
    <row r="1976" spans="1:5" x14ac:dyDescent="0.25">
      <c r="A1976">
        <v>12456</v>
      </c>
      <c r="B1976" s="3">
        <v>1</v>
      </c>
      <c r="E1976" s="4">
        <v>4</v>
      </c>
    </row>
    <row r="1977" spans="1:5" x14ac:dyDescent="0.25">
      <c r="A1977">
        <v>12457</v>
      </c>
      <c r="B1977" s="3">
        <v>1</v>
      </c>
      <c r="E1977" s="4">
        <v>4</v>
      </c>
    </row>
    <row r="1978" spans="1:5" x14ac:dyDescent="0.25">
      <c r="A1978">
        <v>12458</v>
      </c>
      <c r="B1978" s="3">
        <v>1</v>
      </c>
      <c r="E1978" s="4">
        <v>4</v>
      </c>
    </row>
    <row r="1979" spans="1:5" x14ac:dyDescent="0.25">
      <c r="A1979">
        <v>12459</v>
      </c>
      <c r="B1979" s="3">
        <v>1</v>
      </c>
      <c r="E1979" s="4">
        <v>4</v>
      </c>
    </row>
    <row r="1980" spans="1:5" x14ac:dyDescent="0.25">
      <c r="A1980">
        <v>12460</v>
      </c>
      <c r="B1980" s="3">
        <v>1</v>
      </c>
      <c r="E1980" s="4">
        <v>4</v>
      </c>
    </row>
    <row r="1981" spans="1:5" x14ac:dyDescent="0.25">
      <c r="A1981">
        <v>12461</v>
      </c>
      <c r="B1981" s="3">
        <v>1</v>
      </c>
      <c r="E1981" s="4">
        <v>4</v>
      </c>
    </row>
    <row r="1982" spans="1:5" x14ac:dyDescent="0.25">
      <c r="A1982">
        <v>12462</v>
      </c>
      <c r="B1982" s="3">
        <v>1</v>
      </c>
      <c r="E1982" s="4">
        <v>4</v>
      </c>
    </row>
    <row r="1983" spans="1:5" x14ac:dyDescent="0.25">
      <c r="A1983">
        <v>12463</v>
      </c>
      <c r="B1983" s="3">
        <v>1</v>
      </c>
      <c r="E1983" s="4">
        <v>4</v>
      </c>
    </row>
    <row r="1984" spans="1:5" x14ac:dyDescent="0.25">
      <c r="A1984">
        <v>12464</v>
      </c>
      <c r="B1984" s="3">
        <v>1</v>
      </c>
      <c r="E1984" s="4">
        <v>4</v>
      </c>
    </row>
    <row r="1985" spans="1:5" x14ac:dyDescent="0.25">
      <c r="A1985">
        <v>12465</v>
      </c>
      <c r="B1985" s="3">
        <v>1</v>
      </c>
      <c r="E1985" s="4">
        <v>4</v>
      </c>
    </row>
    <row r="1986" spans="1:5" x14ac:dyDescent="0.25">
      <c r="A1986">
        <v>12466</v>
      </c>
      <c r="B1986" s="3">
        <v>1</v>
      </c>
      <c r="E1986" s="4">
        <v>4</v>
      </c>
    </row>
    <row r="1987" spans="1:5" x14ac:dyDescent="0.25">
      <c r="A1987">
        <v>12467</v>
      </c>
      <c r="B1987" s="3">
        <v>1</v>
      </c>
      <c r="E1987" s="4">
        <v>4</v>
      </c>
    </row>
    <row r="1988" spans="1:5" x14ac:dyDescent="0.25">
      <c r="A1988">
        <v>12468</v>
      </c>
      <c r="B1988" s="3">
        <v>1</v>
      </c>
      <c r="E1988" s="4">
        <v>4</v>
      </c>
    </row>
    <row r="1989" spans="1:5" x14ac:dyDescent="0.25">
      <c r="A1989">
        <v>12469</v>
      </c>
      <c r="B1989" s="3">
        <v>1</v>
      </c>
      <c r="E1989" s="4">
        <v>4</v>
      </c>
    </row>
    <row r="1990" spans="1:5" x14ac:dyDescent="0.25">
      <c r="A1990">
        <v>12470</v>
      </c>
      <c r="B1990" s="3">
        <v>1</v>
      </c>
      <c r="E1990" s="4">
        <v>4</v>
      </c>
    </row>
    <row r="1991" spans="1:5" x14ac:dyDescent="0.25">
      <c r="A1991">
        <v>12471</v>
      </c>
      <c r="B1991" s="3">
        <v>1</v>
      </c>
      <c r="E1991" s="4">
        <v>4</v>
      </c>
    </row>
    <row r="1992" spans="1:5" x14ac:dyDescent="0.25">
      <c r="A1992">
        <v>12472</v>
      </c>
      <c r="B1992" s="3">
        <v>1</v>
      </c>
      <c r="E1992" s="4">
        <v>4</v>
      </c>
    </row>
    <row r="1993" spans="1:5" x14ac:dyDescent="0.25">
      <c r="A1993">
        <v>12473</v>
      </c>
      <c r="B1993" s="3">
        <v>1</v>
      </c>
      <c r="E1993" s="4">
        <v>4</v>
      </c>
    </row>
    <row r="1994" spans="1:5" x14ac:dyDescent="0.25">
      <c r="A1994">
        <v>12474</v>
      </c>
      <c r="B1994" s="3">
        <v>1</v>
      </c>
      <c r="E1994" s="4">
        <v>4</v>
      </c>
    </row>
    <row r="1995" spans="1:5" x14ac:dyDescent="0.25">
      <c r="A1995">
        <v>12475</v>
      </c>
      <c r="B1995" s="3">
        <v>1</v>
      </c>
      <c r="E1995" s="4">
        <v>4</v>
      </c>
    </row>
    <row r="1996" spans="1:5" x14ac:dyDescent="0.25">
      <c r="A1996">
        <v>12476</v>
      </c>
      <c r="B1996" s="3">
        <v>1</v>
      </c>
      <c r="E1996" s="4">
        <v>4</v>
      </c>
    </row>
    <row r="1997" spans="1:5" x14ac:dyDescent="0.25">
      <c r="A1997">
        <v>12477</v>
      </c>
      <c r="B1997" s="3">
        <v>1</v>
      </c>
      <c r="E1997" s="4">
        <v>4</v>
      </c>
    </row>
    <row r="1998" spans="1:5" x14ac:dyDescent="0.25">
      <c r="A1998">
        <v>12478</v>
      </c>
      <c r="B1998" s="3">
        <v>1</v>
      </c>
      <c r="C1998" s="1">
        <v>2</v>
      </c>
      <c r="E1998" s="4">
        <v>4</v>
      </c>
    </row>
    <row r="1999" spans="1:5" x14ac:dyDescent="0.25">
      <c r="A1999">
        <v>12479</v>
      </c>
      <c r="B1999" s="3">
        <v>1</v>
      </c>
      <c r="C1999" s="1">
        <v>2</v>
      </c>
      <c r="E1999" s="4">
        <v>4</v>
      </c>
    </row>
    <row r="2000" spans="1:5" x14ac:dyDescent="0.25">
      <c r="A2000">
        <v>12480</v>
      </c>
      <c r="B2000" s="3">
        <v>1</v>
      </c>
      <c r="C2000" s="1">
        <v>2</v>
      </c>
      <c r="E2000" s="4">
        <v>4</v>
      </c>
    </row>
    <row r="2001" spans="1:5" x14ac:dyDescent="0.25">
      <c r="A2001">
        <v>12481</v>
      </c>
      <c r="B2001" s="3">
        <v>1</v>
      </c>
      <c r="C2001" s="1">
        <v>2</v>
      </c>
      <c r="D2001" s="2">
        <v>3</v>
      </c>
      <c r="E2001" s="4">
        <v>4</v>
      </c>
    </row>
    <row r="2002" spans="1:5" x14ac:dyDescent="0.25">
      <c r="A2002">
        <v>12482</v>
      </c>
      <c r="C2002" s="1">
        <v>2</v>
      </c>
      <c r="D2002" s="2">
        <v>3</v>
      </c>
      <c r="E2002" s="4">
        <v>4</v>
      </c>
    </row>
    <row r="2003" spans="1:5" x14ac:dyDescent="0.25">
      <c r="A2003">
        <v>12483</v>
      </c>
      <c r="C2003" s="1">
        <v>2</v>
      </c>
      <c r="D2003" s="2">
        <v>3</v>
      </c>
      <c r="E2003" s="4">
        <v>4</v>
      </c>
    </row>
    <row r="2004" spans="1:5" x14ac:dyDescent="0.25">
      <c r="A2004">
        <v>12484</v>
      </c>
      <c r="C2004" s="1">
        <v>2</v>
      </c>
      <c r="D2004" s="2">
        <v>3</v>
      </c>
      <c r="E2004" s="4">
        <v>4</v>
      </c>
    </row>
    <row r="2005" spans="1:5" x14ac:dyDescent="0.25">
      <c r="A2005">
        <v>12485</v>
      </c>
      <c r="C2005" s="1">
        <v>2</v>
      </c>
      <c r="D2005" s="2">
        <v>3</v>
      </c>
      <c r="E2005" s="4">
        <v>4</v>
      </c>
    </row>
    <row r="2006" spans="1:5" x14ac:dyDescent="0.25">
      <c r="A2006">
        <v>12486</v>
      </c>
      <c r="C2006" s="1">
        <v>2</v>
      </c>
      <c r="D2006" s="2">
        <v>3</v>
      </c>
      <c r="E2006" s="4">
        <v>4</v>
      </c>
    </row>
    <row r="2007" spans="1:5" x14ac:dyDescent="0.25">
      <c r="A2007">
        <v>12487</v>
      </c>
      <c r="C2007" s="1">
        <v>2</v>
      </c>
      <c r="D2007" s="2">
        <v>3</v>
      </c>
      <c r="E2007" s="4">
        <v>4</v>
      </c>
    </row>
    <row r="2008" spans="1:5" x14ac:dyDescent="0.25">
      <c r="A2008">
        <v>12488</v>
      </c>
      <c r="C2008" s="1">
        <v>2</v>
      </c>
      <c r="D2008" s="2">
        <v>3</v>
      </c>
      <c r="E2008" s="4">
        <v>4</v>
      </c>
    </row>
    <row r="2009" spans="1:5" x14ac:dyDescent="0.25">
      <c r="A2009">
        <v>12489</v>
      </c>
      <c r="C2009" s="1">
        <v>2</v>
      </c>
      <c r="D2009" s="2">
        <v>3</v>
      </c>
      <c r="E2009" s="4">
        <v>4</v>
      </c>
    </row>
    <row r="2010" spans="1:5" x14ac:dyDescent="0.25">
      <c r="A2010">
        <v>12490</v>
      </c>
      <c r="C2010" s="1">
        <v>2</v>
      </c>
      <c r="D2010" s="2">
        <v>3</v>
      </c>
    </row>
    <row r="2011" spans="1:5" x14ac:dyDescent="0.25">
      <c r="A2011">
        <v>12491</v>
      </c>
      <c r="C2011" s="1">
        <v>2</v>
      </c>
      <c r="D2011" s="2">
        <v>3</v>
      </c>
    </row>
    <row r="2012" spans="1:5" x14ac:dyDescent="0.25">
      <c r="A2012">
        <v>12492</v>
      </c>
      <c r="C2012" s="1">
        <v>2</v>
      </c>
      <c r="D2012" s="2">
        <v>3</v>
      </c>
    </row>
    <row r="2013" spans="1:5" x14ac:dyDescent="0.25">
      <c r="A2013">
        <v>12493</v>
      </c>
      <c r="C2013" s="1">
        <v>2</v>
      </c>
      <c r="D2013" s="2">
        <v>3</v>
      </c>
    </row>
    <row r="2014" spans="1:5" x14ac:dyDescent="0.25">
      <c r="A2014">
        <v>12494</v>
      </c>
      <c r="C2014" s="1">
        <v>2</v>
      </c>
      <c r="D2014" s="2">
        <v>3</v>
      </c>
    </row>
    <row r="2015" spans="1:5" x14ac:dyDescent="0.25">
      <c r="A2015">
        <v>12495</v>
      </c>
      <c r="C2015" s="1">
        <v>2</v>
      </c>
      <c r="D2015" s="2">
        <v>3</v>
      </c>
    </row>
    <row r="2016" spans="1:5" x14ac:dyDescent="0.25">
      <c r="A2016">
        <v>12496</v>
      </c>
      <c r="C2016" s="1">
        <v>2</v>
      </c>
      <c r="D2016" s="2">
        <v>3</v>
      </c>
    </row>
    <row r="2017" spans="1:5" x14ac:dyDescent="0.25">
      <c r="A2017">
        <v>12497</v>
      </c>
      <c r="C2017" s="1">
        <v>2</v>
      </c>
      <c r="D2017" s="2">
        <v>3</v>
      </c>
    </row>
    <row r="2018" spans="1:5" x14ac:dyDescent="0.25">
      <c r="A2018">
        <v>12498</v>
      </c>
      <c r="C2018" s="1">
        <v>2</v>
      </c>
      <c r="D2018" s="2">
        <v>3</v>
      </c>
    </row>
    <row r="2019" spans="1:5" x14ac:dyDescent="0.25">
      <c r="A2019">
        <v>12499</v>
      </c>
      <c r="C2019" s="1">
        <v>2</v>
      </c>
      <c r="D2019" s="2">
        <v>3</v>
      </c>
    </row>
    <row r="2020" spans="1:5" x14ac:dyDescent="0.25">
      <c r="A2020">
        <v>12500</v>
      </c>
      <c r="C2020" s="1">
        <v>2</v>
      </c>
      <c r="D2020" s="2">
        <v>3</v>
      </c>
    </row>
    <row r="2021" spans="1:5" x14ac:dyDescent="0.25">
      <c r="A2021">
        <v>12501</v>
      </c>
      <c r="C2021" s="1">
        <v>2</v>
      </c>
      <c r="D2021" s="2">
        <v>3</v>
      </c>
    </row>
    <row r="2022" spans="1:5" x14ac:dyDescent="0.25">
      <c r="A2022">
        <v>12502</v>
      </c>
      <c r="C2022" s="1">
        <v>2</v>
      </c>
      <c r="D2022" s="2">
        <v>3</v>
      </c>
    </row>
    <row r="2023" spans="1:5" x14ac:dyDescent="0.25">
      <c r="A2023">
        <v>12503</v>
      </c>
      <c r="C2023" s="1">
        <v>2</v>
      </c>
      <c r="D2023" s="2">
        <v>3</v>
      </c>
    </row>
    <row r="2024" spans="1:5" x14ac:dyDescent="0.25">
      <c r="A2024">
        <v>12504</v>
      </c>
      <c r="C2024" s="1">
        <v>2</v>
      </c>
      <c r="D2024" s="2">
        <v>3</v>
      </c>
    </row>
    <row r="2025" spans="1:5" x14ac:dyDescent="0.25">
      <c r="A2025">
        <v>12505</v>
      </c>
      <c r="C2025" s="1">
        <v>2</v>
      </c>
      <c r="D2025" s="2">
        <v>3</v>
      </c>
    </row>
    <row r="2026" spans="1:5" x14ac:dyDescent="0.25">
      <c r="A2026">
        <v>12506</v>
      </c>
      <c r="C2026" s="1">
        <v>2</v>
      </c>
      <c r="D2026" s="2">
        <v>3</v>
      </c>
    </row>
    <row r="2027" spans="1:5" x14ac:dyDescent="0.25">
      <c r="A2027">
        <v>12507</v>
      </c>
      <c r="C2027" s="1">
        <v>2</v>
      </c>
      <c r="D2027" s="2">
        <v>3</v>
      </c>
    </row>
    <row r="2028" spans="1:5" x14ac:dyDescent="0.25">
      <c r="A2028">
        <v>12508</v>
      </c>
      <c r="C2028" s="1">
        <v>2</v>
      </c>
      <c r="D2028" s="2">
        <v>3</v>
      </c>
    </row>
    <row r="2029" spans="1:5" x14ac:dyDescent="0.25">
      <c r="A2029">
        <v>12509</v>
      </c>
      <c r="C2029" s="1">
        <v>2</v>
      </c>
      <c r="D2029" s="2">
        <v>3</v>
      </c>
    </row>
    <row r="2030" spans="1:5" x14ac:dyDescent="0.25">
      <c r="A2030">
        <v>12510</v>
      </c>
      <c r="B2030" s="3">
        <v>1</v>
      </c>
      <c r="C2030" s="1">
        <v>2</v>
      </c>
      <c r="D2030" s="2">
        <v>3</v>
      </c>
    </row>
    <row r="2031" spans="1:5" x14ac:dyDescent="0.25">
      <c r="A2031">
        <v>12511</v>
      </c>
      <c r="B2031" s="3">
        <v>1</v>
      </c>
      <c r="D2031" s="2">
        <v>3</v>
      </c>
    </row>
    <row r="2032" spans="1:5" x14ac:dyDescent="0.25">
      <c r="A2032">
        <v>12512</v>
      </c>
      <c r="B2032" s="3">
        <v>1</v>
      </c>
      <c r="D2032" s="2">
        <v>3</v>
      </c>
      <c r="E2032" s="4">
        <v>4</v>
      </c>
    </row>
    <row r="2033" spans="1:5" x14ac:dyDescent="0.25">
      <c r="A2033">
        <v>12513</v>
      </c>
      <c r="B2033" s="3">
        <v>1</v>
      </c>
      <c r="E2033" s="4">
        <v>4</v>
      </c>
    </row>
    <row r="2034" spans="1:5" x14ac:dyDescent="0.25">
      <c r="A2034">
        <v>12514</v>
      </c>
      <c r="B2034" s="3">
        <v>1</v>
      </c>
      <c r="E2034" s="4">
        <v>4</v>
      </c>
    </row>
    <row r="2035" spans="1:5" x14ac:dyDescent="0.25">
      <c r="A2035">
        <v>12515</v>
      </c>
      <c r="B2035" s="3">
        <v>1</v>
      </c>
      <c r="E2035" s="4">
        <v>4</v>
      </c>
    </row>
    <row r="2036" spans="1:5" x14ac:dyDescent="0.25">
      <c r="A2036">
        <v>12516</v>
      </c>
      <c r="B2036" s="3">
        <v>1</v>
      </c>
      <c r="E2036" s="4">
        <v>4</v>
      </c>
    </row>
    <row r="2037" spans="1:5" x14ac:dyDescent="0.25">
      <c r="A2037">
        <v>12517</v>
      </c>
      <c r="B2037" s="3">
        <v>1</v>
      </c>
      <c r="E2037" s="4">
        <v>4</v>
      </c>
    </row>
    <row r="2038" spans="1:5" x14ac:dyDescent="0.25">
      <c r="A2038">
        <v>12518</v>
      </c>
      <c r="B2038" s="3">
        <v>1</v>
      </c>
      <c r="E2038" s="4">
        <v>4</v>
      </c>
    </row>
    <row r="2039" spans="1:5" x14ac:dyDescent="0.25">
      <c r="A2039">
        <v>12519</v>
      </c>
      <c r="B2039" s="3">
        <v>1</v>
      </c>
      <c r="E2039" s="4">
        <v>4</v>
      </c>
    </row>
    <row r="2040" spans="1:5" x14ac:dyDescent="0.25">
      <c r="A2040">
        <v>12520</v>
      </c>
      <c r="B2040" s="3">
        <v>1</v>
      </c>
      <c r="E2040" s="4">
        <v>4</v>
      </c>
    </row>
    <row r="2041" spans="1:5" x14ac:dyDescent="0.25">
      <c r="A2041">
        <v>12521</v>
      </c>
      <c r="B2041" s="3">
        <v>1</v>
      </c>
      <c r="E2041" s="4">
        <v>4</v>
      </c>
    </row>
    <row r="2042" spans="1:5" x14ac:dyDescent="0.25">
      <c r="A2042">
        <v>12522</v>
      </c>
      <c r="B2042" s="3">
        <v>1</v>
      </c>
      <c r="E2042" s="4">
        <v>4</v>
      </c>
    </row>
    <row r="2043" spans="1:5" x14ac:dyDescent="0.25">
      <c r="A2043">
        <v>12523</v>
      </c>
      <c r="B2043" s="3">
        <v>1</v>
      </c>
      <c r="E2043" s="4">
        <v>4</v>
      </c>
    </row>
    <row r="2044" spans="1:5" x14ac:dyDescent="0.25">
      <c r="A2044">
        <v>12524</v>
      </c>
      <c r="B2044" s="3">
        <v>1</v>
      </c>
      <c r="E2044" s="4">
        <v>4</v>
      </c>
    </row>
    <row r="2045" spans="1:5" x14ac:dyDescent="0.25">
      <c r="A2045">
        <v>12525</v>
      </c>
      <c r="B2045" s="3">
        <v>1</v>
      </c>
      <c r="E2045" s="4">
        <v>4</v>
      </c>
    </row>
    <row r="2046" spans="1:5" x14ac:dyDescent="0.25">
      <c r="A2046">
        <v>12526</v>
      </c>
      <c r="B2046" s="3">
        <v>1</v>
      </c>
      <c r="E2046" s="4">
        <v>4</v>
      </c>
    </row>
    <row r="2047" spans="1:5" x14ac:dyDescent="0.25">
      <c r="A2047">
        <v>12527</v>
      </c>
      <c r="B2047" s="3">
        <v>1</v>
      </c>
      <c r="E2047" s="4">
        <v>4</v>
      </c>
    </row>
    <row r="2048" spans="1:5" x14ac:dyDescent="0.25">
      <c r="A2048">
        <v>12528</v>
      </c>
      <c r="B2048" s="3">
        <v>1</v>
      </c>
      <c r="E2048" s="4">
        <v>4</v>
      </c>
    </row>
    <row r="2049" spans="1:5" x14ac:dyDescent="0.25">
      <c r="A2049">
        <v>12529</v>
      </c>
      <c r="B2049" s="3">
        <v>1</v>
      </c>
      <c r="E2049" s="4">
        <v>4</v>
      </c>
    </row>
    <row r="2050" spans="1:5" x14ac:dyDescent="0.25">
      <c r="A2050">
        <v>12530</v>
      </c>
      <c r="B2050" s="3">
        <v>1</v>
      </c>
      <c r="E2050" s="4">
        <v>4</v>
      </c>
    </row>
    <row r="2051" spans="1:5" x14ac:dyDescent="0.25">
      <c r="A2051">
        <v>12531</v>
      </c>
      <c r="B2051" s="3">
        <v>1</v>
      </c>
      <c r="E2051" s="4">
        <v>4</v>
      </c>
    </row>
    <row r="2052" spans="1:5" x14ac:dyDescent="0.25">
      <c r="A2052">
        <v>12532</v>
      </c>
      <c r="B2052" s="3">
        <v>1</v>
      </c>
      <c r="E2052" s="4">
        <v>4</v>
      </c>
    </row>
    <row r="2053" spans="1:5" x14ac:dyDescent="0.25">
      <c r="A2053">
        <v>12533</v>
      </c>
      <c r="B2053" s="3">
        <v>1</v>
      </c>
      <c r="E2053" s="4">
        <v>4</v>
      </c>
    </row>
    <row r="2054" spans="1:5" x14ac:dyDescent="0.25">
      <c r="A2054">
        <v>12534</v>
      </c>
      <c r="B2054" s="3">
        <v>1</v>
      </c>
      <c r="E2054" s="4">
        <v>4</v>
      </c>
    </row>
    <row r="2055" spans="1:5" x14ac:dyDescent="0.25">
      <c r="A2055">
        <v>12535</v>
      </c>
      <c r="B2055" s="3">
        <v>1</v>
      </c>
      <c r="E2055" s="4">
        <v>4</v>
      </c>
    </row>
    <row r="2056" spans="1:5" x14ac:dyDescent="0.25">
      <c r="A2056">
        <v>12536</v>
      </c>
      <c r="C2056" s="1">
        <v>2</v>
      </c>
      <c r="E2056" s="4">
        <v>4</v>
      </c>
    </row>
    <row r="2057" spans="1:5" x14ac:dyDescent="0.25">
      <c r="A2057">
        <v>12537</v>
      </c>
      <c r="C2057" s="1">
        <v>2</v>
      </c>
      <c r="E2057" s="4">
        <v>4</v>
      </c>
    </row>
    <row r="2058" spans="1:5" x14ac:dyDescent="0.25">
      <c r="A2058">
        <v>12538</v>
      </c>
      <c r="C2058" s="1">
        <v>2</v>
      </c>
      <c r="E2058" s="4">
        <v>4</v>
      </c>
    </row>
    <row r="2059" spans="1:5" x14ac:dyDescent="0.25">
      <c r="A2059">
        <v>12539</v>
      </c>
      <c r="C2059" s="1">
        <v>2</v>
      </c>
      <c r="D2059" s="2">
        <v>3</v>
      </c>
      <c r="E2059" s="4">
        <v>4</v>
      </c>
    </row>
    <row r="2060" spans="1:5" x14ac:dyDescent="0.25">
      <c r="A2060">
        <v>12540</v>
      </c>
      <c r="C2060" s="1">
        <v>2</v>
      </c>
      <c r="D2060" s="2">
        <v>3</v>
      </c>
    </row>
    <row r="2061" spans="1:5" x14ac:dyDescent="0.25">
      <c r="A2061">
        <v>12541</v>
      </c>
      <c r="C2061" s="1">
        <v>2</v>
      </c>
      <c r="D2061" s="2">
        <v>3</v>
      </c>
    </row>
    <row r="2062" spans="1:5" x14ac:dyDescent="0.25">
      <c r="A2062">
        <v>12542</v>
      </c>
      <c r="C2062" s="1">
        <v>2</v>
      </c>
      <c r="D2062" s="2">
        <v>3</v>
      </c>
    </row>
    <row r="2063" spans="1:5" x14ac:dyDescent="0.25">
      <c r="A2063">
        <v>12543</v>
      </c>
      <c r="C2063" s="1">
        <v>2</v>
      </c>
      <c r="D2063" s="2">
        <v>3</v>
      </c>
    </row>
    <row r="2064" spans="1:5" x14ac:dyDescent="0.25">
      <c r="A2064">
        <v>12544</v>
      </c>
      <c r="C2064" s="1">
        <v>2</v>
      </c>
      <c r="D2064" s="2">
        <v>3</v>
      </c>
    </row>
    <row r="2065" spans="1:4" x14ac:dyDescent="0.25">
      <c r="A2065">
        <v>12545</v>
      </c>
      <c r="C2065" s="1">
        <v>2</v>
      </c>
      <c r="D2065" s="2">
        <v>3</v>
      </c>
    </row>
    <row r="2066" spans="1:4" x14ac:dyDescent="0.25">
      <c r="A2066">
        <v>12546</v>
      </c>
      <c r="C2066" s="1">
        <v>2</v>
      </c>
      <c r="D2066" s="2">
        <v>3</v>
      </c>
    </row>
    <row r="2067" spans="1:4" x14ac:dyDescent="0.25">
      <c r="A2067">
        <v>12547</v>
      </c>
      <c r="C2067" s="1">
        <v>2</v>
      </c>
      <c r="D2067" s="2">
        <v>3</v>
      </c>
    </row>
    <row r="2068" spans="1:4" x14ac:dyDescent="0.25">
      <c r="A2068">
        <v>12548</v>
      </c>
      <c r="C2068" s="1">
        <v>2</v>
      </c>
      <c r="D2068" s="2">
        <v>3</v>
      </c>
    </row>
    <row r="2069" spans="1:4" x14ac:dyDescent="0.25">
      <c r="A2069">
        <v>12549</v>
      </c>
      <c r="C2069" s="1">
        <v>2</v>
      </c>
      <c r="D2069" s="2">
        <v>3</v>
      </c>
    </row>
    <row r="2070" spans="1:4" x14ac:dyDescent="0.25">
      <c r="A2070">
        <v>12550</v>
      </c>
      <c r="C2070" s="1">
        <v>2</v>
      </c>
      <c r="D2070" s="2">
        <v>3</v>
      </c>
    </row>
    <row r="2071" spans="1:4" x14ac:dyDescent="0.25">
      <c r="A2071">
        <v>12551</v>
      </c>
      <c r="C2071" s="1">
        <v>2</v>
      </c>
      <c r="D2071" s="2">
        <v>3</v>
      </c>
    </row>
    <row r="2072" spans="1:4" x14ac:dyDescent="0.25">
      <c r="A2072">
        <v>12552</v>
      </c>
      <c r="C2072" s="1">
        <v>2</v>
      </c>
      <c r="D2072" s="2">
        <v>3</v>
      </c>
    </row>
    <row r="2073" spans="1:4" x14ac:dyDescent="0.25">
      <c r="A2073">
        <v>12553</v>
      </c>
      <c r="C2073" s="1">
        <v>2</v>
      </c>
      <c r="D2073" s="2">
        <v>3</v>
      </c>
    </row>
    <row r="2074" spans="1:4" x14ac:dyDescent="0.25">
      <c r="A2074">
        <v>12554</v>
      </c>
      <c r="C2074" s="1">
        <v>2</v>
      </c>
      <c r="D2074" s="2">
        <v>3</v>
      </c>
    </row>
    <row r="2075" spans="1:4" x14ac:dyDescent="0.25">
      <c r="A2075">
        <v>12555</v>
      </c>
      <c r="C2075" s="1">
        <v>2</v>
      </c>
      <c r="D2075" s="2">
        <v>3</v>
      </c>
    </row>
    <row r="2076" spans="1:4" x14ac:dyDescent="0.25">
      <c r="A2076">
        <v>12556</v>
      </c>
      <c r="C2076" s="1">
        <v>2</v>
      </c>
      <c r="D2076" s="2">
        <v>3</v>
      </c>
    </row>
    <row r="2077" spans="1:4" x14ac:dyDescent="0.25">
      <c r="A2077">
        <v>12557</v>
      </c>
      <c r="C2077" s="1">
        <v>2</v>
      </c>
      <c r="D2077" s="2">
        <v>3</v>
      </c>
    </row>
    <row r="2078" spans="1:4" x14ac:dyDescent="0.25">
      <c r="A2078">
        <v>12558</v>
      </c>
      <c r="C2078" s="1">
        <v>2</v>
      </c>
      <c r="D2078" s="2">
        <v>3</v>
      </c>
    </row>
    <row r="2079" spans="1:4" x14ac:dyDescent="0.25">
      <c r="A2079">
        <v>12559</v>
      </c>
      <c r="B2079" s="3">
        <v>1</v>
      </c>
      <c r="C2079" s="1">
        <v>2</v>
      </c>
      <c r="D2079" s="2">
        <v>3</v>
      </c>
    </row>
    <row r="2080" spans="1:4" x14ac:dyDescent="0.25">
      <c r="A2080">
        <v>12560</v>
      </c>
      <c r="B2080" s="3">
        <v>1</v>
      </c>
      <c r="D2080" s="2">
        <v>3</v>
      </c>
    </row>
    <row r="2081" spans="1:5" x14ac:dyDescent="0.25">
      <c r="A2081">
        <v>12561</v>
      </c>
      <c r="B2081" s="3">
        <v>1</v>
      </c>
      <c r="E2081" s="4">
        <v>4</v>
      </c>
    </row>
    <row r="2082" spans="1:5" x14ac:dyDescent="0.25">
      <c r="A2082">
        <v>12562</v>
      </c>
      <c r="B2082" s="3">
        <v>1</v>
      </c>
      <c r="E2082" s="4">
        <v>4</v>
      </c>
    </row>
    <row r="2083" spans="1:5" x14ac:dyDescent="0.25">
      <c r="A2083">
        <v>12563</v>
      </c>
      <c r="B2083" s="3">
        <v>1</v>
      </c>
      <c r="E2083" s="4">
        <v>4</v>
      </c>
    </row>
    <row r="2084" spans="1:5" x14ac:dyDescent="0.25">
      <c r="A2084">
        <v>12564</v>
      </c>
      <c r="B2084" s="3">
        <v>1</v>
      </c>
      <c r="E2084" s="4">
        <v>4</v>
      </c>
    </row>
    <row r="2085" spans="1:5" x14ac:dyDescent="0.25">
      <c r="A2085">
        <v>12565</v>
      </c>
      <c r="B2085" s="3">
        <v>1</v>
      </c>
      <c r="E2085" s="4">
        <v>4</v>
      </c>
    </row>
    <row r="2086" spans="1:5" x14ac:dyDescent="0.25">
      <c r="A2086">
        <v>12566</v>
      </c>
      <c r="B2086" s="3">
        <v>1</v>
      </c>
      <c r="E2086" s="4">
        <v>4</v>
      </c>
    </row>
    <row r="2087" spans="1:5" x14ac:dyDescent="0.25">
      <c r="A2087">
        <v>12567</v>
      </c>
      <c r="B2087" s="3">
        <v>1</v>
      </c>
      <c r="E2087" s="4">
        <v>4</v>
      </c>
    </row>
    <row r="2088" spans="1:5" x14ac:dyDescent="0.25">
      <c r="A2088">
        <v>12568</v>
      </c>
      <c r="B2088" s="3">
        <v>1</v>
      </c>
      <c r="E2088" s="4">
        <v>4</v>
      </c>
    </row>
    <row r="2089" spans="1:5" x14ac:dyDescent="0.25">
      <c r="A2089">
        <v>12569</v>
      </c>
      <c r="B2089" s="3">
        <v>1</v>
      </c>
      <c r="E2089" s="4">
        <v>4</v>
      </c>
    </row>
    <row r="2090" spans="1:5" x14ac:dyDescent="0.25">
      <c r="A2090">
        <v>12570</v>
      </c>
      <c r="B2090" s="3">
        <v>1</v>
      </c>
      <c r="E2090" s="4">
        <v>4</v>
      </c>
    </row>
    <row r="2091" spans="1:5" x14ac:dyDescent="0.25">
      <c r="A2091">
        <v>12571</v>
      </c>
      <c r="B2091" s="3">
        <v>1</v>
      </c>
      <c r="E2091" s="4">
        <v>4</v>
      </c>
    </row>
    <row r="2092" spans="1:5" x14ac:dyDescent="0.25">
      <c r="A2092">
        <v>12572</v>
      </c>
      <c r="B2092" s="3">
        <v>1</v>
      </c>
      <c r="E2092" s="4">
        <v>4</v>
      </c>
    </row>
    <row r="2093" spans="1:5" x14ac:dyDescent="0.25">
      <c r="A2093">
        <v>12573</v>
      </c>
      <c r="B2093" s="3">
        <v>1</v>
      </c>
      <c r="E2093" s="4">
        <v>4</v>
      </c>
    </row>
    <row r="2094" spans="1:5" x14ac:dyDescent="0.25">
      <c r="A2094">
        <v>12574</v>
      </c>
      <c r="B2094" s="3">
        <v>1</v>
      </c>
      <c r="E2094" s="4">
        <v>4</v>
      </c>
    </row>
    <row r="2095" spans="1:5" x14ac:dyDescent="0.25">
      <c r="A2095">
        <v>12575</v>
      </c>
      <c r="B2095" s="3">
        <v>1</v>
      </c>
      <c r="E2095" s="4">
        <v>4</v>
      </c>
    </row>
    <row r="2096" spans="1:5" x14ac:dyDescent="0.25">
      <c r="A2096">
        <v>12576</v>
      </c>
      <c r="B2096" s="3">
        <v>1</v>
      </c>
      <c r="E2096" s="4">
        <v>4</v>
      </c>
    </row>
    <row r="2097" spans="1:5" x14ac:dyDescent="0.25">
      <c r="A2097">
        <v>12577</v>
      </c>
      <c r="B2097" s="3">
        <v>1</v>
      </c>
      <c r="E2097" s="4">
        <v>4</v>
      </c>
    </row>
    <row r="2098" spans="1:5" x14ac:dyDescent="0.25">
      <c r="A2098">
        <v>12578</v>
      </c>
      <c r="B2098" s="3">
        <v>1</v>
      </c>
      <c r="E2098" s="4">
        <v>4</v>
      </c>
    </row>
    <row r="2099" spans="1:5" x14ac:dyDescent="0.25">
      <c r="A2099">
        <v>12579</v>
      </c>
      <c r="B2099" s="3">
        <v>1</v>
      </c>
      <c r="E2099" s="4">
        <v>4</v>
      </c>
    </row>
    <row r="2100" spans="1:5" x14ac:dyDescent="0.25">
      <c r="A2100">
        <v>12580</v>
      </c>
      <c r="B2100" s="3">
        <v>1</v>
      </c>
      <c r="E2100" s="4">
        <v>4</v>
      </c>
    </row>
    <row r="2101" spans="1:5" x14ac:dyDescent="0.25">
      <c r="A2101">
        <v>12581</v>
      </c>
      <c r="B2101" s="3">
        <v>1</v>
      </c>
      <c r="E2101" s="4">
        <v>4</v>
      </c>
    </row>
    <row r="2102" spans="1:5" x14ac:dyDescent="0.25">
      <c r="A2102">
        <v>12582</v>
      </c>
      <c r="B2102" s="3">
        <v>1</v>
      </c>
      <c r="E2102" s="4">
        <v>4</v>
      </c>
    </row>
    <row r="2103" spans="1:5" x14ac:dyDescent="0.25">
      <c r="A2103">
        <v>12583</v>
      </c>
      <c r="C2103" s="1">
        <v>2</v>
      </c>
      <c r="E2103" s="4">
        <v>4</v>
      </c>
    </row>
    <row r="2104" spans="1:5" x14ac:dyDescent="0.25">
      <c r="A2104">
        <v>12584</v>
      </c>
      <c r="C2104" s="1">
        <v>2</v>
      </c>
      <c r="E2104" s="4">
        <v>4</v>
      </c>
    </row>
    <row r="2105" spans="1:5" x14ac:dyDescent="0.25">
      <c r="A2105">
        <v>12585</v>
      </c>
      <c r="C2105" s="1">
        <v>2</v>
      </c>
      <c r="E2105" s="4">
        <v>4</v>
      </c>
    </row>
    <row r="2106" spans="1:5" x14ac:dyDescent="0.25">
      <c r="A2106">
        <v>12586</v>
      </c>
      <c r="C2106" s="1">
        <v>2</v>
      </c>
    </row>
    <row r="2107" spans="1:5" x14ac:dyDescent="0.25">
      <c r="A2107">
        <v>12587</v>
      </c>
      <c r="C2107" s="1">
        <v>2</v>
      </c>
      <c r="D2107" s="2">
        <v>3</v>
      </c>
    </row>
    <row r="2108" spans="1:5" x14ac:dyDescent="0.25">
      <c r="A2108">
        <v>12588</v>
      </c>
      <c r="C2108" s="1">
        <v>2</v>
      </c>
      <c r="D2108" s="2">
        <v>3</v>
      </c>
    </row>
    <row r="2109" spans="1:5" x14ac:dyDescent="0.25">
      <c r="A2109">
        <v>12589</v>
      </c>
      <c r="C2109" s="1">
        <v>2</v>
      </c>
      <c r="D2109" s="2">
        <v>3</v>
      </c>
    </row>
    <row r="2110" spans="1:5" x14ac:dyDescent="0.25">
      <c r="A2110">
        <v>12590</v>
      </c>
      <c r="C2110" s="1">
        <v>2</v>
      </c>
      <c r="D2110" s="2">
        <v>3</v>
      </c>
    </row>
    <row r="2111" spans="1:5" x14ac:dyDescent="0.25">
      <c r="A2111">
        <v>12591</v>
      </c>
      <c r="C2111" s="1">
        <v>2</v>
      </c>
      <c r="D2111" s="2">
        <v>3</v>
      </c>
    </row>
    <row r="2112" spans="1:5" x14ac:dyDescent="0.25">
      <c r="A2112">
        <v>12592</v>
      </c>
      <c r="C2112" s="1">
        <v>2</v>
      </c>
      <c r="D2112" s="2">
        <v>3</v>
      </c>
    </row>
    <row r="2113" spans="1:5" x14ac:dyDescent="0.25">
      <c r="A2113">
        <v>12593</v>
      </c>
      <c r="C2113" s="1">
        <v>2</v>
      </c>
      <c r="D2113" s="2">
        <v>3</v>
      </c>
    </row>
    <row r="2114" spans="1:5" x14ac:dyDescent="0.25">
      <c r="A2114">
        <v>12594</v>
      </c>
      <c r="C2114" s="1">
        <v>2</v>
      </c>
      <c r="D2114" s="2">
        <v>3</v>
      </c>
    </row>
    <row r="2115" spans="1:5" x14ac:dyDescent="0.25">
      <c r="A2115">
        <v>12595</v>
      </c>
      <c r="C2115" s="1">
        <v>2</v>
      </c>
      <c r="D2115" s="2">
        <v>3</v>
      </c>
    </row>
    <row r="2116" spans="1:5" x14ac:dyDescent="0.25">
      <c r="A2116">
        <v>12596</v>
      </c>
      <c r="C2116" s="1">
        <v>2</v>
      </c>
      <c r="D2116" s="2">
        <v>3</v>
      </c>
    </row>
    <row r="2117" spans="1:5" x14ac:dyDescent="0.25">
      <c r="A2117">
        <v>12597</v>
      </c>
      <c r="C2117" s="1">
        <v>2</v>
      </c>
      <c r="D2117" s="2">
        <v>3</v>
      </c>
    </row>
    <row r="2118" spans="1:5" x14ac:dyDescent="0.25">
      <c r="A2118">
        <v>12598</v>
      </c>
      <c r="C2118" s="1">
        <v>2</v>
      </c>
      <c r="D2118" s="2">
        <v>3</v>
      </c>
    </row>
    <row r="2119" spans="1:5" x14ac:dyDescent="0.25">
      <c r="A2119">
        <v>12599</v>
      </c>
      <c r="C2119" s="1">
        <v>2</v>
      </c>
      <c r="D2119" s="2">
        <v>3</v>
      </c>
    </row>
    <row r="2120" spans="1:5" x14ac:dyDescent="0.25">
      <c r="A2120">
        <v>12600</v>
      </c>
      <c r="C2120" s="1">
        <v>2</v>
      </c>
      <c r="D2120" s="2">
        <v>3</v>
      </c>
    </row>
    <row r="2121" spans="1:5" x14ac:dyDescent="0.25">
      <c r="A2121">
        <v>12601</v>
      </c>
      <c r="C2121" s="1">
        <v>2</v>
      </c>
      <c r="D2121" s="2">
        <v>3</v>
      </c>
    </row>
    <row r="2122" spans="1:5" x14ac:dyDescent="0.25">
      <c r="A2122">
        <v>12602</v>
      </c>
      <c r="C2122" s="1">
        <v>2</v>
      </c>
      <c r="D2122" s="2">
        <v>3</v>
      </c>
    </row>
    <row r="2123" spans="1:5" x14ac:dyDescent="0.25">
      <c r="A2123">
        <v>12603</v>
      </c>
      <c r="C2123" s="1">
        <v>2</v>
      </c>
      <c r="D2123" s="2">
        <v>3</v>
      </c>
    </row>
    <row r="2124" spans="1:5" x14ac:dyDescent="0.25">
      <c r="A2124">
        <v>12604</v>
      </c>
      <c r="C2124" s="1">
        <v>2</v>
      </c>
      <c r="D2124" s="2">
        <v>3</v>
      </c>
    </row>
    <row r="2125" spans="1:5" x14ac:dyDescent="0.25">
      <c r="A2125">
        <v>12605</v>
      </c>
      <c r="D2125" s="2">
        <v>3</v>
      </c>
      <c r="E2125" s="4">
        <v>4</v>
      </c>
    </row>
    <row r="2126" spans="1:5" x14ac:dyDescent="0.25">
      <c r="A2126">
        <v>12606</v>
      </c>
      <c r="B2126" s="3">
        <v>1</v>
      </c>
      <c r="D2126" s="2">
        <v>3</v>
      </c>
      <c r="E2126" s="4">
        <v>4</v>
      </c>
    </row>
    <row r="2127" spans="1:5" x14ac:dyDescent="0.25">
      <c r="A2127">
        <v>12607</v>
      </c>
      <c r="B2127" s="3">
        <v>1</v>
      </c>
      <c r="D2127" s="2">
        <v>3</v>
      </c>
      <c r="E2127" s="4">
        <v>4</v>
      </c>
    </row>
    <row r="2128" spans="1:5" x14ac:dyDescent="0.25">
      <c r="A2128">
        <v>12608</v>
      </c>
      <c r="B2128" s="3">
        <v>1</v>
      </c>
      <c r="E2128" s="4">
        <v>4</v>
      </c>
    </row>
    <row r="2129" spans="1:5" x14ac:dyDescent="0.25">
      <c r="A2129">
        <v>12609</v>
      </c>
      <c r="B2129" s="3">
        <v>1</v>
      </c>
      <c r="E2129" s="4">
        <v>4</v>
      </c>
    </row>
    <row r="2130" spans="1:5" x14ac:dyDescent="0.25">
      <c r="A2130">
        <v>12610</v>
      </c>
      <c r="B2130" s="3">
        <v>1</v>
      </c>
      <c r="E2130" s="4">
        <v>4</v>
      </c>
    </row>
    <row r="2131" spans="1:5" x14ac:dyDescent="0.25">
      <c r="A2131">
        <v>12611</v>
      </c>
      <c r="B2131" s="3">
        <v>1</v>
      </c>
      <c r="E2131" s="4">
        <v>4</v>
      </c>
    </row>
    <row r="2132" spans="1:5" x14ac:dyDescent="0.25">
      <c r="A2132">
        <v>12612</v>
      </c>
      <c r="B2132" s="3">
        <v>1</v>
      </c>
      <c r="E2132" s="4">
        <v>4</v>
      </c>
    </row>
    <row r="2133" spans="1:5" x14ac:dyDescent="0.25">
      <c r="A2133">
        <v>12613</v>
      </c>
      <c r="B2133" s="3">
        <v>1</v>
      </c>
      <c r="E2133" s="4">
        <v>4</v>
      </c>
    </row>
    <row r="2134" spans="1:5" x14ac:dyDescent="0.25">
      <c r="A2134">
        <v>12614</v>
      </c>
      <c r="B2134" s="3">
        <v>1</v>
      </c>
      <c r="E2134" s="4">
        <v>4</v>
      </c>
    </row>
    <row r="2135" spans="1:5" x14ac:dyDescent="0.25">
      <c r="A2135">
        <v>12615</v>
      </c>
      <c r="B2135" s="3">
        <v>1</v>
      </c>
      <c r="E2135" s="4">
        <v>4</v>
      </c>
    </row>
    <row r="2136" spans="1:5" x14ac:dyDescent="0.25">
      <c r="A2136">
        <v>12616</v>
      </c>
      <c r="B2136" s="3">
        <v>1</v>
      </c>
      <c r="E2136" s="4">
        <v>4</v>
      </c>
    </row>
    <row r="2137" spans="1:5" x14ac:dyDescent="0.25">
      <c r="A2137">
        <v>12617</v>
      </c>
      <c r="B2137" s="3">
        <v>1</v>
      </c>
      <c r="E2137" s="4">
        <v>4</v>
      </c>
    </row>
    <row r="2138" spans="1:5" x14ac:dyDescent="0.25">
      <c r="A2138">
        <v>12618</v>
      </c>
      <c r="B2138" s="3">
        <v>1</v>
      </c>
      <c r="E2138" s="4">
        <v>4</v>
      </c>
    </row>
    <row r="2139" spans="1:5" x14ac:dyDescent="0.25">
      <c r="A2139">
        <v>12619</v>
      </c>
      <c r="B2139" s="3">
        <v>1</v>
      </c>
      <c r="E2139" s="4">
        <v>4</v>
      </c>
    </row>
    <row r="2140" spans="1:5" x14ac:dyDescent="0.25">
      <c r="A2140">
        <v>12620</v>
      </c>
      <c r="B2140" s="3">
        <v>1</v>
      </c>
      <c r="E2140" s="4">
        <v>4</v>
      </c>
    </row>
    <row r="2141" spans="1:5" x14ac:dyDescent="0.25">
      <c r="A2141">
        <v>12621</v>
      </c>
      <c r="B2141" s="3">
        <v>1</v>
      </c>
      <c r="E2141" s="4">
        <v>4</v>
      </c>
    </row>
    <row r="2142" spans="1:5" x14ac:dyDescent="0.25">
      <c r="A2142">
        <v>12622</v>
      </c>
      <c r="B2142" s="3">
        <v>1</v>
      </c>
      <c r="E2142" s="4">
        <v>4</v>
      </c>
    </row>
    <row r="2143" spans="1:5" x14ac:dyDescent="0.25">
      <c r="A2143">
        <v>12623</v>
      </c>
      <c r="B2143" s="3">
        <v>1</v>
      </c>
      <c r="E2143" s="4">
        <v>4</v>
      </c>
    </row>
    <row r="2144" spans="1:5" x14ac:dyDescent="0.25">
      <c r="A2144">
        <v>12624</v>
      </c>
      <c r="B2144" s="3">
        <v>1</v>
      </c>
      <c r="E2144" s="4">
        <v>4</v>
      </c>
    </row>
    <row r="2145" spans="1:5" x14ac:dyDescent="0.25">
      <c r="A2145">
        <v>12625</v>
      </c>
      <c r="B2145" s="3">
        <v>1</v>
      </c>
      <c r="E2145" s="4">
        <v>4</v>
      </c>
    </row>
    <row r="2146" spans="1:5" x14ac:dyDescent="0.25">
      <c r="A2146">
        <v>12626</v>
      </c>
      <c r="B2146" s="3">
        <v>1</v>
      </c>
      <c r="E2146" s="4">
        <v>4</v>
      </c>
    </row>
    <row r="2147" spans="1:5" x14ac:dyDescent="0.25">
      <c r="A2147">
        <v>12627</v>
      </c>
      <c r="B2147" s="3">
        <v>1</v>
      </c>
      <c r="E2147" s="4">
        <v>4</v>
      </c>
    </row>
    <row r="2148" spans="1:5" x14ac:dyDescent="0.25">
      <c r="A2148">
        <v>12628</v>
      </c>
      <c r="B2148" s="3">
        <v>1</v>
      </c>
      <c r="E2148" s="4">
        <v>4</v>
      </c>
    </row>
    <row r="2149" spans="1:5" x14ac:dyDescent="0.25">
      <c r="A2149">
        <v>12629</v>
      </c>
      <c r="C2149" s="1">
        <v>2</v>
      </c>
      <c r="E2149" s="4">
        <v>4</v>
      </c>
    </row>
    <row r="2150" spans="1:5" x14ac:dyDescent="0.25">
      <c r="A2150">
        <v>12630</v>
      </c>
      <c r="C2150" s="1">
        <v>2</v>
      </c>
      <c r="E2150" s="4">
        <v>4</v>
      </c>
    </row>
    <row r="2151" spans="1:5" x14ac:dyDescent="0.25">
      <c r="A2151">
        <v>12631</v>
      </c>
      <c r="C2151" s="1">
        <v>2</v>
      </c>
      <c r="E2151" s="4">
        <v>4</v>
      </c>
    </row>
    <row r="2152" spans="1:5" x14ac:dyDescent="0.25">
      <c r="A2152">
        <v>12632</v>
      </c>
      <c r="C2152" s="1">
        <v>2</v>
      </c>
    </row>
    <row r="2153" spans="1:5" x14ac:dyDescent="0.25">
      <c r="A2153">
        <v>12633</v>
      </c>
      <c r="C2153" s="1">
        <v>2</v>
      </c>
      <c r="D2153" s="2">
        <v>3</v>
      </c>
    </row>
    <row r="2154" spans="1:5" x14ac:dyDescent="0.25">
      <c r="A2154">
        <v>12634</v>
      </c>
      <c r="C2154" s="1">
        <v>2</v>
      </c>
      <c r="D2154" s="2">
        <v>3</v>
      </c>
    </row>
    <row r="2155" spans="1:5" x14ac:dyDescent="0.25">
      <c r="A2155">
        <v>12635</v>
      </c>
      <c r="C2155" s="1">
        <v>2</v>
      </c>
      <c r="D2155" s="2">
        <v>3</v>
      </c>
    </row>
    <row r="2156" spans="1:5" x14ac:dyDescent="0.25">
      <c r="A2156">
        <v>12636</v>
      </c>
      <c r="C2156" s="1">
        <v>2</v>
      </c>
      <c r="D2156" s="2">
        <v>3</v>
      </c>
    </row>
    <row r="2157" spans="1:5" x14ac:dyDescent="0.25">
      <c r="A2157">
        <v>12637</v>
      </c>
      <c r="C2157" s="1">
        <v>2</v>
      </c>
      <c r="D2157" s="2">
        <v>3</v>
      </c>
    </row>
    <row r="2158" spans="1:5" x14ac:dyDescent="0.25">
      <c r="A2158">
        <v>12638</v>
      </c>
      <c r="C2158" s="1">
        <v>2</v>
      </c>
      <c r="D2158" s="2">
        <v>3</v>
      </c>
    </row>
    <row r="2159" spans="1:5" x14ac:dyDescent="0.25">
      <c r="A2159">
        <v>12639</v>
      </c>
      <c r="C2159" s="1">
        <v>2</v>
      </c>
      <c r="D2159" s="2">
        <v>3</v>
      </c>
    </row>
    <row r="2160" spans="1:5" x14ac:dyDescent="0.25">
      <c r="A2160">
        <v>12640</v>
      </c>
      <c r="C2160" s="1">
        <v>2</v>
      </c>
      <c r="D2160" s="2">
        <v>3</v>
      </c>
    </row>
    <row r="2161" spans="1:5" x14ac:dyDescent="0.25">
      <c r="A2161">
        <v>12641</v>
      </c>
      <c r="C2161" s="1">
        <v>2</v>
      </c>
      <c r="D2161" s="2">
        <v>3</v>
      </c>
    </row>
    <row r="2162" spans="1:5" x14ac:dyDescent="0.25">
      <c r="A2162">
        <v>12642</v>
      </c>
      <c r="C2162" s="1">
        <v>2</v>
      </c>
      <c r="D2162" s="2">
        <v>3</v>
      </c>
    </row>
    <row r="2163" spans="1:5" x14ac:dyDescent="0.25">
      <c r="A2163">
        <v>12643</v>
      </c>
      <c r="C2163" s="1">
        <v>2</v>
      </c>
      <c r="D2163" s="2">
        <v>3</v>
      </c>
    </row>
    <row r="2164" spans="1:5" x14ac:dyDescent="0.25">
      <c r="A2164">
        <v>12644</v>
      </c>
      <c r="C2164" s="1">
        <v>2</v>
      </c>
      <c r="D2164" s="2">
        <v>3</v>
      </c>
    </row>
    <row r="2165" spans="1:5" x14ac:dyDescent="0.25">
      <c r="A2165">
        <v>12645</v>
      </c>
      <c r="C2165" s="1">
        <v>2</v>
      </c>
      <c r="D2165" s="2">
        <v>3</v>
      </c>
    </row>
    <row r="2166" spans="1:5" x14ac:dyDescent="0.25">
      <c r="A2166">
        <v>12646</v>
      </c>
      <c r="C2166" s="1">
        <v>2</v>
      </c>
      <c r="D2166" s="2">
        <v>3</v>
      </c>
    </row>
    <row r="2167" spans="1:5" x14ac:dyDescent="0.25">
      <c r="A2167">
        <v>12647</v>
      </c>
      <c r="C2167" s="1">
        <v>2</v>
      </c>
      <c r="D2167" s="2">
        <v>3</v>
      </c>
    </row>
    <row r="2168" spans="1:5" x14ac:dyDescent="0.25">
      <c r="A2168">
        <v>12648</v>
      </c>
      <c r="C2168" s="1">
        <v>2</v>
      </c>
      <c r="D2168" s="2">
        <v>3</v>
      </c>
    </row>
    <row r="2169" spans="1:5" x14ac:dyDescent="0.25">
      <c r="A2169">
        <v>12649</v>
      </c>
      <c r="B2169" s="3">
        <v>1</v>
      </c>
      <c r="C2169" s="1">
        <v>2</v>
      </c>
      <c r="D2169" s="2">
        <v>3</v>
      </c>
    </row>
    <row r="2170" spans="1:5" x14ac:dyDescent="0.25">
      <c r="A2170">
        <v>12650</v>
      </c>
      <c r="B2170" s="3">
        <v>1</v>
      </c>
      <c r="C2170" s="1">
        <v>2</v>
      </c>
      <c r="D2170" s="2">
        <v>3</v>
      </c>
    </row>
    <row r="2171" spans="1:5" x14ac:dyDescent="0.25">
      <c r="A2171">
        <v>12651</v>
      </c>
      <c r="B2171" s="3">
        <v>1</v>
      </c>
      <c r="C2171" s="1">
        <v>2</v>
      </c>
      <c r="D2171" s="2">
        <v>3</v>
      </c>
    </row>
    <row r="2172" spans="1:5" x14ac:dyDescent="0.25">
      <c r="A2172">
        <v>12652</v>
      </c>
      <c r="B2172" s="3">
        <v>1</v>
      </c>
      <c r="C2172" s="1">
        <v>2</v>
      </c>
      <c r="D2172" s="2">
        <v>3</v>
      </c>
    </row>
    <row r="2173" spans="1:5" x14ac:dyDescent="0.25">
      <c r="A2173">
        <v>12653</v>
      </c>
      <c r="B2173" s="3">
        <v>1</v>
      </c>
      <c r="C2173" s="1">
        <v>2</v>
      </c>
      <c r="D2173" s="2">
        <v>3</v>
      </c>
    </row>
    <row r="2174" spans="1:5" x14ac:dyDescent="0.25">
      <c r="A2174">
        <v>12654</v>
      </c>
      <c r="B2174" s="3">
        <v>1</v>
      </c>
      <c r="D2174" s="2">
        <v>3</v>
      </c>
      <c r="E2174" s="4">
        <v>4</v>
      </c>
    </row>
    <row r="2175" spans="1:5" x14ac:dyDescent="0.25">
      <c r="A2175">
        <v>12655</v>
      </c>
      <c r="B2175" s="3">
        <v>1</v>
      </c>
      <c r="D2175" s="2">
        <v>3</v>
      </c>
      <c r="E2175" s="4">
        <v>4</v>
      </c>
    </row>
    <row r="2176" spans="1:5" x14ac:dyDescent="0.25">
      <c r="A2176">
        <v>12656</v>
      </c>
      <c r="B2176" s="3">
        <v>1</v>
      </c>
      <c r="D2176" s="2">
        <v>3</v>
      </c>
      <c r="E2176" s="4">
        <v>4</v>
      </c>
    </row>
    <row r="2177" spans="1:5" x14ac:dyDescent="0.25">
      <c r="A2177">
        <v>12657</v>
      </c>
      <c r="B2177" s="3">
        <v>1</v>
      </c>
      <c r="D2177" s="2">
        <v>3</v>
      </c>
      <c r="E2177" s="4">
        <v>4</v>
      </c>
    </row>
    <row r="2178" spans="1:5" x14ac:dyDescent="0.25">
      <c r="A2178">
        <v>12658</v>
      </c>
      <c r="B2178" s="3">
        <v>1</v>
      </c>
      <c r="D2178" s="2">
        <v>3</v>
      </c>
      <c r="E2178" s="4">
        <v>4</v>
      </c>
    </row>
    <row r="2179" spans="1:5" x14ac:dyDescent="0.25">
      <c r="A2179">
        <v>12659</v>
      </c>
      <c r="B2179" s="3">
        <v>1</v>
      </c>
      <c r="E2179" s="4">
        <v>4</v>
      </c>
    </row>
    <row r="2180" spans="1:5" x14ac:dyDescent="0.25">
      <c r="A2180">
        <v>12660</v>
      </c>
      <c r="B2180" s="3">
        <v>1</v>
      </c>
      <c r="E2180" s="4">
        <v>4</v>
      </c>
    </row>
    <row r="2181" spans="1:5" x14ac:dyDescent="0.25">
      <c r="A2181">
        <v>12661</v>
      </c>
      <c r="B2181" s="3">
        <v>1</v>
      </c>
      <c r="E2181" s="4">
        <v>4</v>
      </c>
    </row>
    <row r="2182" spans="1:5" x14ac:dyDescent="0.25">
      <c r="A2182">
        <v>12662</v>
      </c>
      <c r="B2182" s="3">
        <v>1</v>
      </c>
      <c r="E2182" s="4">
        <v>4</v>
      </c>
    </row>
    <row r="2183" spans="1:5" x14ac:dyDescent="0.25">
      <c r="A2183">
        <v>12663</v>
      </c>
      <c r="B2183" s="3">
        <v>1</v>
      </c>
      <c r="E2183" s="4">
        <v>4</v>
      </c>
    </row>
    <row r="2184" spans="1:5" x14ac:dyDescent="0.25">
      <c r="A2184">
        <v>12664</v>
      </c>
      <c r="B2184" s="3">
        <v>1</v>
      </c>
      <c r="E2184" s="4">
        <v>4</v>
      </c>
    </row>
    <row r="2185" spans="1:5" x14ac:dyDescent="0.25">
      <c r="A2185">
        <v>12665</v>
      </c>
      <c r="B2185" s="3">
        <v>1</v>
      </c>
      <c r="E2185" s="4">
        <v>4</v>
      </c>
    </row>
    <row r="2186" spans="1:5" x14ac:dyDescent="0.25">
      <c r="A2186">
        <v>12666</v>
      </c>
      <c r="B2186" s="3">
        <v>1</v>
      </c>
      <c r="E2186" s="4">
        <v>4</v>
      </c>
    </row>
    <row r="2187" spans="1:5" x14ac:dyDescent="0.25">
      <c r="A2187">
        <v>12667</v>
      </c>
      <c r="B2187" s="3">
        <v>1</v>
      </c>
      <c r="E2187" s="4">
        <v>4</v>
      </c>
    </row>
    <row r="2188" spans="1:5" x14ac:dyDescent="0.25">
      <c r="A2188">
        <v>12668</v>
      </c>
      <c r="B2188" s="3">
        <v>1</v>
      </c>
      <c r="E2188" s="4">
        <v>4</v>
      </c>
    </row>
    <row r="2189" spans="1:5" x14ac:dyDescent="0.25">
      <c r="A2189">
        <v>12669</v>
      </c>
      <c r="B2189" s="3">
        <v>1</v>
      </c>
      <c r="E2189" s="4">
        <v>4</v>
      </c>
    </row>
    <row r="2190" spans="1:5" x14ac:dyDescent="0.25">
      <c r="A2190">
        <v>12670</v>
      </c>
      <c r="B2190" s="3">
        <v>1</v>
      </c>
      <c r="E2190" s="4">
        <v>4</v>
      </c>
    </row>
    <row r="2191" spans="1:5" x14ac:dyDescent="0.25">
      <c r="A2191">
        <v>12671</v>
      </c>
      <c r="B2191" s="3">
        <v>1</v>
      </c>
      <c r="E2191" s="4">
        <v>4</v>
      </c>
    </row>
    <row r="2192" spans="1:5" x14ac:dyDescent="0.25">
      <c r="A2192">
        <v>12672</v>
      </c>
      <c r="B2192" s="3">
        <v>1</v>
      </c>
      <c r="E2192" s="4">
        <v>4</v>
      </c>
    </row>
    <row r="2193" spans="1:5" x14ac:dyDescent="0.25">
      <c r="A2193">
        <v>12673</v>
      </c>
      <c r="B2193" s="3">
        <v>1</v>
      </c>
      <c r="E2193" s="4">
        <v>4</v>
      </c>
    </row>
    <row r="2194" spans="1:5" x14ac:dyDescent="0.25">
      <c r="A2194">
        <v>12674</v>
      </c>
      <c r="B2194" s="3">
        <v>1</v>
      </c>
      <c r="C2194" s="1">
        <v>2</v>
      </c>
      <c r="E2194" s="4">
        <v>4</v>
      </c>
    </row>
    <row r="2195" spans="1:5" x14ac:dyDescent="0.25">
      <c r="A2195">
        <v>12675</v>
      </c>
      <c r="C2195" s="1">
        <v>2</v>
      </c>
      <c r="E2195" s="4">
        <v>4</v>
      </c>
    </row>
    <row r="2196" spans="1:5" x14ac:dyDescent="0.25">
      <c r="A2196">
        <v>12676</v>
      </c>
      <c r="C2196" s="1">
        <v>2</v>
      </c>
      <c r="E2196" s="4">
        <v>4</v>
      </c>
    </row>
    <row r="2197" spans="1:5" x14ac:dyDescent="0.25">
      <c r="A2197">
        <v>12677</v>
      </c>
      <c r="C2197" s="1">
        <v>2</v>
      </c>
      <c r="E2197" s="4">
        <v>4</v>
      </c>
    </row>
    <row r="2198" spans="1:5" x14ac:dyDescent="0.25">
      <c r="A2198">
        <v>12678</v>
      </c>
      <c r="C2198" s="1">
        <v>2</v>
      </c>
      <c r="E2198" s="4">
        <v>4</v>
      </c>
    </row>
    <row r="2199" spans="1:5" x14ac:dyDescent="0.25">
      <c r="A2199">
        <v>12679</v>
      </c>
      <c r="C2199" s="1">
        <v>2</v>
      </c>
      <c r="E2199" s="4">
        <v>4</v>
      </c>
    </row>
    <row r="2200" spans="1:5" x14ac:dyDescent="0.25">
      <c r="A2200">
        <v>12680</v>
      </c>
      <c r="C2200" s="1">
        <v>2</v>
      </c>
      <c r="E2200" s="4">
        <v>4</v>
      </c>
    </row>
    <row r="2201" spans="1:5" x14ac:dyDescent="0.25">
      <c r="A2201">
        <v>12681</v>
      </c>
      <c r="C2201" s="1">
        <v>2</v>
      </c>
      <c r="E2201" s="4">
        <v>4</v>
      </c>
    </row>
    <row r="2202" spans="1:5" x14ac:dyDescent="0.25">
      <c r="A2202">
        <v>12682</v>
      </c>
      <c r="C2202" s="1">
        <v>2</v>
      </c>
      <c r="E2202" s="4">
        <v>4</v>
      </c>
    </row>
    <row r="2203" spans="1:5" x14ac:dyDescent="0.25">
      <c r="A2203">
        <v>12683</v>
      </c>
      <c r="C2203" s="1">
        <v>2</v>
      </c>
      <c r="E2203" s="4">
        <v>4</v>
      </c>
    </row>
    <row r="2204" spans="1:5" x14ac:dyDescent="0.25">
      <c r="A2204">
        <v>12684</v>
      </c>
      <c r="C2204" s="1">
        <v>2</v>
      </c>
      <c r="E2204" s="4">
        <v>4</v>
      </c>
    </row>
    <row r="2205" spans="1:5" x14ac:dyDescent="0.25">
      <c r="A2205">
        <v>12685</v>
      </c>
      <c r="C2205" s="1">
        <v>2</v>
      </c>
      <c r="D2205" s="2">
        <v>3</v>
      </c>
      <c r="E2205" s="4">
        <v>4</v>
      </c>
    </row>
    <row r="2206" spans="1:5" x14ac:dyDescent="0.25">
      <c r="A2206">
        <v>12686</v>
      </c>
      <c r="C2206" s="1">
        <v>2</v>
      </c>
      <c r="D2206" s="2">
        <v>3</v>
      </c>
      <c r="E2206" s="4">
        <v>4</v>
      </c>
    </row>
    <row r="2207" spans="1:5" x14ac:dyDescent="0.25">
      <c r="A2207">
        <v>12687</v>
      </c>
      <c r="C2207" s="1">
        <v>2</v>
      </c>
      <c r="D2207" s="2">
        <v>3</v>
      </c>
      <c r="E2207" s="4">
        <v>4</v>
      </c>
    </row>
    <row r="2208" spans="1:5" x14ac:dyDescent="0.25">
      <c r="A2208">
        <v>12688</v>
      </c>
      <c r="C2208" s="1">
        <v>2</v>
      </c>
      <c r="D2208" s="2">
        <v>3</v>
      </c>
      <c r="E2208" s="4">
        <v>4</v>
      </c>
    </row>
    <row r="2209" spans="1:4" x14ac:dyDescent="0.25">
      <c r="A2209">
        <v>12689</v>
      </c>
      <c r="C2209" s="1">
        <v>2</v>
      </c>
      <c r="D2209" s="2">
        <v>3</v>
      </c>
    </row>
    <row r="2210" spans="1:4" x14ac:dyDescent="0.25">
      <c r="A2210">
        <v>12690</v>
      </c>
      <c r="C2210" s="1">
        <v>2</v>
      </c>
      <c r="D2210" s="2">
        <v>3</v>
      </c>
    </row>
    <row r="2211" spans="1:4" x14ac:dyDescent="0.25">
      <c r="A2211">
        <v>12691</v>
      </c>
      <c r="C2211" s="1">
        <v>2</v>
      </c>
      <c r="D2211" s="2">
        <v>3</v>
      </c>
    </row>
    <row r="2212" spans="1:4" x14ac:dyDescent="0.25">
      <c r="A2212">
        <v>12692</v>
      </c>
      <c r="C2212" s="1">
        <v>2</v>
      </c>
      <c r="D2212" s="2">
        <v>3</v>
      </c>
    </row>
    <row r="2213" spans="1:4" x14ac:dyDescent="0.25">
      <c r="A2213">
        <v>12693</v>
      </c>
      <c r="C2213" s="1">
        <v>2</v>
      </c>
      <c r="D2213" s="2">
        <v>3</v>
      </c>
    </row>
    <row r="2214" spans="1:4" x14ac:dyDescent="0.25">
      <c r="A2214">
        <v>12694</v>
      </c>
      <c r="C2214" s="1">
        <v>2</v>
      </c>
      <c r="D2214" s="2">
        <v>3</v>
      </c>
    </row>
    <row r="2215" spans="1:4" x14ac:dyDescent="0.25">
      <c r="A2215">
        <v>12695</v>
      </c>
      <c r="C2215" s="1">
        <v>2</v>
      </c>
      <c r="D2215" s="2">
        <v>3</v>
      </c>
    </row>
    <row r="2216" spans="1:4" x14ac:dyDescent="0.25">
      <c r="A2216">
        <v>12696</v>
      </c>
      <c r="C2216" s="1">
        <v>2</v>
      </c>
      <c r="D2216" s="2">
        <v>3</v>
      </c>
    </row>
    <row r="2217" spans="1:4" x14ac:dyDescent="0.25">
      <c r="A2217">
        <v>12697</v>
      </c>
      <c r="C2217" s="1">
        <v>2</v>
      </c>
      <c r="D2217" s="2">
        <v>3</v>
      </c>
    </row>
    <row r="2218" spans="1:4" x14ac:dyDescent="0.25">
      <c r="A2218">
        <v>12698</v>
      </c>
      <c r="C2218" s="1">
        <v>2</v>
      </c>
      <c r="D2218" s="2">
        <v>3</v>
      </c>
    </row>
    <row r="2219" spans="1:4" x14ac:dyDescent="0.25">
      <c r="A2219">
        <v>12699</v>
      </c>
      <c r="C2219" s="1">
        <v>2</v>
      </c>
      <c r="D2219" s="2">
        <v>3</v>
      </c>
    </row>
    <row r="2220" spans="1:4" x14ac:dyDescent="0.25">
      <c r="A2220">
        <v>12700</v>
      </c>
      <c r="C2220" s="1">
        <v>2</v>
      </c>
      <c r="D2220" s="2">
        <v>3</v>
      </c>
    </row>
    <row r="2221" spans="1:4" x14ac:dyDescent="0.25">
      <c r="A2221">
        <v>12701</v>
      </c>
      <c r="B2221" s="3">
        <v>1</v>
      </c>
      <c r="C2221" s="1">
        <v>2</v>
      </c>
      <c r="D2221" s="2">
        <v>3</v>
      </c>
    </row>
    <row r="2222" spans="1:4" x14ac:dyDescent="0.25">
      <c r="A2222">
        <v>12702</v>
      </c>
      <c r="B2222" s="3">
        <v>1</v>
      </c>
      <c r="C2222" s="1">
        <v>2</v>
      </c>
      <c r="D2222" s="2">
        <v>3</v>
      </c>
    </row>
    <row r="2223" spans="1:4" x14ac:dyDescent="0.25">
      <c r="A2223">
        <v>12703</v>
      </c>
      <c r="B2223" s="3">
        <v>1</v>
      </c>
      <c r="C2223" s="1">
        <v>2</v>
      </c>
      <c r="D2223" s="2">
        <v>3</v>
      </c>
    </row>
    <row r="2224" spans="1:4" x14ac:dyDescent="0.25">
      <c r="A2224">
        <v>12704</v>
      </c>
      <c r="B2224" s="3">
        <v>1</v>
      </c>
      <c r="D2224" s="2">
        <v>3</v>
      </c>
    </row>
    <row r="2225" spans="1:5" x14ac:dyDescent="0.25">
      <c r="A2225">
        <v>12705</v>
      </c>
      <c r="B2225" s="3">
        <v>1</v>
      </c>
      <c r="D2225" s="2">
        <v>3</v>
      </c>
    </row>
    <row r="2226" spans="1:5" x14ac:dyDescent="0.25">
      <c r="A2226">
        <v>12706</v>
      </c>
      <c r="B2226" s="3">
        <v>1</v>
      </c>
      <c r="D2226" s="2">
        <v>3</v>
      </c>
    </row>
    <row r="2227" spans="1:5" x14ac:dyDescent="0.25">
      <c r="A2227">
        <v>12707</v>
      </c>
      <c r="B2227" s="3">
        <v>1</v>
      </c>
      <c r="D2227" s="2">
        <v>3</v>
      </c>
    </row>
    <row r="2228" spans="1:5" x14ac:dyDescent="0.25">
      <c r="A2228">
        <v>12708</v>
      </c>
      <c r="B2228" s="3">
        <v>1</v>
      </c>
      <c r="D2228" s="2">
        <v>3</v>
      </c>
    </row>
    <row r="2229" spans="1:5" x14ac:dyDescent="0.25">
      <c r="A2229">
        <v>12709</v>
      </c>
      <c r="B2229" s="3">
        <v>1</v>
      </c>
      <c r="D2229" s="2">
        <v>3</v>
      </c>
      <c r="E2229" s="4">
        <v>4</v>
      </c>
    </row>
    <row r="2230" spans="1:5" x14ac:dyDescent="0.25">
      <c r="A2230">
        <v>12710</v>
      </c>
      <c r="B2230" s="3">
        <v>1</v>
      </c>
      <c r="D2230" s="2">
        <v>3</v>
      </c>
      <c r="E2230" s="4">
        <v>4</v>
      </c>
    </row>
    <row r="2231" spans="1:5" x14ac:dyDescent="0.25">
      <c r="A2231">
        <v>12711</v>
      </c>
      <c r="B2231" s="3">
        <v>1</v>
      </c>
      <c r="D2231" s="2">
        <v>3</v>
      </c>
      <c r="E2231" s="4">
        <v>4</v>
      </c>
    </row>
    <row r="2232" spans="1:5" x14ac:dyDescent="0.25">
      <c r="A2232">
        <v>12712</v>
      </c>
      <c r="B2232" s="3">
        <v>1</v>
      </c>
      <c r="D2232" s="2">
        <v>3</v>
      </c>
      <c r="E2232" s="4">
        <v>4</v>
      </c>
    </row>
    <row r="2233" spans="1:5" x14ac:dyDescent="0.25">
      <c r="A2233">
        <v>12713</v>
      </c>
      <c r="B2233" s="3">
        <v>1</v>
      </c>
      <c r="D2233" s="2">
        <v>3</v>
      </c>
      <c r="E2233" s="4">
        <v>4</v>
      </c>
    </row>
    <row r="2234" spans="1:5" x14ac:dyDescent="0.25">
      <c r="A2234">
        <v>12714</v>
      </c>
      <c r="B2234" s="3">
        <v>1</v>
      </c>
      <c r="E2234" s="4">
        <v>4</v>
      </c>
    </row>
    <row r="2235" spans="1:5" x14ac:dyDescent="0.25">
      <c r="A2235">
        <v>12715</v>
      </c>
      <c r="B2235" s="3">
        <v>1</v>
      </c>
      <c r="E2235" s="4">
        <v>4</v>
      </c>
    </row>
    <row r="2236" spans="1:5" x14ac:dyDescent="0.25">
      <c r="A2236">
        <v>12716</v>
      </c>
      <c r="B2236" s="3">
        <v>1</v>
      </c>
      <c r="E2236" s="4">
        <v>4</v>
      </c>
    </row>
    <row r="2237" spans="1:5" x14ac:dyDescent="0.25">
      <c r="A2237">
        <v>12717</v>
      </c>
      <c r="B2237" s="3">
        <v>1</v>
      </c>
      <c r="E2237" s="4">
        <v>4</v>
      </c>
    </row>
    <row r="2238" spans="1:5" x14ac:dyDescent="0.25">
      <c r="A2238">
        <v>12718</v>
      </c>
      <c r="B2238" s="3">
        <v>1</v>
      </c>
      <c r="E2238" s="4">
        <v>4</v>
      </c>
    </row>
    <row r="2239" spans="1:5" x14ac:dyDescent="0.25">
      <c r="A2239">
        <v>12719</v>
      </c>
      <c r="B2239" s="3">
        <v>1</v>
      </c>
      <c r="E2239" s="4">
        <v>4</v>
      </c>
    </row>
    <row r="2240" spans="1:5" x14ac:dyDescent="0.25">
      <c r="A2240">
        <v>12720</v>
      </c>
      <c r="B2240" s="3">
        <v>1</v>
      </c>
      <c r="E2240" s="4">
        <v>4</v>
      </c>
    </row>
    <row r="2241" spans="1:5" x14ac:dyDescent="0.25">
      <c r="A2241">
        <v>12721</v>
      </c>
      <c r="B2241" s="3">
        <v>1</v>
      </c>
      <c r="E2241" s="4">
        <v>4</v>
      </c>
    </row>
    <row r="2242" spans="1:5" x14ac:dyDescent="0.25">
      <c r="A2242">
        <v>12722</v>
      </c>
      <c r="B2242" s="3">
        <v>1</v>
      </c>
      <c r="E2242" s="4">
        <v>4</v>
      </c>
    </row>
    <row r="2243" spans="1:5" x14ac:dyDescent="0.25">
      <c r="A2243">
        <v>12723</v>
      </c>
      <c r="B2243" s="3">
        <v>1</v>
      </c>
      <c r="E2243" s="4">
        <v>4</v>
      </c>
    </row>
    <row r="2244" spans="1:5" x14ac:dyDescent="0.25">
      <c r="A2244">
        <v>12724</v>
      </c>
      <c r="B2244" s="3">
        <v>1</v>
      </c>
      <c r="E2244" s="4">
        <v>4</v>
      </c>
    </row>
    <row r="2245" spans="1:5" x14ac:dyDescent="0.25">
      <c r="A2245">
        <v>12725</v>
      </c>
      <c r="B2245" s="3">
        <v>1</v>
      </c>
      <c r="E2245" s="4">
        <v>4</v>
      </c>
    </row>
    <row r="2246" spans="1:5" x14ac:dyDescent="0.25">
      <c r="A2246">
        <v>12726</v>
      </c>
      <c r="B2246" s="3">
        <v>1</v>
      </c>
      <c r="E2246" s="4">
        <v>4</v>
      </c>
    </row>
    <row r="2247" spans="1:5" x14ac:dyDescent="0.25">
      <c r="A2247">
        <v>12727</v>
      </c>
      <c r="B2247" s="3">
        <v>1</v>
      </c>
      <c r="E2247" s="4">
        <v>4</v>
      </c>
    </row>
    <row r="2248" spans="1:5" x14ac:dyDescent="0.25">
      <c r="A2248">
        <v>12728</v>
      </c>
      <c r="B2248" s="3">
        <v>1</v>
      </c>
      <c r="E2248" s="4">
        <v>4</v>
      </c>
    </row>
    <row r="2249" spans="1:5" x14ac:dyDescent="0.25">
      <c r="A2249">
        <v>12729</v>
      </c>
      <c r="B2249" s="3">
        <v>1</v>
      </c>
      <c r="E2249" s="4">
        <v>4</v>
      </c>
    </row>
    <row r="2250" spans="1:5" x14ac:dyDescent="0.25">
      <c r="A2250">
        <v>12730</v>
      </c>
      <c r="B2250" s="3">
        <v>1</v>
      </c>
      <c r="C2250" s="1">
        <v>2</v>
      </c>
      <c r="E2250" s="4">
        <v>4</v>
      </c>
    </row>
    <row r="2251" spans="1:5" x14ac:dyDescent="0.25">
      <c r="A2251">
        <v>12731</v>
      </c>
      <c r="B2251" s="3">
        <v>1</v>
      </c>
      <c r="C2251" s="1">
        <v>2</v>
      </c>
      <c r="E2251" s="4">
        <v>4</v>
      </c>
    </row>
    <row r="2252" spans="1:5" x14ac:dyDescent="0.25">
      <c r="A2252">
        <v>12732</v>
      </c>
      <c r="B2252" s="3">
        <v>1</v>
      </c>
      <c r="C2252" s="1">
        <v>2</v>
      </c>
      <c r="E2252" s="4">
        <v>4</v>
      </c>
    </row>
    <row r="2253" spans="1:5" x14ac:dyDescent="0.25">
      <c r="A2253">
        <v>12733</v>
      </c>
      <c r="C2253" s="1">
        <v>2</v>
      </c>
      <c r="E2253" s="4">
        <v>4</v>
      </c>
    </row>
    <row r="2254" spans="1:5" x14ac:dyDescent="0.25">
      <c r="A2254">
        <v>12734</v>
      </c>
      <c r="C2254" s="1">
        <v>2</v>
      </c>
      <c r="E2254" s="4">
        <v>4</v>
      </c>
    </row>
    <row r="2255" spans="1:5" x14ac:dyDescent="0.25">
      <c r="A2255">
        <v>12735</v>
      </c>
      <c r="C2255" s="1">
        <v>2</v>
      </c>
      <c r="E2255" s="4">
        <v>4</v>
      </c>
    </row>
    <row r="2256" spans="1:5" x14ac:dyDescent="0.25">
      <c r="A2256">
        <v>12736</v>
      </c>
      <c r="C2256" s="1">
        <v>2</v>
      </c>
      <c r="E2256" s="4">
        <v>4</v>
      </c>
    </row>
    <row r="2257" spans="1:6" x14ac:dyDescent="0.25">
      <c r="A2257">
        <v>12737</v>
      </c>
      <c r="C2257" s="1">
        <v>2</v>
      </c>
      <c r="E2257" s="4">
        <v>4</v>
      </c>
    </row>
    <row r="2258" spans="1:6" x14ac:dyDescent="0.25">
      <c r="A2258">
        <v>12738</v>
      </c>
      <c r="C2258" s="1">
        <v>2</v>
      </c>
      <c r="E2258" s="4">
        <v>4</v>
      </c>
    </row>
    <row r="2259" spans="1:6" x14ac:dyDescent="0.25">
      <c r="A2259">
        <v>12739</v>
      </c>
      <c r="C2259" s="1">
        <v>2</v>
      </c>
      <c r="E2259" s="4">
        <v>4</v>
      </c>
    </row>
    <row r="2260" spans="1:6" x14ac:dyDescent="0.25">
      <c r="A2260">
        <v>12740</v>
      </c>
      <c r="C2260" s="1">
        <v>2</v>
      </c>
      <c r="E2260" s="4">
        <v>4</v>
      </c>
    </row>
    <row r="2261" spans="1:6" x14ac:dyDescent="0.25">
      <c r="A2261">
        <v>12741</v>
      </c>
      <c r="C2261" s="1">
        <v>2</v>
      </c>
      <c r="D2261" s="2">
        <v>3</v>
      </c>
      <c r="E2261" s="4">
        <v>4</v>
      </c>
    </row>
    <row r="2262" spans="1:6" x14ac:dyDescent="0.25">
      <c r="A2262">
        <v>12742</v>
      </c>
      <c r="C2262" s="1">
        <v>2</v>
      </c>
      <c r="D2262" s="2">
        <v>3</v>
      </c>
      <c r="E2262" s="4">
        <v>4</v>
      </c>
    </row>
    <row r="2263" spans="1:6" x14ac:dyDescent="0.25">
      <c r="A2263">
        <v>12743</v>
      </c>
      <c r="C2263" s="1">
        <v>2</v>
      </c>
      <c r="D2263" s="2">
        <v>3</v>
      </c>
      <c r="E2263" s="4">
        <v>4</v>
      </c>
    </row>
    <row r="2264" spans="1:6" x14ac:dyDescent="0.25">
      <c r="A2264">
        <v>12744</v>
      </c>
      <c r="C2264" s="1">
        <v>2</v>
      </c>
      <c r="D2264" s="2">
        <v>3</v>
      </c>
      <c r="E2264" s="4">
        <v>4</v>
      </c>
    </row>
    <row r="2265" spans="1:6" x14ac:dyDescent="0.25">
      <c r="A2265">
        <v>12745</v>
      </c>
      <c r="F2265" t="s">
        <v>22</v>
      </c>
    </row>
    <row r="2266" spans="1:6" x14ac:dyDescent="0.25">
      <c r="A2266">
        <v>20492</v>
      </c>
    </row>
    <row r="2267" spans="1:6" x14ac:dyDescent="0.25">
      <c r="A2267">
        <v>20493</v>
      </c>
    </row>
    <row r="2268" spans="1:6" x14ac:dyDescent="0.25">
      <c r="A2268">
        <v>20494</v>
      </c>
    </row>
    <row r="2269" spans="1:6" x14ac:dyDescent="0.25">
      <c r="A2269">
        <v>20495</v>
      </c>
    </row>
    <row r="2270" spans="1:6" x14ac:dyDescent="0.25">
      <c r="A2270">
        <v>20496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5"/>
  <sheetViews>
    <sheetView tabSelected="1" workbookViewId="0">
      <selection activeCell="DA5" sqref="DA5"/>
    </sheetView>
  </sheetViews>
  <sheetFormatPr defaultRowHeight="15" x14ac:dyDescent="0.25"/>
  <sheetData>
    <row r="1" spans="1:1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262</v>
      </c>
      <c r="CR1" t="s">
        <v>263</v>
      </c>
      <c r="CS1" t="s">
        <v>264</v>
      </c>
      <c r="CT1" t="s">
        <v>265</v>
      </c>
      <c r="CU1" t="s">
        <v>266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</row>
    <row r="2" spans="1:111" x14ac:dyDescent="0.25">
      <c r="A2">
        <v>221.996195</v>
      </c>
      <c r="B2">
        <v>8.2072179999999992</v>
      </c>
      <c r="C2">
        <v>230.77602300000001</v>
      </c>
      <c r="D2">
        <v>5.5931119999999996</v>
      </c>
      <c r="E2">
        <v>242.36052599999999</v>
      </c>
      <c r="F2">
        <v>8.5720189999999992</v>
      </c>
      <c r="G2">
        <v>232.54427200000001</v>
      </c>
      <c r="H2">
        <v>5.4107120000000002</v>
      </c>
      <c r="I2">
        <f>SQRT((ABS($A$3-$A$2)^2+(ABS($B$3-$B$2)^2)))</f>
        <v>16.830403375733621</v>
      </c>
      <c r="J2">
        <f>SQRT((ABS($C$3-$C$2)^2+(ABS($D$3-$D$2)^2)))</f>
        <v>17.082662797651103</v>
      </c>
      <c r="K2">
        <f>SQRT((ABS($E$3-$E$2)^2+(ABS($F$3-$F$2)^2)))</f>
        <v>17.744227341133897</v>
      </c>
      <c r="L2">
        <f>SQRT((ABS($G$3-$G$2)^2+(ABS($H$3-$H$2)^2)))</f>
        <v>16.768131082661583</v>
      </c>
      <c r="M2">
        <f>ABS($B$2-$D$2)</f>
        <v>2.6141059999999996</v>
      </c>
      <c r="N2">
        <f>ABS($F$2-$H$2)</f>
        <v>3.161306999999999</v>
      </c>
      <c r="Q2">
        <f>SQRT((ABS($A$2-$E$3)^2+(ABS($B$2-$F$3)^2)))</f>
        <v>2.6913224101103164</v>
      </c>
      <c r="R2">
        <f>SQRT((ABS($C$2-$G$2)^2+(ABS($D$2-$H$2)^2)))</f>
        <v>1.7776316508211114</v>
      </c>
      <c r="S2">
        <v>25</v>
      </c>
      <c r="T2">
        <v>1</v>
      </c>
      <c r="U2">
        <v>5</v>
      </c>
      <c r="V2">
        <v>16</v>
      </c>
      <c r="W2">
        <v>25</v>
      </c>
      <c r="X2">
        <v>0</v>
      </c>
      <c r="Y2">
        <v>15</v>
      </c>
      <c r="Z2">
        <v>7</v>
      </c>
      <c r="AA2">
        <v>23</v>
      </c>
      <c r="AB2">
        <v>5</v>
      </c>
      <c r="AC2">
        <v>15</v>
      </c>
      <c r="AD2">
        <v>0</v>
      </c>
      <c r="AE2">
        <v>16</v>
      </c>
      <c r="AF2">
        <v>16</v>
      </c>
      <c r="AG2">
        <v>0</v>
      </c>
      <c r="AH2">
        <v>0</v>
      </c>
      <c r="AI2">
        <v>31</v>
      </c>
      <c r="AJ2">
        <v>6</v>
      </c>
      <c r="AK2">
        <v>13</v>
      </c>
      <c r="AL2">
        <v>21</v>
      </c>
      <c r="AM2">
        <v>38</v>
      </c>
      <c r="AN2">
        <v>3</v>
      </c>
      <c r="AO2">
        <v>25</v>
      </c>
      <c r="AP2">
        <v>0</v>
      </c>
      <c r="AQ2">
        <v>35</v>
      </c>
      <c r="AR2">
        <v>13</v>
      </c>
      <c r="AS2">
        <v>25</v>
      </c>
      <c r="AT2">
        <v>3</v>
      </c>
      <c r="AU2">
        <v>29</v>
      </c>
      <c r="AV2">
        <v>21</v>
      </c>
      <c r="AW2">
        <v>11</v>
      </c>
      <c r="AX2">
        <v>6</v>
      </c>
      <c r="AY2">
        <f>(25/200)</f>
        <v>0.125</v>
      </c>
      <c r="AZ2">
        <f>(25/200)</f>
        <v>0.125</v>
      </c>
      <c r="BA2">
        <f>(23/200)</f>
        <v>0.115</v>
      </c>
      <c r="BB2">
        <f>(16/200)</f>
        <v>0.08</v>
      </c>
      <c r="BC2">
        <f>(31/200)</f>
        <v>0.155</v>
      </c>
      <c r="BD2">
        <f>(38/200)</f>
        <v>0.19</v>
      </c>
      <c r="BE2">
        <f>(35/200)</f>
        <v>0.17499999999999999</v>
      </c>
      <c r="BF2">
        <f>(29/200)</f>
        <v>0.14499999999999999</v>
      </c>
      <c r="BG2">
        <f>(0.125+0.155)</f>
        <v>0.28000000000000003</v>
      </c>
      <c r="BH2">
        <f>(0.125+0.19)</f>
        <v>0.315</v>
      </c>
      <c r="BI2">
        <f>(0.115+0.175)</f>
        <v>0.28999999999999998</v>
      </c>
      <c r="BJ2">
        <f>(0.08+0.145)</f>
        <v>0.22499999999999998</v>
      </c>
      <c r="BK2">
        <f>((0.125/0.28)*100)</f>
        <v>44.642857142857139</v>
      </c>
      <c r="BL2">
        <f>((0.125/0.315)*100)</f>
        <v>39.682539682539684</v>
      </c>
      <c r="BM2">
        <f>((0.115/0.29)*100)</f>
        <v>39.65517241379311</v>
      </c>
      <c r="BN2">
        <f>((0.08/0.225)*100)</f>
        <v>35.555555555555557</v>
      </c>
      <c r="BO2">
        <f>((0.155/0.28)*100)</f>
        <v>55.357142857142847</v>
      </c>
      <c r="BP2">
        <f>((0.19/0.315)*100)</f>
        <v>60.317460317460316</v>
      </c>
      <c r="BQ2">
        <f>((0.175/0.29)*100)</f>
        <v>60.344827586206897</v>
      </c>
      <c r="BS2">
        <f>((1/25)*100)</f>
        <v>4</v>
      </c>
      <c r="BT2">
        <f>((5/25)*100)</f>
        <v>20</v>
      </c>
      <c r="BU2">
        <f>((16/25)*100)</f>
        <v>64</v>
      </c>
      <c r="BV2">
        <f>((0/25)*100)</f>
        <v>0</v>
      </c>
      <c r="BW2">
        <f>((15/25)*100)</f>
        <v>60</v>
      </c>
      <c r="BX2">
        <f>((7/25)*100)</f>
        <v>28.000000000000004</v>
      </c>
      <c r="BY2">
        <f>((5/23)*100)</f>
        <v>21.739130434782609</v>
      </c>
      <c r="BZ2">
        <f>((15/23)*100)</f>
        <v>65.217391304347828</v>
      </c>
      <c r="CA2">
        <f>((0/23)*100)</f>
        <v>0</v>
      </c>
      <c r="CB2">
        <f>((16/16)*100)</f>
        <v>100</v>
      </c>
      <c r="CC2">
        <f>((0/16)*100)</f>
        <v>0</v>
      </c>
      <c r="CD2">
        <f>((0/16)*100)</f>
        <v>0</v>
      </c>
      <c r="CE2">
        <f>((6/31)*100)</f>
        <v>19.35483870967742</v>
      </c>
      <c r="CF2">
        <f>((13/31)*100)</f>
        <v>41.935483870967744</v>
      </c>
      <c r="CG2">
        <f>((21/31)*100)</f>
        <v>67.741935483870961</v>
      </c>
      <c r="CH2">
        <f>((3/38)*100)</f>
        <v>7.8947368421052628</v>
      </c>
      <c r="CI2">
        <f>((25/38)*100)</f>
        <v>65.789473684210535</v>
      </c>
      <c r="CJ2">
        <f>((0/38)*100)</f>
        <v>0</v>
      </c>
      <c r="CK2">
        <f>((13/35)*100)</f>
        <v>37.142857142857146</v>
      </c>
      <c r="CL2">
        <f>((25/35)*100)</f>
        <v>71.428571428571431</v>
      </c>
      <c r="CM2">
        <f>((3/35)*100)</f>
        <v>8.5714285714285712</v>
      </c>
      <c r="CN2">
        <f>((21/29)*100)</f>
        <v>72.41379310344827</v>
      </c>
      <c r="CO2">
        <f>((11/29)*100)</f>
        <v>37.931034482758619</v>
      </c>
      <c r="CP2">
        <f>((6/29)*100)</f>
        <v>20.689655172413794</v>
      </c>
      <c r="CQ2">
        <f>$I2/$BG2</f>
        <v>60.108583484762924</v>
      </c>
      <c r="CR2">
        <f>$J2/$BH2</f>
        <v>54.230675548098738</v>
      </c>
      <c r="CS2">
        <f>$K2/$BI2</f>
        <v>61.186990831496196</v>
      </c>
      <c r="CT2">
        <f>$L2/$BJ2</f>
        <v>74.52502703405149</v>
      </c>
      <c r="CU2">
        <f>CU4/CU6</f>
        <v>78.880931263758598</v>
      </c>
      <c r="CV2">
        <v>0.5</v>
      </c>
      <c r="CW2">
        <v>0.35714285714285715</v>
      </c>
      <c r="CX2">
        <v>0.1785714285714286</v>
      </c>
      <c r="CY2">
        <v>0.44444444444444442</v>
      </c>
      <c r="CZ2">
        <v>0.20634920634920639</v>
      </c>
      <c r="DA2">
        <v>0.2857142857142857</v>
      </c>
      <c r="DB2">
        <v>0.37931034482758619</v>
      </c>
      <c r="DC2">
        <v>0.13793103448275862</v>
      </c>
      <c r="DD2">
        <v>0.44827586206896552</v>
      </c>
      <c r="DE2">
        <v>5.2631578947368585E-3</v>
      </c>
      <c r="DF2">
        <v>0.4</v>
      </c>
      <c r="DG2">
        <v>0.42222222222222222</v>
      </c>
    </row>
    <row r="3" spans="1:111" x14ac:dyDescent="0.25">
      <c r="A3">
        <v>205.22915899999998</v>
      </c>
      <c r="B3">
        <v>6.7481150000000003</v>
      </c>
      <c r="C3">
        <v>213.70418000000001</v>
      </c>
      <c r="D3">
        <v>6.2010139999999998</v>
      </c>
      <c r="E3">
        <v>224.617964</v>
      </c>
      <c r="F3">
        <v>8.8151189999999993</v>
      </c>
      <c r="G3">
        <v>215.77713299999999</v>
      </c>
      <c r="H3">
        <v>5.5931119999999996</v>
      </c>
      <c r="I3">
        <f>SQRT((ABS($A$4-$A$3)^2+(ABS($B$4-$B$3)^2)))</f>
        <v>17.804945847923303</v>
      </c>
      <c r="J3">
        <f>SQRT((ABS($C$4-$C$3)^2+(ABS($D$4-$D$3)^2)))</f>
        <v>15.782761387610025</v>
      </c>
      <c r="K3">
        <f>SQRT((ABS($E$4-$E$3)^2+(ABS($F$4-$F$3)^2)))</f>
        <v>15.956317462652098</v>
      </c>
      <c r="L3">
        <f>SQRT((ABS($G$4-$G$3)^2+(ABS($H$4-$H$3)^2)))</f>
        <v>99.060287033575761</v>
      </c>
      <c r="M3">
        <f>ABS($B$3-$D$3)</f>
        <v>0.5471010000000005</v>
      </c>
      <c r="N3">
        <f>ABS($F$3-$H$3)</f>
        <v>3.2220069999999996</v>
      </c>
      <c r="Q3">
        <f>SQRT((ABS($A$3-$E$4)^2+(ABS($B$3-$F$4)^2)))</f>
        <v>3.708458864357143</v>
      </c>
      <c r="R3">
        <f>SQRT((ABS($C$3-$G$3)^2+(ABS($D$3-$H$3)^2)))</f>
        <v>2.1602497498698927</v>
      </c>
      <c r="S3">
        <v>17</v>
      </c>
      <c r="T3">
        <v>3</v>
      </c>
      <c r="U3">
        <v>0</v>
      </c>
      <c r="V3">
        <v>17</v>
      </c>
      <c r="W3">
        <v>17</v>
      </c>
      <c r="X3">
        <v>1</v>
      </c>
      <c r="Y3">
        <v>15</v>
      </c>
      <c r="Z3">
        <v>0</v>
      </c>
      <c r="AA3">
        <v>22</v>
      </c>
      <c r="AB3">
        <v>0</v>
      </c>
      <c r="AC3">
        <v>15</v>
      </c>
      <c r="AD3">
        <v>4</v>
      </c>
      <c r="AE3">
        <v>170</v>
      </c>
      <c r="AF3">
        <v>87</v>
      </c>
      <c r="AG3">
        <v>86</v>
      </c>
      <c r="AH3">
        <v>142</v>
      </c>
      <c r="AI3">
        <v>23</v>
      </c>
      <c r="AJ3">
        <v>7</v>
      </c>
      <c r="AK3">
        <v>1</v>
      </c>
      <c r="AL3">
        <v>19</v>
      </c>
      <c r="AM3">
        <v>27</v>
      </c>
      <c r="AN3">
        <v>3</v>
      </c>
      <c r="AO3">
        <v>19</v>
      </c>
      <c r="AP3">
        <v>11</v>
      </c>
      <c r="AQ3">
        <v>21</v>
      </c>
      <c r="AR3">
        <v>1</v>
      </c>
      <c r="AS3">
        <v>19</v>
      </c>
      <c r="AT3">
        <v>5</v>
      </c>
      <c r="AU3">
        <v>20</v>
      </c>
      <c r="AV3">
        <v>19</v>
      </c>
      <c r="AW3">
        <v>3</v>
      </c>
      <c r="AX3">
        <v>2</v>
      </c>
      <c r="AY3">
        <f>(17/200)</f>
        <v>8.5000000000000006E-2</v>
      </c>
      <c r="AZ3">
        <f>(17/200)</f>
        <v>8.5000000000000006E-2</v>
      </c>
      <c r="BA3">
        <f>(22/200)</f>
        <v>0.11</v>
      </c>
      <c r="BB3">
        <f>(170/200)</f>
        <v>0.85</v>
      </c>
      <c r="BC3">
        <f>(23/200)</f>
        <v>0.115</v>
      </c>
      <c r="BD3">
        <f>(27/200)</f>
        <v>0.13500000000000001</v>
      </c>
      <c r="BE3">
        <f>(21/200)</f>
        <v>0.105</v>
      </c>
      <c r="BF3">
        <f>(20/200)</f>
        <v>0.1</v>
      </c>
      <c r="BG3">
        <f>(0.085+0.115)</f>
        <v>0.2</v>
      </c>
      <c r="BH3">
        <f>(0.085+0.135)</f>
        <v>0.22000000000000003</v>
      </c>
      <c r="BI3">
        <f>(0.11+0.105)</f>
        <v>0.215</v>
      </c>
      <c r="BJ3">
        <f>(0.85+0.1)</f>
        <v>0.95</v>
      </c>
      <c r="BK3">
        <f>((0.085/0.2)*100)</f>
        <v>42.5</v>
      </c>
      <c r="BL3">
        <f>((0.085/0.22)*100)</f>
        <v>38.63636363636364</v>
      </c>
      <c r="BM3">
        <f>((0.11/0.215)*100)</f>
        <v>51.162790697674424</v>
      </c>
      <c r="BN3">
        <f>((0.85/0.95)*100)</f>
        <v>89.473684210526315</v>
      </c>
      <c r="BO3">
        <f>((0.115/0.2)*100)</f>
        <v>57.499999999999993</v>
      </c>
      <c r="BP3">
        <f>((0.135/0.22)*100)</f>
        <v>61.363636363636367</v>
      </c>
      <c r="BQ3">
        <f>((0.105/0.215)*100)</f>
        <v>48.837209302325576</v>
      </c>
      <c r="BS3">
        <f>((3/17)*100)</f>
        <v>17.647058823529413</v>
      </c>
      <c r="BT3">
        <f>((0/17)*100)</f>
        <v>0</v>
      </c>
      <c r="BU3">
        <f>((17/17)*100)</f>
        <v>100</v>
      </c>
      <c r="BV3">
        <f>((1/17)*100)</f>
        <v>5.8823529411764701</v>
      </c>
      <c r="BW3">
        <f>((15/17)*100)</f>
        <v>88.235294117647058</v>
      </c>
      <c r="BX3">
        <f>((0/17)*100)</f>
        <v>0</v>
      </c>
      <c r="BY3">
        <f>((0/22)*100)</f>
        <v>0</v>
      </c>
      <c r="BZ3">
        <f>((15/22)*100)</f>
        <v>68.181818181818173</v>
      </c>
      <c r="CA3">
        <f>((4/22)*100)</f>
        <v>18.181818181818183</v>
      </c>
      <c r="CB3">
        <f>((87/170)*100)</f>
        <v>51.17647058823529</v>
      </c>
      <c r="CC3">
        <f>((86/170)*100)</f>
        <v>50.588235294117645</v>
      </c>
      <c r="CD3">
        <f>((142/170)*100)</f>
        <v>83.529411764705884</v>
      </c>
      <c r="CE3">
        <f>((7/23)*100)</f>
        <v>30.434782608695656</v>
      </c>
      <c r="CF3">
        <f>((1/23)*100)</f>
        <v>4.3478260869565215</v>
      </c>
      <c r="CG3">
        <f>((19/23)*100)</f>
        <v>82.608695652173907</v>
      </c>
      <c r="CH3">
        <f>((3/27)*100)</f>
        <v>11.111111111111111</v>
      </c>
      <c r="CI3">
        <f>((19/27)*100)</f>
        <v>70.370370370370367</v>
      </c>
      <c r="CJ3">
        <f>((11/27)*100)</f>
        <v>40.74074074074074</v>
      </c>
      <c r="CK3">
        <f>((1/21)*100)</f>
        <v>4.7619047619047619</v>
      </c>
      <c r="CL3">
        <f>((19/21)*100)</f>
        <v>90.476190476190482</v>
      </c>
      <c r="CM3">
        <f>((5/21)*100)</f>
        <v>23.809523809523807</v>
      </c>
      <c r="CN3">
        <f>((19/20)*100)</f>
        <v>95</v>
      </c>
      <c r="CO3">
        <f>((3/20)*100)</f>
        <v>15</v>
      </c>
      <c r="CP3">
        <f>((2/20)*100)</f>
        <v>10</v>
      </c>
      <c r="CQ3">
        <f>$I3/$BG3</f>
        <v>89.024729239616505</v>
      </c>
      <c r="CR3">
        <f>$J3/$BH3</f>
        <v>71.739824489136467</v>
      </c>
      <c r="CS3">
        <f>$K3/$BI3</f>
        <v>74.215430058846977</v>
      </c>
      <c r="CT3">
        <f>$L3/$BJ3</f>
        <v>104.27398635113238</v>
      </c>
      <c r="CU3" t="s">
        <v>268</v>
      </c>
      <c r="CV3">
        <v>0.4</v>
      </c>
      <c r="CW3">
        <v>0.42499999999999999</v>
      </c>
      <c r="CX3">
        <v>1.7857142857142856E-2</v>
      </c>
      <c r="CY3">
        <v>0.36363636363636365</v>
      </c>
      <c r="CZ3">
        <v>0.18181818181818177</v>
      </c>
      <c r="DA3">
        <v>0.38636363636363635</v>
      </c>
      <c r="DB3">
        <v>0.46511627906976749</v>
      </c>
      <c r="DC3">
        <v>0.16279069767441862</v>
      </c>
      <c r="DD3">
        <v>0.44186046511627908</v>
      </c>
      <c r="DE3">
        <v>0.21578947368421053</v>
      </c>
      <c r="DF3">
        <v>8.9473684210526261E-2</v>
      </c>
      <c r="DG3">
        <v>0.12631578947368416</v>
      </c>
    </row>
    <row r="4" spans="1:111" x14ac:dyDescent="0.25">
      <c r="A4">
        <v>187.425758</v>
      </c>
      <c r="B4">
        <v>6.9826560000000004</v>
      </c>
      <c r="C4">
        <v>198.02577500000001</v>
      </c>
      <c r="D4">
        <v>4.3890609999999999</v>
      </c>
      <c r="E4">
        <v>208.88745399999999</v>
      </c>
      <c r="F4">
        <v>6.1402130000000001</v>
      </c>
      <c r="G4">
        <v>116.720015</v>
      </c>
      <c r="H4">
        <v>4.8007479999999996</v>
      </c>
      <c r="I4">
        <f>SQRT((ABS($A$5-$A$4)^2+(ABS($B$5-$B$4)^2)))</f>
        <v>17.778234487275284</v>
      </c>
      <c r="J4">
        <f>SQRT((ABS($C$5-$C$4)^2+(ABS($D$5-$D$4)^2)))</f>
        <v>18.550440972555499</v>
      </c>
      <c r="K4">
        <f>SQRT((ABS($E$5-$E$4)^2+(ABS($F$5-$F$4)^2)))</f>
        <v>85.166406685438986</v>
      </c>
      <c r="L4">
        <f>SQRT((ABS($G$5-$G$4)^2+(ABS($H$5-$H$4)^2)))</f>
        <v>20.680168317759151</v>
      </c>
      <c r="M4">
        <f>ABS($B$4-$D$4)</f>
        <v>2.5935950000000005</v>
      </c>
      <c r="N4">
        <f>ABS($F$4-$H$4)</f>
        <v>1.3394650000000006</v>
      </c>
      <c r="Q4">
        <f>SQRT((ABS($A$4-$E$5)^2+(ABS($B$4-$F$5)^2)))</f>
        <v>63.695756083748542</v>
      </c>
      <c r="R4">
        <f>SQRT((ABS($C$4-$G$4)^2+(ABS($D$4-$H$4)^2)))</f>
        <v>81.306802269942764</v>
      </c>
      <c r="S4">
        <v>15</v>
      </c>
      <c r="T4">
        <v>0</v>
      </c>
      <c r="U4">
        <v>15</v>
      </c>
      <c r="V4">
        <v>15</v>
      </c>
      <c r="W4">
        <v>20</v>
      </c>
      <c r="X4">
        <v>3</v>
      </c>
      <c r="Y4">
        <v>17</v>
      </c>
      <c r="Z4">
        <v>20</v>
      </c>
      <c r="AA4">
        <v>138</v>
      </c>
      <c r="AB4">
        <v>59</v>
      </c>
      <c r="AC4">
        <v>83</v>
      </c>
      <c r="AD4">
        <v>138</v>
      </c>
      <c r="AE4">
        <v>20</v>
      </c>
      <c r="AF4">
        <v>14</v>
      </c>
      <c r="AG4">
        <v>5</v>
      </c>
      <c r="AH4">
        <v>4</v>
      </c>
      <c r="AI4">
        <v>20</v>
      </c>
      <c r="AJ4">
        <v>3</v>
      </c>
      <c r="AK4">
        <v>0</v>
      </c>
      <c r="AL4">
        <v>0</v>
      </c>
      <c r="AM4">
        <v>21</v>
      </c>
      <c r="AN4">
        <v>7</v>
      </c>
      <c r="AO4">
        <v>14</v>
      </c>
      <c r="AP4">
        <v>3</v>
      </c>
      <c r="AQ4">
        <v>17</v>
      </c>
      <c r="AR4">
        <v>0</v>
      </c>
      <c r="AS4">
        <v>14</v>
      </c>
      <c r="AT4">
        <v>0</v>
      </c>
      <c r="AU4">
        <v>21</v>
      </c>
      <c r="AV4">
        <v>13</v>
      </c>
      <c r="AW4">
        <v>5</v>
      </c>
      <c r="AX4">
        <v>6</v>
      </c>
      <c r="AY4">
        <f>(15/200)</f>
        <v>7.4999999999999997E-2</v>
      </c>
      <c r="AZ4">
        <f>(20/200)</f>
        <v>0.1</v>
      </c>
      <c r="BA4">
        <f>(138/200)</f>
        <v>0.69</v>
      </c>
      <c r="BB4">
        <f>(20/200)</f>
        <v>0.1</v>
      </c>
      <c r="BC4">
        <f>(20/200)</f>
        <v>0.1</v>
      </c>
      <c r="BD4">
        <f>(21/200)</f>
        <v>0.105</v>
      </c>
      <c r="BE4">
        <f>(17/200)</f>
        <v>8.5000000000000006E-2</v>
      </c>
      <c r="BF4">
        <f>(21/200)</f>
        <v>0.105</v>
      </c>
      <c r="BG4">
        <f>(0.075+0.1)</f>
        <v>0.17499999999999999</v>
      </c>
      <c r="BH4">
        <f>(0.1+0.105)</f>
        <v>0.20500000000000002</v>
      </c>
      <c r="BI4">
        <f>(0.69+0.085)</f>
        <v>0.77499999999999991</v>
      </c>
      <c r="BJ4">
        <f>(0.1+0.105)</f>
        <v>0.20500000000000002</v>
      </c>
      <c r="BK4">
        <f>((0.075/0.175)*100)</f>
        <v>42.857142857142861</v>
      </c>
      <c r="BL4">
        <f>((0.1/0.205)*100)</f>
        <v>48.780487804878057</v>
      </c>
      <c r="BM4">
        <f>((0.69/0.775)*100)</f>
        <v>89.032258064516128</v>
      </c>
      <c r="BN4">
        <f>((0.1/0.205)*100)</f>
        <v>48.780487804878057</v>
      </c>
      <c r="BO4">
        <f>((0.1/0.175)*100)</f>
        <v>57.142857142857153</v>
      </c>
      <c r="BP4">
        <f>((0.105/0.205)*100)</f>
        <v>51.219512195121951</v>
      </c>
      <c r="BQ4">
        <f>((0.085/0.775)*100)</f>
        <v>10.967741935483872</v>
      </c>
      <c r="BS4">
        <f>((0/15)*100)</f>
        <v>0</v>
      </c>
      <c r="BT4">
        <f>((15/15)*100)</f>
        <v>100</v>
      </c>
      <c r="BU4">
        <f>((15/15)*100)</f>
        <v>100</v>
      </c>
      <c r="BV4">
        <f>((3/20)*100)</f>
        <v>15</v>
      </c>
      <c r="BW4">
        <f>((17/20)*100)</f>
        <v>85</v>
      </c>
      <c r="BX4">
        <f>((20/20)*100)</f>
        <v>100</v>
      </c>
      <c r="BY4">
        <f>((59/138)*100)</f>
        <v>42.753623188405797</v>
      </c>
      <c r="BZ4">
        <f>((83/138)*100)</f>
        <v>60.144927536231883</v>
      </c>
      <c r="CA4">
        <f>((138/138)*100)</f>
        <v>100</v>
      </c>
      <c r="CB4">
        <f>((14/20)*100)</f>
        <v>70</v>
      </c>
      <c r="CC4">
        <f>((5/20)*100)</f>
        <v>25</v>
      </c>
      <c r="CD4">
        <f>((4/20)*100)</f>
        <v>20</v>
      </c>
      <c r="CE4">
        <f>((3/20)*100)</f>
        <v>15</v>
      </c>
      <c r="CF4">
        <f>((0/20)*100)</f>
        <v>0</v>
      </c>
      <c r="CG4">
        <f>((0/20)*100)</f>
        <v>0</v>
      </c>
      <c r="CH4">
        <f>((7/21)*100)</f>
        <v>33.333333333333329</v>
      </c>
      <c r="CI4">
        <f>((14/21)*100)</f>
        <v>66.666666666666657</v>
      </c>
      <c r="CJ4">
        <f>((3/21)*100)</f>
        <v>14.285714285714285</v>
      </c>
      <c r="CK4">
        <f>((0/17)*100)</f>
        <v>0</v>
      </c>
      <c r="CL4">
        <f>((14/17)*100)</f>
        <v>82.35294117647058</v>
      </c>
      <c r="CM4">
        <f>((0/17)*100)</f>
        <v>0</v>
      </c>
      <c r="CN4">
        <f>((13/21)*100)</f>
        <v>61.904761904761905</v>
      </c>
      <c r="CO4">
        <f>((5/21)*100)</f>
        <v>23.809523809523807</v>
      </c>
      <c r="CP4">
        <f>((6/21)*100)</f>
        <v>28.571428571428569</v>
      </c>
      <c r="CQ4">
        <f>$I4/$BG4</f>
        <v>101.58991135585877</v>
      </c>
      <c r="CR4">
        <f>$J4/$BH4</f>
        <v>90.489955963685361</v>
      </c>
      <c r="CS4">
        <f>$K4/$BI4</f>
        <v>109.89213765863096</v>
      </c>
      <c r="CT4">
        <f>$L4/$BJ4</f>
        <v>100.87886984272755</v>
      </c>
      <c r="CU4">
        <f>SUM(I:L)</f>
        <v>3243.1894889094324</v>
      </c>
      <c r="CV4">
        <v>0.48571428571428577</v>
      </c>
      <c r="CW4">
        <v>0.46341463414634149</v>
      </c>
      <c r="CX4">
        <v>0.1951219512195122</v>
      </c>
      <c r="CY4">
        <v>0.41463414634146339</v>
      </c>
      <c r="CZ4">
        <v>0.17073170731707321</v>
      </c>
      <c r="DA4">
        <v>0.36585365853658536</v>
      </c>
      <c r="DB4">
        <v>0.10967741935483866</v>
      </c>
      <c r="DC4">
        <v>0.21935483870967742</v>
      </c>
      <c r="DD4">
        <v>0.33333333333333337</v>
      </c>
      <c r="DE4">
        <v>0.4</v>
      </c>
      <c r="DF4">
        <v>0.30526315789473679</v>
      </c>
      <c r="DG4">
        <v>5.7894736842105263E-2</v>
      </c>
    </row>
    <row r="5" spans="1:111" x14ac:dyDescent="0.25">
      <c r="A5">
        <v>169.69247799999999</v>
      </c>
      <c r="B5">
        <v>8.2461439999999993</v>
      </c>
      <c r="C5">
        <v>179.49250699999999</v>
      </c>
      <c r="D5">
        <v>5.1870820000000002</v>
      </c>
      <c r="E5">
        <v>123.732316</v>
      </c>
      <c r="F5">
        <v>7.525601</v>
      </c>
      <c r="G5">
        <v>96.072846999999996</v>
      </c>
      <c r="H5">
        <v>5.9685730000000001</v>
      </c>
      <c r="I5">
        <f>SQRT((ABS($A$6-$A$5)^2+(ABS($B$6-$B$5)^2)))</f>
        <v>19.891679069535979</v>
      </c>
      <c r="J5">
        <f>SQRT((ABS($C$6-$C$5)^2+(ABS($D$6-$D$5)^2)))</f>
        <v>19.960643952489754</v>
      </c>
      <c r="K5">
        <f>SQRT((ABS($E$6-$E$5)^2+(ABS($F$6-$F$5)^2)))</f>
        <v>15.388047999999998</v>
      </c>
      <c r="L5">
        <f>SQRT((ABS($G$6-$G$5)^2+(ABS($H$6-$H$5)^2)))</f>
        <v>20.118182595127472</v>
      </c>
      <c r="M5">
        <f>ABS($B$5-$D$5)</f>
        <v>3.0590619999999991</v>
      </c>
      <c r="N5">
        <f>ABS($F$5-$H$5)</f>
        <v>1.5570279999999999</v>
      </c>
      <c r="Q5">
        <f>SQRT((ABS($A$5-$E$5)^2+(ABS($B$5-$F$5)^2)))</f>
        <v>45.965809829492756</v>
      </c>
      <c r="R5">
        <f>SQRT((ABS($C$5-$G$5)^2+(ABS($D$5-$H$5)^2)))</f>
        <v>83.423320496721303</v>
      </c>
      <c r="S5">
        <v>22</v>
      </c>
      <c r="T5">
        <v>2</v>
      </c>
      <c r="U5">
        <v>22</v>
      </c>
      <c r="V5">
        <v>22</v>
      </c>
      <c r="W5">
        <v>19</v>
      </c>
      <c r="X5">
        <v>1</v>
      </c>
      <c r="Y5">
        <v>19</v>
      </c>
      <c r="Z5">
        <v>19</v>
      </c>
      <c r="AA5">
        <v>16</v>
      </c>
      <c r="AB5">
        <v>2</v>
      </c>
      <c r="AC5">
        <v>16</v>
      </c>
      <c r="AD5">
        <v>1</v>
      </c>
      <c r="AE5">
        <v>22</v>
      </c>
      <c r="AF5">
        <v>21</v>
      </c>
      <c r="AG5">
        <v>2</v>
      </c>
      <c r="AH5">
        <v>3</v>
      </c>
      <c r="AI5">
        <v>19</v>
      </c>
      <c r="AJ5">
        <v>1</v>
      </c>
      <c r="AK5">
        <v>0</v>
      </c>
      <c r="AL5">
        <v>0</v>
      </c>
      <c r="AM5">
        <v>19</v>
      </c>
      <c r="AN5">
        <v>4</v>
      </c>
      <c r="AO5">
        <v>0</v>
      </c>
      <c r="AP5">
        <v>0</v>
      </c>
      <c r="AQ5">
        <v>17</v>
      </c>
      <c r="AR5">
        <v>0</v>
      </c>
      <c r="AS5">
        <v>16</v>
      </c>
      <c r="AT5">
        <v>6</v>
      </c>
      <c r="AU5">
        <v>20</v>
      </c>
      <c r="AV5">
        <v>19</v>
      </c>
      <c r="AW5">
        <v>2</v>
      </c>
      <c r="AX5">
        <v>0</v>
      </c>
      <c r="AY5">
        <f>(22/200)</f>
        <v>0.11</v>
      </c>
      <c r="AZ5">
        <f>(19/200)</f>
        <v>9.5000000000000001E-2</v>
      </c>
      <c r="BA5">
        <f>(16/200)</f>
        <v>0.08</v>
      </c>
      <c r="BB5">
        <f>(22/200)</f>
        <v>0.11</v>
      </c>
      <c r="BC5">
        <f>(19/200)</f>
        <v>9.5000000000000001E-2</v>
      </c>
      <c r="BD5">
        <f>(19/200)</f>
        <v>9.5000000000000001E-2</v>
      </c>
      <c r="BE5">
        <f>(17/200)</f>
        <v>8.5000000000000006E-2</v>
      </c>
      <c r="BF5">
        <f>(20/200)</f>
        <v>0.1</v>
      </c>
      <c r="BG5">
        <f>(0.11+0.095)</f>
        <v>0.20500000000000002</v>
      </c>
      <c r="BH5">
        <f>(0.095+0.095)</f>
        <v>0.19</v>
      </c>
      <c r="BI5">
        <f>(0.08+0.085)</f>
        <v>0.16500000000000001</v>
      </c>
      <c r="BJ5">
        <f>(0.11+0.1)</f>
        <v>0.21000000000000002</v>
      </c>
      <c r="BK5">
        <f>((0.11/0.205)*100)</f>
        <v>53.658536585365859</v>
      </c>
      <c r="BL5">
        <f>((0.095/0.19)*100)</f>
        <v>50</v>
      </c>
      <c r="BM5">
        <f>((0.08/0.165)*100)</f>
        <v>48.484848484848484</v>
      </c>
      <c r="BN5">
        <f>((0.11/0.21)*100)</f>
        <v>52.380952380952387</v>
      </c>
      <c r="BO5">
        <f>((0.095/0.205)*100)</f>
        <v>46.341463414634148</v>
      </c>
      <c r="BP5">
        <f>((0.095/0.19)*100)</f>
        <v>50</v>
      </c>
      <c r="BQ5">
        <f>((0.085/0.165)*100)</f>
        <v>51.515151515151516</v>
      </c>
      <c r="BR5">
        <f>((0.1/0.21)*100)</f>
        <v>47.61904761904762</v>
      </c>
      <c r="BS5">
        <f>((2/22)*100)</f>
        <v>9.0909090909090917</v>
      </c>
      <c r="BT5">
        <f>((22/22)*100)</f>
        <v>100</v>
      </c>
      <c r="BU5">
        <f>((22/22)*100)</f>
        <v>100</v>
      </c>
      <c r="BV5">
        <f>((1/19)*100)</f>
        <v>5.2631578947368416</v>
      </c>
      <c r="BW5">
        <f>((19/19)*100)</f>
        <v>100</v>
      </c>
      <c r="BX5">
        <f>((19/19)*100)</f>
        <v>100</v>
      </c>
      <c r="BY5">
        <f>((2/16)*100)</f>
        <v>12.5</v>
      </c>
      <c r="BZ5">
        <f>((16/16)*100)</f>
        <v>100</v>
      </c>
      <c r="CA5">
        <f>((1/16)*100)</f>
        <v>6.25</v>
      </c>
      <c r="CB5">
        <f>((21/22)*100)</f>
        <v>95.454545454545453</v>
      </c>
      <c r="CC5">
        <f>((2/22)*100)</f>
        <v>9.0909090909090917</v>
      </c>
      <c r="CD5">
        <f>((3/22)*100)</f>
        <v>13.636363636363635</v>
      </c>
      <c r="CE5">
        <f>((1/19)*100)</f>
        <v>5.2631578947368416</v>
      </c>
      <c r="CF5">
        <f>((0/19)*100)</f>
        <v>0</v>
      </c>
      <c r="CG5">
        <f>((0/19)*100)</f>
        <v>0</v>
      </c>
      <c r="CH5">
        <f>((4/19)*100)</f>
        <v>21.052631578947366</v>
      </c>
      <c r="CI5">
        <f>((0/19)*100)</f>
        <v>0</v>
      </c>
      <c r="CJ5">
        <f>((0/19)*100)</f>
        <v>0</v>
      </c>
      <c r="CK5">
        <f>((0/17)*100)</f>
        <v>0</v>
      </c>
      <c r="CL5">
        <f>((16/17)*100)</f>
        <v>94.117647058823522</v>
      </c>
      <c r="CM5">
        <f>((6/17)*100)</f>
        <v>35.294117647058826</v>
      </c>
      <c r="CN5">
        <f>((19/20)*100)</f>
        <v>95</v>
      </c>
      <c r="CO5">
        <f>((2/20)*100)</f>
        <v>10</v>
      </c>
      <c r="CP5">
        <f>((0/20)*100)</f>
        <v>0</v>
      </c>
      <c r="CQ5">
        <f>$I5/$BG5</f>
        <v>97.032580827004765</v>
      </c>
      <c r="CR5">
        <f>$J5/$BH5</f>
        <v>105.05602080257765</v>
      </c>
      <c r="CS5">
        <f>$K5/$BI5</f>
        <v>93.260896969696958</v>
      </c>
      <c r="CT5">
        <f>$L5/$BJ5</f>
        <v>95.800869500606993</v>
      </c>
      <c r="CU5" t="s">
        <v>269</v>
      </c>
      <c r="CV5">
        <v>0.48780487804878048</v>
      </c>
      <c r="CW5">
        <v>0.41176470588235292</v>
      </c>
      <c r="CX5">
        <v>2.9411764705882353E-2</v>
      </c>
      <c r="CY5">
        <v>0.47368421052631582</v>
      </c>
      <c r="CZ5">
        <v>9.7560975609756073E-2</v>
      </c>
      <c r="DA5">
        <v>0.40540540540540537</v>
      </c>
      <c r="DB5">
        <v>0.3354838709677419</v>
      </c>
      <c r="DC5">
        <v>0.46451612903225803</v>
      </c>
      <c r="DD5">
        <v>0.46341463414634143</v>
      </c>
      <c r="DE5">
        <v>0.38421052631578945</v>
      </c>
      <c r="DF5">
        <v>0.49473684210526314</v>
      </c>
      <c r="DG5">
        <v>0.46341463414634149</v>
      </c>
    </row>
    <row r="6" spans="1:111" x14ac:dyDescent="0.25">
      <c r="A6">
        <v>149.825828</v>
      </c>
      <c r="B6">
        <v>9.2436980000000002</v>
      </c>
      <c r="C6">
        <v>159.69247799999999</v>
      </c>
      <c r="D6">
        <v>7.7141669999999998</v>
      </c>
      <c r="E6">
        <v>108.344268</v>
      </c>
      <c r="F6">
        <v>7.525601</v>
      </c>
      <c r="G6">
        <v>76.010075999999998</v>
      </c>
      <c r="H6">
        <v>7.4607159999999997</v>
      </c>
      <c r="I6">
        <f>SQRT((ABS($A$7-$A$6)^2+(ABS($B$7-$B$6)^2)))</f>
        <v>29.73887395771326</v>
      </c>
      <c r="J6">
        <f>SQRT((ABS($C$7-$C$6)^2+(ABS($D$7-$D$6)^2)))</f>
        <v>17.600543686322993</v>
      </c>
      <c r="K6">
        <f>SQRT((ABS($E$7-$E$6)^2+(ABS($F$7-$F$6)^2)))</f>
        <v>22.056298868646579</v>
      </c>
      <c r="L6">
        <f>SQRT((ABS($G$7-$G$6)^2+(ABS($H$7-$H$6)^2)))</f>
        <v>19.512132265008457</v>
      </c>
      <c r="M6">
        <f>ABS($B$6-$D$6)</f>
        <v>1.5295310000000004</v>
      </c>
      <c r="N6">
        <f>ABS($F$6-$H$6)</f>
        <v>6.4885000000000304E-2</v>
      </c>
      <c r="Q6">
        <f>SQRT((ABS($A$6-$E$6)^2+(ABS($B$6-$F$6)^2)))</f>
        <v>41.517125109224615</v>
      </c>
      <c r="R6">
        <f>SQRT((ABS($C$6-$G$6)^2+(ABS($D$6-$H$6)^2)))</f>
        <v>83.68278581583553</v>
      </c>
      <c r="S6">
        <v>20</v>
      </c>
      <c r="T6">
        <v>9</v>
      </c>
      <c r="U6">
        <v>20</v>
      </c>
      <c r="V6">
        <v>20</v>
      </c>
      <c r="W6">
        <v>20</v>
      </c>
      <c r="X6">
        <v>1</v>
      </c>
      <c r="Y6">
        <v>20</v>
      </c>
      <c r="Z6">
        <v>20</v>
      </c>
      <c r="AA6">
        <v>25</v>
      </c>
      <c r="AB6">
        <v>5</v>
      </c>
      <c r="AC6">
        <v>20</v>
      </c>
      <c r="AD6">
        <v>5</v>
      </c>
      <c r="AE6">
        <v>20</v>
      </c>
      <c r="AF6">
        <v>20</v>
      </c>
      <c r="AG6">
        <v>2</v>
      </c>
      <c r="AH6">
        <v>3</v>
      </c>
      <c r="AI6">
        <v>20</v>
      </c>
      <c r="AJ6">
        <v>1</v>
      </c>
      <c r="AK6">
        <v>0</v>
      </c>
      <c r="AL6">
        <v>0</v>
      </c>
      <c r="AM6">
        <v>20</v>
      </c>
      <c r="AN6">
        <v>0</v>
      </c>
      <c r="AO6">
        <v>0</v>
      </c>
      <c r="AP6">
        <v>0</v>
      </c>
      <c r="AQ6">
        <v>16</v>
      </c>
      <c r="AR6">
        <v>5</v>
      </c>
      <c r="AS6">
        <v>12</v>
      </c>
      <c r="AT6">
        <v>0</v>
      </c>
      <c r="AU6">
        <v>20</v>
      </c>
      <c r="AV6">
        <v>20</v>
      </c>
      <c r="AW6">
        <v>0</v>
      </c>
      <c r="AX6">
        <v>0</v>
      </c>
      <c r="AY6">
        <f>(20/200)</f>
        <v>0.1</v>
      </c>
      <c r="AZ6">
        <f>(20/200)</f>
        <v>0.1</v>
      </c>
      <c r="BA6">
        <f>(25/200)</f>
        <v>0.125</v>
      </c>
      <c r="BB6">
        <f>(20/200)</f>
        <v>0.1</v>
      </c>
      <c r="BC6">
        <f>(20/200)</f>
        <v>0.1</v>
      </c>
      <c r="BD6">
        <f>(20/200)</f>
        <v>0.1</v>
      </c>
      <c r="BE6">
        <f>(16/200)</f>
        <v>0.08</v>
      </c>
      <c r="BF6">
        <f>(20/200)</f>
        <v>0.1</v>
      </c>
      <c r="BG6">
        <f>(0.1+0.1)</f>
        <v>0.2</v>
      </c>
      <c r="BH6">
        <f>(0.1+0.1)</f>
        <v>0.2</v>
      </c>
      <c r="BI6">
        <f>(0.125+0.08)</f>
        <v>0.20500000000000002</v>
      </c>
      <c r="BJ6">
        <f>(0.1+0.1)</f>
        <v>0.2</v>
      </c>
      <c r="BK6">
        <f>((0.1/0.2)*100)</f>
        <v>50</v>
      </c>
      <c r="BL6">
        <f>((0.1/0.2)*100)</f>
        <v>50</v>
      </c>
      <c r="BM6">
        <f>((0.125/0.205)*100)</f>
        <v>60.975609756097562</v>
      </c>
      <c r="BN6">
        <f>((0.1/0.2)*100)</f>
        <v>50</v>
      </c>
      <c r="BO6">
        <f>((0.1/0.2)*100)</f>
        <v>50</v>
      </c>
      <c r="BP6">
        <f>((0.1/0.2)*100)</f>
        <v>50</v>
      </c>
      <c r="BQ6">
        <f>((0.08/0.205)*100)</f>
        <v>39.024390243902438</v>
      </c>
      <c r="BR6">
        <f>((0.1/0.2)*100)</f>
        <v>50</v>
      </c>
      <c r="BS6">
        <f>((9/20)*100)</f>
        <v>45</v>
      </c>
      <c r="BT6">
        <f>((20/20)*100)</f>
        <v>100</v>
      </c>
      <c r="BU6">
        <f>((20/20)*100)</f>
        <v>100</v>
      </c>
      <c r="BV6">
        <f>((1/20)*100)</f>
        <v>5</v>
      </c>
      <c r="BW6">
        <f>((20/20)*100)</f>
        <v>100</v>
      </c>
      <c r="BX6">
        <f>((20/20)*100)</f>
        <v>100</v>
      </c>
      <c r="BY6">
        <f>((5/25)*100)</f>
        <v>20</v>
      </c>
      <c r="BZ6">
        <f>((20/25)*100)</f>
        <v>80</v>
      </c>
      <c r="CA6">
        <f>((5/25)*100)</f>
        <v>20</v>
      </c>
      <c r="CB6">
        <f>((20/20)*100)</f>
        <v>100</v>
      </c>
      <c r="CC6">
        <f>((2/20)*100)</f>
        <v>10</v>
      </c>
      <c r="CD6">
        <f>((3/20)*100)</f>
        <v>15</v>
      </c>
      <c r="CE6">
        <f>((1/20)*100)</f>
        <v>5</v>
      </c>
      <c r="CF6">
        <f>((0/20)*100)</f>
        <v>0</v>
      </c>
      <c r="CG6">
        <f>((0/20)*100)</f>
        <v>0</v>
      </c>
      <c r="CH6">
        <f>((0/20)*100)</f>
        <v>0</v>
      </c>
      <c r="CI6">
        <f>((0/20)*100)</f>
        <v>0</v>
      </c>
      <c r="CJ6">
        <f>((0/20)*100)</f>
        <v>0</v>
      </c>
      <c r="CK6">
        <f>((5/16)*100)</f>
        <v>31.25</v>
      </c>
      <c r="CL6">
        <f>((12/16)*100)</f>
        <v>75</v>
      </c>
      <c r="CM6">
        <f>((0/16)*100)</f>
        <v>0</v>
      </c>
      <c r="CN6">
        <f>((20/20)*100)</f>
        <v>100</v>
      </c>
      <c r="CO6">
        <f>((0/20)*100)</f>
        <v>0</v>
      </c>
      <c r="CP6">
        <f>((0/20)*100)</f>
        <v>0</v>
      </c>
      <c r="CQ6">
        <f>$I6/$BG6</f>
        <v>148.69436978856629</v>
      </c>
      <c r="CR6">
        <f>$J6/$BH6</f>
        <v>88.002718431614966</v>
      </c>
      <c r="CS6">
        <f>$K6/$BI6</f>
        <v>107.59170179827599</v>
      </c>
      <c r="CT6">
        <f>$L6/$BJ6</f>
        <v>97.560661325042275</v>
      </c>
      <c r="CU6">
        <f>SUM(BG:BJ)</f>
        <v>41.114999999999974</v>
      </c>
      <c r="CV6">
        <v>0.47499999999999998</v>
      </c>
      <c r="CW6">
        <v>0.48780487804878048</v>
      </c>
      <c r="CX6">
        <v>0</v>
      </c>
      <c r="CY6">
        <v>0.47499999999999998</v>
      </c>
      <c r="CZ6">
        <v>9.7560975609756101E-2</v>
      </c>
      <c r="DA6">
        <v>0.48780487804878048</v>
      </c>
      <c r="DB6">
        <v>0.4</v>
      </c>
      <c r="DC6">
        <v>0.27741935483870966</v>
      </c>
      <c r="DD6">
        <v>0.46511627906976749</v>
      </c>
      <c r="DE6">
        <v>0.1736842105263158</v>
      </c>
      <c r="DF6">
        <v>0.28421052631578947</v>
      </c>
      <c r="DG6">
        <v>0.47619047619047616</v>
      </c>
    </row>
    <row r="7" spans="1:111" x14ac:dyDescent="0.25">
      <c r="A7">
        <v>120.096288</v>
      </c>
      <c r="B7">
        <v>8.4986639999999998</v>
      </c>
      <c r="C7">
        <v>142.09243700000002</v>
      </c>
      <c r="D7">
        <v>7.5811450000000002</v>
      </c>
      <c r="E7">
        <v>86.398541999999992</v>
      </c>
      <c r="F7">
        <v>9.7313729999999996</v>
      </c>
      <c r="G7">
        <v>56.506955999999995</v>
      </c>
      <c r="H7">
        <v>8.0536879999999993</v>
      </c>
      <c r="I7">
        <f>SQRT((ABS($A$8-$A$7)^2+(ABS($B$8-$B$7)^2)))</f>
        <v>19.938070018054429</v>
      </c>
      <c r="J7">
        <f>SQRT((ABS($C$8-$C$7)^2+(ABS($D$8-$D$7)^2)))</f>
        <v>30.511361734215583</v>
      </c>
      <c r="K7">
        <f>SQRT((ABS($E$8-$E$7)^2+(ABS($F$8-$F$7)^2)))</f>
        <v>19.710969905460306</v>
      </c>
      <c r="L7">
        <f>SQRT((ABS($G$8-$G$7)^2+(ABS($H$8-$H$7)^2)))</f>
        <v>20.15508829958284</v>
      </c>
      <c r="M7">
        <f>ABS($B$7-$D$7)</f>
        <v>0.91751899999999953</v>
      </c>
      <c r="N7">
        <f>ABS($F$7-$H$7)</f>
        <v>1.6776850000000003</v>
      </c>
      <c r="Q7">
        <f>SQRT((ABS($A$7-$E$7)^2+(ABS($B$7-$F$7)^2)))</f>
        <v>33.720285540890629</v>
      </c>
      <c r="R7">
        <f>SQRT((ABS($C$7-$G$7)^2+(ABS($D$7-$H$7)^2)))</f>
        <v>85.58678551557017</v>
      </c>
      <c r="S7">
        <v>21</v>
      </c>
      <c r="T7">
        <v>3</v>
      </c>
      <c r="U7">
        <v>4</v>
      </c>
      <c r="V7">
        <v>13</v>
      </c>
      <c r="W7">
        <v>27</v>
      </c>
      <c r="X7">
        <v>9</v>
      </c>
      <c r="Y7">
        <v>27</v>
      </c>
      <c r="Z7">
        <v>27</v>
      </c>
      <c r="AA7">
        <v>24</v>
      </c>
      <c r="AB7">
        <v>4</v>
      </c>
      <c r="AC7">
        <v>21</v>
      </c>
      <c r="AD7">
        <v>4</v>
      </c>
      <c r="AE7">
        <v>17</v>
      </c>
      <c r="AF7">
        <v>15</v>
      </c>
      <c r="AG7">
        <v>2</v>
      </c>
      <c r="AH7">
        <v>8</v>
      </c>
      <c r="AI7">
        <v>20</v>
      </c>
      <c r="AJ7">
        <v>2</v>
      </c>
      <c r="AK7">
        <v>0</v>
      </c>
      <c r="AL7">
        <v>0</v>
      </c>
      <c r="AM7">
        <v>12</v>
      </c>
      <c r="AN7">
        <v>1</v>
      </c>
      <c r="AO7">
        <v>0</v>
      </c>
      <c r="AP7">
        <v>0</v>
      </c>
      <c r="AQ7">
        <v>19</v>
      </c>
      <c r="AR7">
        <v>0</v>
      </c>
      <c r="AS7">
        <v>19</v>
      </c>
      <c r="AT7">
        <v>0</v>
      </c>
      <c r="AU7">
        <v>18</v>
      </c>
      <c r="AV7">
        <v>18</v>
      </c>
      <c r="AW7">
        <v>0</v>
      </c>
      <c r="AX7">
        <v>1</v>
      </c>
      <c r="AY7">
        <f>(21/200)</f>
        <v>0.105</v>
      </c>
      <c r="AZ7">
        <f>(27/200)</f>
        <v>0.13500000000000001</v>
      </c>
      <c r="BA7">
        <f>(24/200)</f>
        <v>0.12</v>
      </c>
      <c r="BB7">
        <f>(17/200)</f>
        <v>8.5000000000000006E-2</v>
      </c>
      <c r="BC7">
        <f>(20/200)</f>
        <v>0.1</v>
      </c>
      <c r="BD7">
        <f>(12/200)</f>
        <v>0.06</v>
      </c>
      <c r="BE7">
        <f>(19/200)</f>
        <v>9.5000000000000001E-2</v>
      </c>
      <c r="BF7">
        <f>(18/200)</f>
        <v>0.09</v>
      </c>
      <c r="BG7">
        <f>(0.105+0.1)</f>
        <v>0.20500000000000002</v>
      </c>
      <c r="BH7">
        <f>(0.135+0.06)</f>
        <v>0.19500000000000001</v>
      </c>
      <c r="BI7">
        <f>(0.12+0.095)</f>
        <v>0.215</v>
      </c>
      <c r="BJ7">
        <f>(0.085+0.09)</f>
        <v>0.17499999999999999</v>
      </c>
      <c r="BK7">
        <f>((0.105/0.205)*100)</f>
        <v>51.219512195121951</v>
      </c>
      <c r="BL7">
        <f>((0.135/0.195)*100)</f>
        <v>69.230769230769226</v>
      </c>
      <c r="BM7">
        <f>((0.12/0.215)*100)</f>
        <v>55.813953488372093</v>
      </c>
      <c r="BN7">
        <f>((0.085/0.175)*100)</f>
        <v>48.571428571428577</v>
      </c>
      <c r="BO7">
        <f>((0.1/0.205)*100)</f>
        <v>48.780487804878057</v>
      </c>
      <c r="BP7">
        <f>((0.06/0.195)*100)</f>
        <v>30.769230769230766</v>
      </c>
      <c r="BQ7">
        <f>((0.095/0.215)*100)</f>
        <v>44.186046511627907</v>
      </c>
      <c r="BR7">
        <f>((0.09/0.175)*100)</f>
        <v>51.428571428571438</v>
      </c>
      <c r="BS7">
        <f>((3/21)*100)</f>
        <v>14.285714285714285</v>
      </c>
      <c r="BT7">
        <f>((4/21)*100)</f>
        <v>19.047619047619047</v>
      </c>
      <c r="BU7">
        <f>((13/21)*100)</f>
        <v>61.904761904761905</v>
      </c>
      <c r="BV7">
        <f>((9/27)*100)</f>
        <v>33.333333333333329</v>
      </c>
      <c r="BW7">
        <f>((27/27)*100)</f>
        <v>100</v>
      </c>
      <c r="BX7">
        <f>((27/27)*100)</f>
        <v>100</v>
      </c>
      <c r="BY7">
        <f>((4/24)*100)</f>
        <v>16.666666666666664</v>
      </c>
      <c r="BZ7">
        <f>((21/24)*100)</f>
        <v>87.5</v>
      </c>
      <c r="CA7">
        <f>((4/24)*100)</f>
        <v>16.666666666666664</v>
      </c>
      <c r="CB7">
        <f>((15/17)*100)</f>
        <v>88.235294117647058</v>
      </c>
      <c r="CC7">
        <f>((2/17)*100)</f>
        <v>11.76470588235294</v>
      </c>
      <c r="CD7">
        <f>((8/17)*100)</f>
        <v>47.058823529411761</v>
      </c>
      <c r="CE7">
        <f>((2/20)*100)</f>
        <v>10</v>
      </c>
      <c r="CF7">
        <f>((0/20)*100)</f>
        <v>0</v>
      </c>
      <c r="CG7">
        <f>((0/20)*100)</f>
        <v>0</v>
      </c>
      <c r="CH7">
        <f>((1/12)*100)</f>
        <v>8.3333333333333321</v>
      </c>
      <c r="CI7">
        <f>((0/12)*100)</f>
        <v>0</v>
      </c>
      <c r="CJ7">
        <f>((0/12)*100)</f>
        <v>0</v>
      </c>
      <c r="CK7">
        <f>((0/19)*100)</f>
        <v>0</v>
      </c>
      <c r="CL7">
        <f>((19/19)*100)</f>
        <v>100</v>
      </c>
      <c r="CM7">
        <f>((0/19)*100)</f>
        <v>0</v>
      </c>
      <c r="CN7">
        <f>((18/18)*100)</f>
        <v>100</v>
      </c>
      <c r="CO7">
        <f>((0/18)*100)</f>
        <v>0</v>
      </c>
      <c r="CP7">
        <f>((1/18)*100)</f>
        <v>5.5555555555555554</v>
      </c>
      <c r="CQ7">
        <f>$I7/$BG7</f>
        <v>97.258878136850868</v>
      </c>
      <c r="CR7">
        <f>$J7/$BH7</f>
        <v>156.46852171392607</v>
      </c>
      <c r="CS7">
        <f>$K7/$BI7</f>
        <v>91.67892979283863</v>
      </c>
      <c r="CT7">
        <f>$L7/$BJ7</f>
        <v>115.17193314047337</v>
      </c>
      <c r="CV7">
        <v>0.43902439024390238</v>
      </c>
      <c r="CW7">
        <v>0.42499999999999999</v>
      </c>
      <c r="CX7">
        <v>0</v>
      </c>
      <c r="CY7">
        <v>0.46153846153846156</v>
      </c>
      <c r="CZ7">
        <v>0</v>
      </c>
      <c r="DA7">
        <v>0.48717948717948723</v>
      </c>
      <c r="DB7">
        <v>0.14193548387096774</v>
      </c>
      <c r="DC7">
        <v>2.5806451612903226E-2</v>
      </c>
      <c r="DD7">
        <v>0.39534883720930236</v>
      </c>
      <c r="DE7">
        <v>0.19512195121951215</v>
      </c>
      <c r="DF7">
        <v>7.8947368421052627E-2</v>
      </c>
      <c r="DG7">
        <v>0.42499999999999999</v>
      </c>
    </row>
    <row r="8" spans="1:111" x14ac:dyDescent="0.25">
      <c r="A8">
        <v>100.163392</v>
      </c>
      <c r="B8">
        <v>8.9528590000000001</v>
      </c>
      <c r="C8">
        <v>111.590772</v>
      </c>
      <c r="D8">
        <v>6.8119719999999999</v>
      </c>
      <c r="E8">
        <v>66.714502999999993</v>
      </c>
      <c r="F8">
        <v>10.761393999999999</v>
      </c>
      <c r="G8">
        <v>36.439230999999992</v>
      </c>
      <c r="H8">
        <v>6.1791219999999996</v>
      </c>
      <c r="I8">
        <f>SQRT((ABS($A$9-$A$8)^2+(ABS($B$9-$B$8)^2)))</f>
        <v>16.828990965929858</v>
      </c>
      <c r="J8">
        <f>SQRT((ABS($C$9-$C$8)^2+(ABS($D$9-$D$8)^2)))</f>
        <v>19.548750624592277</v>
      </c>
      <c r="K8">
        <f>SQRT((ABS($E$9-$E$8)^2+(ABS($F$9-$F$8)^2)))</f>
        <v>21.736120194586523</v>
      </c>
      <c r="M8">
        <f>ABS($B$8-$D$8)</f>
        <v>2.1408870000000002</v>
      </c>
      <c r="N8">
        <f>ABS($F$8-$H$8)</f>
        <v>4.5822719999999997</v>
      </c>
      <c r="O8">
        <v>4.2208079999999999</v>
      </c>
      <c r="P8">
        <v>3.9370604999999994</v>
      </c>
      <c r="Q8">
        <f>SQRT((ABS($A$8-$E$8)^2+(ABS($B$8-$F$8)^2)))</f>
        <v>33.497745807450187</v>
      </c>
      <c r="R8">
        <f>SQRT((ABS($C$8-$G$8)^2+(ABS($D$8-$H$8)^2)))</f>
        <v>75.154205562943602</v>
      </c>
      <c r="S8">
        <v>15</v>
      </c>
      <c r="T8">
        <v>0</v>
      </c>
      <c r="U8">
        <v>4</v>
      </c>
      <c r="V8">
        <v>14</v>
      </c>
      <c r="W8">
        <v>21</v>
      </c>
      <c r="X8">
        <v>3</v>
      </c>
      <c r="Y8">
        <v>16</v>
      </c>
      <c r="Z8">
        <v>5</v>
      </c>
      <c r="AA8">
        <v>25</v>
      </c>
      <c r="AB8">
        <v>6</v>
      </c>
      <c r="AC8">
        <v>19</v>
      </c>
      <c r="AD8">
        <v>8</v>
      </c>
      <c r="AI8">
        <v>19</v>
      </c>
      <c r="AJ8">
        <v>1</v>
      </c>
      <c r="AK8">
        <v>5</v>
      </c>
      <c r="AL8">
        <v>13</v>
      </c>
      <c r="AM8">
        <v>20</v>
      </c>
      <c r="AN8">
        <v>2</v>
      </c>
      <c r="AO8">
        <v>16</v>
      </c>
      <c r="AP8">
        <v>5</v>
      </c>
      <c r="AQ8">
        <v>18</v>
      </c>
      <c r="AR8">
        <v>1</v>
      </c>
      <c r="AS8">
        <v>16</v>
      </c>
      <c r="AT8">
        <v>1</v>
      </c>
      <c r="AY8">
        <f>(15/200)</f>
        <v>7.4999999999999997E-2</v>
      </c>
      <c r="AZ8">
        <f>(21/200)</f>
        <v>0.105</v>
      </c>
      <c r="BA8">
        <f>(25/200)</f>
        <v>0.125</v>
      </c>
      <c r="BC8">
        <f>(19/200)</f>
        <v>9.5000000000000001E-2</v>
      </c>
      <c r="BD8">
        <f>(20/200)</f>
        <v>0.1</v>
      </c>
      <c r="BE8">
        <f>(18/200)</f>
        <v>0.09</v>
      </c>
      <c r="BG8">
        <f>(0.075+0.095)</f>
        <v>0.16999999999999998</v>
      </c>
      <c r="BH8">
        <f>(0.105+0.1)</f>
        <v>0.20500000000000002</v>
      </c>
      <c r="BI8">
        <f>(0.125+0.09)</f>
        <v>0.215</v>
      </c>
      <c r="BK8">
        <f>((0.075/0.17)*100)</f>
        <v>44.117647058823522</v>
      </c>
      <c r="BL8">
        <f>((0.105/0.205)*100)</f>
        <v>51.219512195121951</v>
      </c>
      <c r="BM8">
        <f>((0.125/0.215)*100)</f>
        <v>58.139534883720934</v>
      </c>
      <c r="BO8">
        <f>((0.095/0.17)*100)</f>
        <v>55.882352941176471</v>
      </c>
      <c r="BP8">
        <f>((0.1/0.205)*100)</f>
        <v>48.780487804878057</v>
      </c>
      <c r="BQ8">
        <f>((0.09/0.215)*100)</f>
        <v>41.860465116279066</v>
      </c>
      <c r="BS8">
        <f>((0/15)*100)</f>
        <v>0</v>
      </c>
      <c r="BT8">
        <f>((4/15)*100)</f>
        <v>26.666666666666668</v>
      </c>
      <c r="BU8">
        <f>((14/15)*100)</f>
        <v>93.333333333333329</v>
      </c>
      <c r="BV8">
        <f>((3/21)*100)</f>
        <v>14.285714285714285</v>
      </c>
      <c r="BW8">
        <f>((16/21)*100)</f>
        <v>76.19047619047619</v>
      </c>
      <c r="BX8">
        <f>((5/21)*100)</f>
        <v>23.809523809523807</v>
      </c>
      <c r="BY8">
        <f>((6/25)*100)</f>
        <v>24</v>
      </c>
      <c r="BZ8">
        <f>((19/25)*100)</f>
        <v>76</v>
      </c>
      <c r="CA8">
        <f>((8/25)*100)</f>
        <v>32</v>
      </c>
      <c r="CE8">
        <f>((1/19)*100)</f>
        <v>5.2631578947368416</v>
      </c>
      <c r="CF8">
        <f>((5/19)*100)</f>
        <v>26.315789473684209</v>
      </c>
      <c r="CG8">
        <f>((13/19)*100)</f>
        <v>68.421052631578945</v>
      </c>
      <c r="CH8">
        <f>((2/20)*100)</f>
        <v>10</v>
      </c>
      <c r="CI8">
        <f>((16/20)*100)</f>
        <v>80</v>
      </c>
      <c r="CJ8">
        <f>((5/20)*100)</f>
        <v>25</v>
      </c>
      <c r="CK8">
        <f>((1/18)*100)</f>
        <v>5.5555555555555554</v>
      </c>
      <c r="CL8">
        <f>((16/18)*100)</f>
        <v>88.888888888888886</v>
      </c>
      <c r="CM8">
        <f>((1/18)*100)</f>
        <v>5.5555555555555554</v>
      </c>
      <c r="CQ8">
        <f>$I8/$BG8</f>
        <v>98.994064505469765</v>
      </c>
      <c r="CR8">
        <f>$J8/$BH8</f>
        <v>95.359759144352566</v>
      </c>
      <c r="CS8">
        <f>$K8/$BI8</f>
        <v>101.09823346319313</v>
      </c>
      <c r="CV8">
        <v>0.47058823529411764</v>
      </c>
      <c r="CW8">
        <v>0.38095238095238093</v>
      </c>
      <c r="CX8">
        <v>0.16666666666666666</v>
      </c>
      <c r="CY8">
        <v>0.43902439024390244</v>
      </c>
      <c r="CZ8">
        <v>5.1282051282051322E-2</v>
      </c>
      <c r="DB8">
        <v>0.42424242424242425</v>
      </c>
      <c r="DC8">
        <v>9.7560975609756073E-2</v>
      </c>
      <c r="DE8">
        <v>2.3809523809523836E-2</v>
      </c>
      <c r="DF8">
        <v>0.36585365853658536</v>
      </c>
      <c r="DG8">
        <v>0.25714285714285712</v>
      </c>
    </row>
    <row r="9" spans="1:111" x14ac:dyDescent="0.25">
      <c r="A9">
        <v>83.346910000000008</v>
      </c>
      <c r="B9">
        <v>9.601604</v>
      </c>
      <c r="C9">
        <v>92.047296000000003</v>
      </c>
      <c r="D9">
        <v>7.2660609999999997</v>
      </c>
      <c r="E9">
        <v>44.980156999999991</v>
      </c>
      <c r="F9">
        <v>10.48368</v>
      </c>
      <c r="I9">
        <f>SQRT((ABS($A$10-$A$9)^2+(ABS($B$10-$B$9)^2)))</f>
        <v>17.285634236599744</v>
      </c>
      <c r="J9">
        <f>SQRT((ABS($C$10-$C$9)^2+(ABS($D$10-$D$9)^2)))</f>
        <v>18.468770459549852</v>
      </c>
      <c r="M9">
        <f>ABS($B$9-$D$9)</f>
        <v>2.3355430000000004</v>
      </c>
      <c r="Q9">
        <f>SQRT((ABS($A$9-$E$9)^2+(ABS($B$9-$F$9)^2)))</f>
        <v>38.37689140397886</v>
      </c>
      <c r="S9">
        <v>21</v>
      </c>
      <c r="T9">
        <v>1</v>
      </c>
      <c r="U9">
        <v>2</v>
      </c>
      <c r="V9">
        <v>21</v>
      </c>
      <c r="W9">
        <v>20</v>
      </c>
      <c r="X9">
        <v>1</v>
      </c>
      <c r="Y9">
        <v>20</v>
      </c>
      <c r="Z9">
        <v>2</v>
      </c>
      <c r="AI9">
        <v>20</v>
      </c>
      <c r="AJ9">
        <v>1</v>
      </c>
      <c r="AK9">
        <v>0</v>
      </c>
      <c r="AL9">
        <v>19</v>
      </c>
      <c r="AM9">
        <v>17</v>
      </c>
      <c r="AN9">
        <v>2</v>
      </c>
      <c r="AO9">
        <v>12</v>
      </c>
      <c r="AP9">
        <v>2</v>
      </c>
      <c r="AQ9">
        <v>16</v>
      </c>
      <c r="AR9">
        <v>0</v>
      </c>
      <c r="AS9">
        <v>15</v>
      </c>
      <c r="AT9">
        <v>7</v>
      </c>
      <c r="AY9">
        <f>(21/200)</f>
        <v>0.105</v>
      </c>
      <c r="AZ9">
        <f>(20/200)</f>
        <v>0.1</v>
      </c>
      <c r="BC9">
        <f>(20/200)</f>
        <v>0.1</v>
      </c>
      <c r="BD9">
        <f>(17/200)</f>
        <v>8.5000000000000006E-2</v>
      </c>
      <c r="BE9">
        <f>(16/200)</f>
        <v>0.08</v>
      </c>
      <c r="BG9">
        <f>(0.105+0.1)</f>
        <v>0.20500000000000002</v>
      </c>
      <c r="BH9">
        <f>(0.1+0.085)</f>
        <v>0.185</v>
      </c>
      <c r="BK9">
        <f>((0.105/0.205)*100)</f>
        <v>51.219512195121951</v>
      </c>
      <c r="BL9">
        <f>((0.1/0.185)*100)</f>
        <v>54.054054054054056</v>
      </c>
      <c r="BO9">
        <f>((0.1/0.205)*100)</f>
        <v>48.780487804878057</v>
      </c>
      <c r="BP9">
        <f>((0.085/0.185)*100)</f>
        <v>45.945945945945951</v>
      </c>
      <c r="BS9">
        <f>((1/21)*100)</f>
        <v>4.7619047619047619</v>
      </c>
      <c r="BT9">
        <f>((2/21)*100)</f>
        <v>9.5238095238095237</v>
      </c>
      <c r="BU9">
        <f>((21/21)*100)</f>
        <v>100</v>
      </c>
      <c r="BV9">
        <f>((1/20)*100)</f>
        <v>5</v>
      </c>
      <c r="BW9">
        <f>((20/20)*100)</f>
        <v>100</v>
      </c>
      <c r="BX9">
        <f>((2/20)*100)</f>
        <v>10</v>
      </c>
      <c r="CE9">
        <f>((1/20)*100)</f>
        <v>5</v>
      </c>
      <c r="CF9">
        <f>((0/20)*100)</f>
        <v>0</v>
      </c>
      <c r="CG9">
        <f>((19/20)*100)</f>
        <v>95</v>
      </c>
      <c r="CH9">
        <f>((2/17)*100)</f>
        <v>11.76470588235294</v>
      </c>
      <c r="CI9">
        <f>((12/17)*100)</f>
        <v>70.588235294117652</v>
      </c>
      <c r="CJ9">
        <f>((2/17)*100)</f>
        <v>11.76470588235294</v>
      </c>
      <c r="CK9">
        <f>((0/16)*100)</f>
        <v>0</v>
      </c>
      <c r="CL9">
        <f>((15/16)*100)</f>
        <v>93.75</v>
      </c>
      <c r="CM9">
        <f>((7/16)*100)</f>
        <v>43.75</v>
      </c>
      <c r="CQ9">
        <f>$I9/$BG9</f>
        <v>84.320167007803619</v>
      </c>
      <c r="CR9">
        <f>$J9/$BH9</f>
        <v>99.831191673242444</v>
      </c>
      <c r="CV9">
        <v>0.48780487804878048</v>
      </c>
      <c r="CY9">
        <v>0.43243243243243246</v>
      </c>
      <c r="DB9">
        <v>0.48780487804878048</v>
      </c>
      <c r="DC9">
        <v>0</v>
      </c>
      <c r="DE9">
        <v>0</v>
      </c>
      <c r="DF9">
        <v>0.47619047619047616</v>
      </c>
    </row>
    <row r="10" spans="1:111" x14ac:dyDescent="0.25">
      <c r="A10">
        <v>66.076013000000003</v>
      </c>
      <c r="B10">
        <v>8.8879739999999998</v>
      </c>
      <c r="C10">
        <v>73.607720999999998</v>
      </c>
      <c r="D10">
        <v>8.3041149999999995</v>
      </c>
      <c r="I10">
        <f>SQRT((ABS($A$11-$A$10)^2+(ABS($B$11-$B$10)^2)))</f>
        <v>24.121659590407052</v>
      </c>
      <c r="J10">
        <f>SQRT((ABS($C$11-$C$10)^2+(ABS($D$11-$D$10)^2)))</f>
        <v>19.833997098289423</v>
      </c>
      <c r="M10">
        <f>ABS($B$10-$D$10)</f>
        <v>0.58385900000000035</v>
      </c>
      <c r="S10">
        <v>20</v>
      </c>
      <c r="T10">
        <v>2</v>
      </c>
      <c r="U10">
        <v>3</v>
      </c>
      <c r="V10">
        <v>20</v>
      </c>
      <c r="W10">
        <v>21</v>
      </c>
      <c r="X10">
        <v>1</v>
      </c>
      <c r="Y10">
        <v>21</v>
      </c>
      <c r="Z10">
        <v>1</v>
      </c>
      <c r="AI10">
        <v>20</v>
      </c>
      <c r="AJ10">
        <v>0</v>
      </c>
      <c r="AK10">
        <v>0</v>
      </c>
      <c r="AL10">
        <v>20</v>
      </c>
      <c r="AM10">
        <v>20</v>
      </c>
      <c r="AN10">
        <v>0</v>
      </c>
      <c r="AO10">
        <v>19</v>
      </c>
      <c r="AP10">
        <v>0</v>
      </c>
      <c r="AY10">
        <f>(20/200)</f>
        <v>0.1</v>
      </c>
      <c r="AZ10">
        <f>(21/200)</f>
        <v>0.105</v>
      </c>
      <c r="BC10">
        <f>(20/200)</f>
        <v>0.1</v>
      </c>
      <c r="BD10">
        <f>(20/200)</f>
        <v>0.1</v>
      </c>
      <c r="BG10">
        <f>(0.1+0.1)</f>
        <v>0.2</v>
      </c>
      <c r="BH10">
        <f>(0.105+0.1)</f>
        <v>0.20500000000000002</v>
      </c>
      <c r="BK10">
        <f>((0.1/0.2)*100)</f>
        <v>50</v>
      </c>
      <c r="BL10">
        <f>((0.105/0.205)*100)</f>
        <v>51.219512195121951</v>
      </c>
      <c r="BO10">
        <f>((0.1/0.2)*100)</f>
        <v>50</v>
      </c>
      <c r="BP10">
        <f>((0.1/0.205)*100)</f>
        <v>48.780487804878057</v>
      </c>
      <c r="BS10">
        <f>((2/20)*100)</f>
        <v>10</v>
      </c>
      <c r="BT10">
        <f>((3/20)*100)</f>
        <v>15</v>
      </c>
      <c r="BU10">
        <f>((20/20)*100)</f>
        <v>100</v>
      </c>
      <c r="BV10">
        <f>((1/21)*100)</f>
        <v>4.7619047619047619</v>
      </c>
      <c r="BW10">
        <f>((21/21)*100)</f>
        <v>100</v>
      </c>
      <c r="BX10">
        <f>((1/21)*100)</f>
        <v>4.7619047619047619</v>
      </c>
      <c r="CE10">
        <f>((0/20)*100)</f>
        <v>0</v>
      </c>
      <c r="CF10">
        <f>((0/20)*100)</f>
        <v>0</v>
      </c>
      <c r="CG10">
        <f>((20/20)*100)</f>
        <v>100</v>
      </c>
      <c r="CH10">
        <f>((0/20)*100)</f>
        <v>0</v>
      </c>
      <c r="CI10">
        <f>((19/20)*100)</f>
        <v>95</v>
      </c>
      <c r="CJ10">
        <f>((0/20)*100)</f>
        <v>0</v>
      </c>
      <c r="CQ10">
        <f>$I10/$BG10</f>
        <v>120.60829795203526</v>
      </c>
      <c r="CR10">
        <f>$J10/$BH10</f>
        <v>96.751205357509377</v>
      </c>
      <c r="CV10">
        <v>0.47499999999999998</v>
      </c>
      <c r="CY10">
        <v>0.48780487804878048</v>
      </c>
      <c r="DB10">
        <v>0.46511627906976749</v>
      </c>
      <c r="DC10">
        <v>4.6511627906976744E-2</v>
      </c>
      <c r="DE10">
        <v>0</v>
      </c>
      <c r="DF10">
        <v>0.47499999999999998</v>
      </c>
    </row>
    <row r="11" spans="1:111" x14ac:dyDescent="0.25">
      <c r="A11">
        <v>41.994286999999993</v>
      </c>
      <c r="B11">
        <v>10.275394</v>
      </c>
      <c r="C11">
        <v>53.798912999999992</v>
      </c>
      <c r="D11">
        <v>9.3033979999999996</v>
      </c>
      <c r="I11">
        <f>SQRT((ABS($A$12-$A$11)^2+(ABS($B$12-$B$11)^2)))</f>
        <v>22.984586430799965</v>
      </c>
      <c r="J11">
        <f>SQRT((ABS($C$12-$C$11)^2+(ABS($D$12-$D$11)^2)))</f>
        <v>22.932507369188436</v>
      </c>
      <c r="M11">
        <f>ABS($B$11-$D$11)</f>
        <v>0.97199600000000075</v>
      </c>
      <c r="S11">
        <v>22</v>
      </c>
      <c r="T11">
        <v>1</v>
      </c>
      <c r="U11">
        <v>6</v>
      </c>
      <c r="V11">
        <v>15</v>
      </c>
      <c r="W11">
        <v>21</v>
      </c>
      <c r="X11">
        <v>1</v>
      </c>
      <c r="Y11">
        <v>19</v>
      </c>
      <c r="Z11">
        <v>3</v>
      </c>
      <c r="AI11">
        <v>20</v>
      </c>
      <c r="AJ11">
        <v>0</v>
      </c>
      <c r="AK11">
        <v>1</v>
      </c>
      <c r="AL11">
        <v>18</v>
      </c>
      <c r="AM11">
        <v>18</v>
      </c>
      <c r="AN11">
        <v>0</v>
      </c>
      <c r="AO11">
        <v>16</v>
      </c>
      <c r="AP11">
        <v>0</v>
      </c>
      <c r="AY11">
        <f>(22/200)</f>
        <v>0.11</v>
      </c>
      <c r="AZ11">
        <f>(21/200)</f>
        <v>0.105</v>
      </c>
      <c r="BC11">
        <f>(20/200)</f>
        <v>0.1</v>
      </c>
      <c r="BD11">
        <f>(18/200)</f>
        <v>0.09</v>
      </c>
      <c r="BG11">
        <f>(0.11+0.1)</f>
        <v>0.21000000000000002</v>
      </c>
      <c r="BH11">
        <f>(0.105+0.09)</f>
        <v>0.19500000000000001</v>
      </c>
      <c r="BK11">
        <f>((0.11/0.21)*100)</f>
        <v>52.380952380952387</v>
      </c>
      <c r="BL11">
        <f>((0.105/0.195)*100)</f>
        <v>53.846153846153847</v>
      </c>
      <c r="BO11">
        <f>((0.1/0.21)*100)</f>
        <v>47.61904761904762</v>
      </c>
      <c r="BP11">
        <f>((0.09/0.195)*100)</f>
        <v>46.153846153846153</v>
      </c>
      <c r="BS11">
        <f>((1/22)*100)</f>
        <v>4.5454545454545459</v>
      </c>
      <c r="BT11">
        <f>((6/22)*100)</f>
        <v>27.27272727272727</v>
      </c>
      <c r="BU11">
        <f>((15/22)*100)</f>
        <v>68.181818181818173</v>
      </c>
      <c r="BV11">
        <f>((1/21)*100)</f>
        <v>4.7619047619047619</v>
      </c>
      <c r="BW11">
        <f>((19/21)*100)</f>
        <v>90.476190476190482</v>
      </c>
      <c r="BX11">
        <f>((3/21)*100)</f>
        <v>14.285714285714285</v>
      </c>
      <c r="CE11">
        <f>((0/20)*100)</f>
        <v>0</v>
      </c>
      <c r="CF11">
        <f>((1/20)*100)</f>
        <v>5</v>
      </c>
      <c r="CG11">
        <f>((18/20)*100)</f>
        <v>90</v>
      </c>
      <c r="CH11">
        <f>((0/18)*100)</f>
        <v>0</v>
      </c>
      <c r="CI11">
        <f>((16/18)*100)</f>
        <v>88.888888888888886</v>
      </c>
      <c r="CJ11">
        <f>((0/18)*100)</f>
        <v>0</v>
      </c>
      <c r="CQ11">
        <f>$I11/$BG11</f>
        <v>109.45041157523792</v>
      </c>
      <c r="CR11">
        <f>$J11/$BH11</f>
        <v>117.60260189327403</v>
      </c>
      <c r="CV11">
        <v>0.47619047619047616</v>
      </c>
      <c r="CY11">
        <v>0.48717948717948723</v>
      </c>
      <c r="DB11">
        <v>0.39534883720930236</v>
      </c>
      <c r="DC11">
        <v>0.13953488372093023</v>
      </c>
      <c r="DF11">
        <v>0.42857142857142855</v>
      </c>
    </row>
    <row r="12" spans="1:111" x14ac:dyDescent="0.25">
      <c r="A12">
        <v>19.010119999999993</v>
      </c>
      <c r="B12">
        <v>10.136539000000001</v>
      </c>
      <c r="C12">
        <v>30.884173999999994</v>
      </c>
      <c r="D12">
        <v>8.4008289999999999</v>
      </c>
      <c r="M12">
        <f>ABS($B$12-$D$12)</f>
        <v>1.735710000000001</v>
      </c>
      <c r="AM12">
        <v>21</v>
      </c>
      <c r="AN12">
        <v>0</v>
      </c>
      <c r="AO12">
        <v>15</v>
      </c>
      <c r="AP12">
        <v>6</v>
      </c>
      <c r="BD12">
        <f>(21/200)</f>
        <v>0.105</v>
      </c>
      <c r="CH12">
        <f>((0/21)*100)</f>
        <v>0</v>
      </c>
      <c r="CI12">
        <f>((15/21)*100)</f>
        <v>71.428571428571431</v>
      </c>
      <c r="CJ12">
        <f>((6/21)*100)</f>
        <v>28.571428571428569</v>
      </c>
    </row>
    <row r="13" spans="1:11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11" x14ac:dyDescent="0.25">
      <c r="A14">
        <v>35.953230999999995</v>
      </c>
      <c r="B14">
        <v>4.8599839999999999</v>
      </c>
      <c r="C14">
        <v>25.953966999999992</v>
      </c>
      <c r="D14">
        <v>7.4982610000000003</v>
      </c>
      <c r="E14">
        <v>25.12071499999999</v>
      </c>
      <c r="F14">
        <v>3.1242749999999999</v>
      </c>
      <c r="G14">
        <v>16.371500999999995</v>
      </c>
      <c r="H14">
        <v>6.9428340000000004</v>
      </c>
      <c r="I14">
        <f>SQRT((ABS($A$15-$A$14)^2+(ABS($B$15-$B$14)^2)))</f>
        <v>18.625171322755477</v>
      </c>
      <c r="J14">
        <f>SQRT((ABS($C$15-$C$14)^2+(ABS($D$15-$D$14)^2)))</f>
        <v>20.209679651873952</v>
      </c>
      <c r="K14">
        <f>SQRT((ABS($E$15-$E$14)^2+(ABS($F$15-$F$14)^2)))</f>
        <v>25.083601537554138</v>
      </c>
      <c r="L14">
        <f>SQRT((ABS($G$15-$G$14)^2+(ABS($H$15-$H$14)^2)))</f>
        <v>21.949659524549283</v>
      </c>
      <c r="M14">
        <f>ABS($B$14-$D$14)</f>
        <v>2.6382770000000004</v>
      </c>
      <c r="N14">
        <f>ABS($F$14-$H$14)</f>
        <v>3.8185590000000005</v>
      </c>
      <c r="Q14">
        <f>SQRT((ABS($A$14-$E$14)^2+(ABS($B$14-$F$14)^2)))</f>
        <v>10.970692258145659</v>
      </c>
      <c r="R14">
        <f>SQRT((ABS($C$14-$G$14)^2+(ABS($D$14-$H$14)^2)))</f>
        <v>9.5985495671734142</v>
      </c>
      <c r="S14">
        <v>15</v>
      </c>
      <c r="T14">
        <v>0</v>
      </c>
      <c r="U14">
        <v>6</v>
      </c>
      <c r="V14">
        <v>11</v>
      </c>
      <c r="W14">
        <v>19</v>
      </c>
      <c r="X14">
        <v>0</v>
      </c>
      <c r="Y14">
        <v>9</v>
      </c>
      <c r="Z14">
        <v>11</v>
      </c>
      <c r="AA14">
        <v>24</v>
      </c>
      <c r="AB14">
        <v>6</v>
      </c>
      <c r="AC14">
        <v>15</v>
      </c>
      <c r="AD14">
        <v>5</v>
      </c>
      <c r="AE14">
        <v>22</v>
      </c>
      <c r="AF14">
        <v>11</v>
      </c>
      <c r="AG14">
        <v>11</v>
      </c>
      <c r="AH14">
        <v>3</v>
      </c>
      <c r="AI14">
        <v>20</v>
      </c>
      <c r="AJ14">
        <v>1</v>
      </c>
      <c r="AK14">
        <v>10</v>
      </c>
      <c r="AL14">
        <v>9</v>
      </c>
      <c r="AM14">
        <v>24</v>
      </c>
      <c r="AN14">
        <v>1</v>
      </c>
      <c r="AO14">
        <v>0</v>
      </c>
      <c r="AP14">
        <v>12</v>
      </c>
      <c r="AQ14">
        <v>19</v>
      </c>
      <c r="AR14">
        <v>10</v>
      </c>
      <c r="AS14">
        <v>9</v>
      </c>
      <c r="AT14">
        <v>0</v>
      </c>
      <c r="AU14">
        <v>20</v>
      </c>
      <c r="AV14">
        <v>9</v>
      </c>
      <c r="AW14">
        <v>12</v>
      </c>
      <c r="AX14">
        <v>0</v>
      </c>
      <c r="AY14">
        <f>(15/200)</f>
        <v>7.4999999999999997E-2</v>
      </c>
      <c r="AZ14">
        <f>(19/200)</f>
        <v>9.5000000000000001E-2</v>
      </c>
      <c r="BA14">
        <f>(24/200)</f>
        <v>0.12</v>
      </c>
      <c r="BB14">
        <f>(22/200)</f>
        <v>0.11</v>
      </c>
      <c r="BC14">
        <f>(20/200)</f>
        <v>0.1</v>
      </c>
      <c r="BD14">
        <f>(24/200)</f>
        <v>0.12</v>
      </c>
      <c r="BE14">
        <f>(19/200)</f>
        <v>9.5000000000000001E-2</v>
      </c>
      <c r="BF14">
        <f>(20/200)</f>
        <v>0.1</v>
      </c>
      <c r="BG14">
        <f>(0.075+0.1)</f>
        <v>0.17499999999999999</v>
      </c>
      <c r="BH14">
        <f>(0.095+0.12)</f>
        <v>0.215</v>
      </c>
      <c r="BI14">
        <f>(0.12+0.095)</f>
        <v>0.215</v>
      </c>
      <c r="BJ14">
        <f>(0.11+0.1)</f>
        <v>0.21000000000000002</v>
      </c>
      <c r="BK14">
        <f>((0.075/0.175)*100)</f>
        <v>42.857142857142861</v>
      </c>
      <c r="BL14">
        <f>((0.095/0.215)*100)</f>
        <v>44.186046511627907</v>
      </c>
      <c r="BM14">
        <f>((0.12/0.215)*100)</f>
        <v>55.813953488372093</v>
      </c>
      <c r="BN14">
        <f>((0.11/0.21)*100)</f>
        <v>52.380952380952387</v>
      </c>
      <c r="BO14">
        <f>((0.1/0.175)*100)</f>
        <v>57.142857142857153</v>
      </c>
      <c r="BP14">
        <f>((0.12/0.215)*100)</f>
        <v>55.813953488372093</v>
      </c>
      <c r="BQ14">
        <f>((0.095/0.215)*100)</f>
        <v>44.186046511627907</v>
      </c>
      <c r="BR14">
        <f>((0.1/0.21)*100)</f>
        <v>47.61904761904762</v>
      </c>
      <c r="BS14">
        <f>((0/15)*100)</f>
        <v>0</v>
      </c>
      <c r="BT14">
        <f>((6/15)*100)</f>
        <v>40</v>
      </c>
      <c r="BU14">
        <f>((11/15)*100)</f>
        <v>73.333333333333329</v>
      </c>
      <c r="BV14">
        <f>((0/19)*100)</f>
        <v>0</v>
      </c>
      <c r="BW14">
        <f>((9/19)*100)</f>
        <v>47.368421052631575</v>
      </c>
      <c r="BX14">
        <f>((11/19)*100)</f>
        <v>57.894736842105267</v>
      </c>
      <c r="BY14">
        <f>((6/24)*100)</f>
        <v>25</v>
      </c>
      <c r="BZ14">
        <f>((15/24)*100)</f>
        <v>62.5</v>
      </c>
      <c r="CA14">
        <f>((5/24)*100)</f>
        <v>20.833333333333336</v>
      </c>
      <c r="CB14">
        <f>((11/22)*100)</f>
        <v>50</v>
      </c>
      <c r="CC14">
        <f>((11/22)*100)</f>
        <v>50</v>
      </c>
      <c r="CD14">
        <f>((3/22)*100)</f>
        <v>13.636363636363635</v>
      </c>
      <c r="CE14">
        <f>((1/20)*100)</f>
        <v>5</v>
      </c>
      <c r="CF14">
        <f>((10/20)*100)</f>
        <v>50</v>
      </c>
      <c r="CG14">
        <f>((9/20)*100)</f>
        <v>45</v>
      </c>
      <c r="CH14">
        <f>((1/24)*100)</f>
        <v>4.1666666666666661</v>
      </c>
      <c r="CI14">
        <f>((0/24)*100)</f>
        <v>0</v>
      </c>
      <c r="CJ14">
        <f>((12/24)*100)</f>
        <v>50</v>
      </c>
      <c r="CK14">
        <f>((10/19)*100)</f>
        <v>52.631578947368418</v>
      </c>
      <c r="CL14">
        <f>((9/19)*100)</f>
        <v>47.368421052631575</v>
      </c>
      <c r="CM14">
        <f>((0/19)*100)</f>
        <v>0</v>
      </c>
      <c r="CN14">
        <f>((9/20)*100)</f>
        <v>45</v>
      </c>
      <c r="CO14">
        <f>((12/20)*100)</f>
        <v>60</v>
      </c>
      <c r="CP14">
        <f>((0/20)*100)</f>
        <v>0</v>
      </c>
      <c r="CQ14">
        <f>$I14/$BG14</f>
        <v>106.4295504157456</v>
      </c>
      <c r="CR14">
        <f>$J14/$BH14</f>
        <v>93.998510008716053</v>
      </c>
      <c r="CS14">
        <f>$K14/$BI14</f>
        <v>116.66791412815878</v>
      </c>
      <c r="CT14">
        <f>$L14/$BJ14</f>
        <v>104.52218821213943</v>
      </c>
      <c r="CV14">
        <v>0.42857142857142855</v>
      </c>
      <c r="CW14">
        <v>0.2857142857142857</v>
      </c>
      <c r="CX14">
        <v>0.11428571428571428</v>
      </c>
      <c r="CY14">
        <v>0.46511627906976744</v>
      </c>
      <c r="CZ14">
        <v>0.23255813953488372</v>
      </c>
      <c r="DA14">
        <v>0.27906976744186052</v>
      </c>
      <c r="DB14">
        <v>0.41860465116279072</v>
      </c>
      <c r="DC14">
        <v>0.23255813953488369</v>
      </c>
      <c r="DD14">
        <v>0.48837209302325579</v>
      </c>
      <c r="DE14">
        <v>0.26190476190476186</v>
      </c>
      <c r="DF14">
        <v>0.26190476190476192</v>
      </c>
      <c r="DG14">
        <v>0.5</v>
      </c>
    </row>
    <row r="15" spans="1:111" x14ac:dyDescent="0.25">
      <c r="A15">
        <v>54.562737999999996</v>
      </c>
      <c r="B15">
        <v>4.0962719999999999</v>
      </c>
      <c r="C15">
        <v>46.160664999999995</v>
      </c>
      <c r="D15">
        <v>7.1511189999999996</v>
      </c>
      <c r="E15">
        <v>50.188072999999996</v>
      </c>
      <c r="F15">
        <v>2.2217069999999999</v>
      </c>
      <c r="G15">
        <v>38.314131999999994</v>
      </c>
      <c r="H15">
        <v>6.3874079999999998</v>
      </c>
      <c r="I15">
        <f>SQRT((ABS($A$16-$A$15)^2+(ABS($B$16-$B$15)^2)))</f>
        <v>20.158929240585493</v>
      </c>
      <c r="J15">
        <f>SQRT((ABS($C$16-$C$15)^2+(ABS($D$16-$D$15)^2)))</f>
        <v>19.588995190302388</v>
      </c>
      <c r="K15">
        <f>SQRT((ABS($E$16-$E$15)^2+(ABS($F$16-$F$15)^2)))</f>
        <v>21.536722387183165</v>
      </c>
      <c r="L15">
        <f>SQRT((ABS($G$16-$G$15)^2+(ABS($H$16-$H$15)^2)))</f>
        <v>22.915162713649075</v>
      </c>
      <c r="M15">
        <f>ABS($B$15-$D$15)</f>
        <v>3.0548469999999996</v>
      </c>
      <c r="N15">
        <f>ABS($F$15-$H$15)</f>
        <v>4.1657010000000003</v>
      </c>
      <c r="Q15">
        <f>SQRT((ABS($A$15-$E$15)^2+(ABS($B$15-$F$15)^2)))</f>
        <v>4.7593789302229341</v>
      </c>
      <c r="R15">
        <f>SQRT((ABS($C$15-$G$15)^2+(ABS($D$15-$H$15)^2)))</f>
        <v>7.8836117745364662</v>
      </c>
      <c r="S15">
        <v>23</v>
      </c>
      <c r="T15">
        <v>5</v>
      </c>
      <c r="U15">
        <v>6</v>
      </c>
      <c r="V15">
        <v>17</v>
      </c>
      <c r="W15">
        <v>16</v>
      </c>
      <c r="X15">
        <v>0</v>
      </c>
      <c r="Y15">
        <v>15</v>
      </c>
      <c r="Z15">
        <v>4</v>
      </c>
      <c r="AA15">
        <v>25</v>
      </c>
      <c r="AB15">
        <v>8</v>
      </c>
      <c r="AC15">
        <v>19</v>
      </c>
      <c r="AD15">
        <v>5</v>
      </c>
      <c r="AE15">
        <v>21</v>
      </c>
      <c r="AF15">
        <v>17</v>
      </c>
      <c r="AG15">
        <v>4</v>
      </c>
      <c r="AH15">
        <v>3</v>
      </c>
      <c r="AI15">
        <v>19</v>
      </c>
      <c r="AJ15">
        <v>3</v>
      </c>
      <c r="AK15">
        <v>1</v>
      </c>
      <c r="AL15">
        <v>15</v>
      </c>
      <c r="AM15">
        <v>18</v>
      </c>
      <c r="AN15">
        <v>3</v>
      </c>
      <c r="AO15">
        <v>9</v>
      </c>
      <c r="AP15">
        <v>7</v>
      </c>
      <c r="AQ15">
        <v>18</v>
      </c>
      <c r="AR15">
        <v>1</v>
      </c>
      <c r="AS15">
        <v>17</v>
      </c>
      <c r="AT15">
        <v>0</v>
      </c>
      <c r="AU15">
        <v>19</v>
      </c>
      <c r="AV15">
        <v>15</v>
      </c>
      <c r="AW15">
        <v>7</v>
      </c>
      <c r="AX15">
        <v>0</v>
      </c>
      <c r="AY15">
        <f>(23/200)</f>
        <v>0.115</v>
      </c>
      <c r="AZ15">
        <f>(16/200)</f>
        <v>0.08</v>
      </c>
      <c r="BA15">
        <f>(25/200)</f>
        <v>0.125</v>
      </c>
      <c r="BB15">
        <f>(21/200)</f>
        <v>0.105</v>
      </c>
      <c r="BC15">
        <f>(19/200)</f>
        <v>9.5000000000000001E-2</v>
      </c>
      <c r="BD15">
        <f>(18/200)</f>
        <v>0.09</v>
      </c>
      <c r="BE15">
        <f>(18/200)</f>
        <v>0.09</v>
      </c>
      <c r="BF15">
        <f>(19/200)</f>
        <v>9.5000000000000001E-2</v>
      </c>
      <c r="BG15">
        <f>(0.115+0.095)</f>
        <v>0.21000000000000002</v>
      </c>
      <c r="BH15">
        <f>(0.08+0.09)</f>
        <v>0.16999999999999998</v>
      </c>
      <c r="BI15">
        <f>(0.125+0.09)</f>
        <v>0.215</v>
      </c>
      <c r="BJ15">
        <f>(0.105+0.095)</f>
        <v>0.2</v>
      </c>
      <c r="BK15">
        <f>((0.115/0.21)*100)</f>
        <v>54.761904761904766</v>
      </c>
      <c r="BL15">
        <f>((0.08/0.17)*100)</f>
        <v>47.058823529411761</v>
      </c>
      <c r="BM15">
        <f>((0.125/0.215)*100)</f>
        <v>58.139534883720934</v>
      </c>
      <c r="BN15">
        <f>((0.105/0.2)*100)</f>
        <v>52.499999999999993</v>
      </c>
      <c r="BO15">
        <f>((0.095/0.21)*100)</f>
        <v>45.238095238095241</v>
      </c>
      <c r="BP15">
        <f>((0.09/0.17)*100)</f>
        <v>52.941176470588225</v>
      </c>
      <c r="BQ15">
        <f>((0.09/0.215)*100)</f>
        <v>41.860465116279066</v>
      </c>
      <c r="BR15">
        <f>((0.095/0.2)*100)</f>
        <v>47.5</v>
      </c>
      <c r="BS15">
        <f>((5/23)*100)</f>
        <v>21.739130434782609</v>
      </c>
      <c r="BT15">
        <f>((6/23)*100)</f>
        <v>26.086956521739129</v>
      </c>
      <c r="BU15">
        <f>((17/23)*100)</f>
        <v>73.91304347826086</v>
      </c>
      <c r="BV15">
        <f>((0/16)*100)</f>
        <v>0</v>
      </c>
      <c r="BW15">
        <f>((15/16)*100)</f>
        <v>93.75</v>
      </c>
      <c r="BX15">
        <f>((4/16)*100)</f>
        <v>25</v>
      </c>
      <c r="BY15">
        <f>((8/25)*100)</f>
        <v>32</v>
      </c>
      <c r="BZ15">
        <f>((19/25)*100)</f>
        <v>76</v>
      </c>
      <c r="CA15">
        <f>((5/25)*100)</f>
        <v>20</v>
      </c>
      <c r="CB15">
        <f>((17/21)*100)</f>
        <v>80.952380952380949</v>
      </c>
      <c r="CC15">
        <f>((4/21)*100)</f>
        <v>19.047619047619047</v>
      </c>
      <c r="CD15">
        <f>((3/21)*100)</f>
        <v>14.285714285714285</v>
      </c>
      <c r="CE15">
        <f>((3/19)*100)</f>
        <v>15.789473684210526</v>
      </c>
      <c r="CF15">
        <f>((1/19)*100)</f>
        <v>5.2631578947368416</v>
      </c>
      <c r="CG15">
        <f>((15/19)*100)</f>
        <v>78.94736842105263</v>
      </c>
      <c r="CH15">
        <f>((3/18)*100)</f>
        <v>16.666666666666664</v>
      </c>
      <c r="CI15">
        <f>((9/18)*100)</f>
        <v>50</v>
      </c>
      <c r="CJ15">
        <f>((7/18)*100)</f>
        <v>38.888888888888893</v>
      </c>
      <c r="CK15">
        <f>((1/18)*100)</f>
        <v>5.5555555555555554</v>
      </c>
      <c r="CL15">
        <f>((17/18)*100)</f>
        <v>94.444444444444443</v>
      </c>
      <c r="CM15">
        <f>((0/18)*100)</f>
        <v>0</v>
      </c>
      <c r="CN15">
        <f>((15/19)*100)</f>
        <v>78.94736842105263</v>
      </c>
      <c r="CO15">
        <f>((7/19)*100)</f>
        <v>36.84210526315789</v>
      </c>
      <c r="CP15">
        <f>((0/19)*100)</f>
        <v>0</v>
      </c>
      <c r="CQ15">
        <f>$I15/$BG15</f>
        <v>95.994901145645201</v>
      </c>
      <c r="CR15">
        <f>$J15/$BH15</f>
        <v>115.229383472367</v>
      </c>
      <c r="CS15">
        <f>$K15/$BI15</f>
        <v>100.17080180085193</v>
      </c>
      <c r="CT15">
        <f>$L15/$BJ15</f>
        <v>114.57581356824537</v>
      </c>
      <c r="CV15">
        <v>0.45238095238095233</v>
      </c>
      <c r="CW15">
        <v>0.4285714285714286</v>
      </c>
      <c r="CX15">
        <v>0.14285714285714285</v>
      </c>
      <c r="CY15">
        <v>0.44117647058823528</v>
      </c>
      <c r="CZ15">
        <v>2.9411764705882353E-2</v>
      </c>
      <c r="DA15">
        <v>0.32352941176470584</v>
      </c>
      <c r="DB15">
        <v>0.44186046511627908</v>
      </c>
      <c r="DC15">
        <v>2.3255813953488413E-2</v>
      </c>
      <c r="DD15">
        <v>0.41860465116279066</v>
      </c>
      <c r="DE15">
        <v>9.9999999999999978E-2</v>
      </c>
      <c r="DF15">
        <v>0.42499999999999999</v>
      </c>
      <c r="DG15">
        <v>0.45</v>
      </c>
    </row>
    <row r="16" spans="1:111" x14ac:dyDescent="0.25">
      <c r="A16">
        <v>74.711514999999991</v>
      </c>
      <c r="B16">
        <v>4.73597</v>
      </c>
      <c r="C16">
        <v>65.686493999999996</v>
      </c>
      <c r="D16">
        <v>5.5792619999999999</v>
      </c>
      <c r="E16">
        <v>71.659883000000008</v>
      </c>
      <c r="F16">
        <v>3.8925709999999998</v>
      </c>
      <c r="G16">
        <v>61.22887399999999</v>
      </c>
      <c r="H16">
        <v>6.248551</v>
      </c>
      <c r="I16">
        <f>SQRT((ABS($A$17-$A$16)^2+(ABS($B$17-$B$16)^2)))</f>
        <v>18.382018478887389</v>
      </c>
      <c r="J16">
        <f>SQRT((ABS($C$17-$C$16)^2+(ABS($D$17-$D$16)^2)))</f>
        <v>16.01983031939865</v>
      </c>
      <c r="K16">
        <f>SQRT((ABS($E$17-$E$16)^2+(ABS($F$17-$F$16)^2)))</f>
        <v>10.787664810338564</v>
      </c>
      <c r="L16">
        <f>SQRT((ABS($G$17-$G$16)^2+(ABS($H$17-$H$16)^2)))</f>
        <v>21.482131138576236</v>
      </c>
      <c r="M16">
        <f>ABS($B$16-$D$16)</f>
        <v>0.84329199999999993</v>
      </c>
      <c r="N16">
        <f>ABS($F$16-$H$16)</f>
        <v>2.3559800000000002</v>
      </c>
      <c r="Q16">
        <f>SQRT((ABS($A$16-$E$16)^2+(ABS($B$16-$F$16)^2)))</f>
        <v>3.1660353340771326</v>
      </c>
      <c r="R16">
        <f>SQRT((ABS($C$16-$G$16)^2+(ABS($D$16-$H$16)^2)))</f>
        <v>4.5075851439458194</v>
      </c>
      <c r="S16">
        <v>20</v>
      </c>
      <c r="T16">
        <v>5</v>
      </c>
      <c r="U16">
        <v>2</v>
      </c>
      <c r="V16">
        <v>20</v>
      </c>
      <c r="W16">
        <v>19</v>
      </c>
      <c r="X16">
        <v>5</v>
      </c>
      <c r="Y16">
        <v>19</v>
      </c>
      <c r="Z16">
        <v>0</v>
      </c>
      <c r="AA16">
        <v>11</v>
      </c>
      <c r="AB16">
        <v>0</v>
      </c>
      <c r="AC16">
        <v>11</v>
      </c>
      <c r="AD16">
        <v>6</v>
      </c>
      <c r="AE16">
        <v>29</v>
      </c>
      <c r="AF16">
        <v>20</v>
      </c>
      <c r="AG16">
        <v>11</v>
      </c>
      <c r="AH16">
        <v>11</v>
      </c>
      <c r="AI16">
        <v>17</v>
      </c>
      <c r="AJ16">
        <v>3</v>
      </c>
      <c r="AK16">
        <v>0</v>
      </c>
      <c r="AL16">
        <v>14</v>
      </c>
      <c r="AM16">
        <v>18</v>
      </c>
      <c r="AN16">
        <v>0</v>
      </c>
      <c r="AO16">
        <v>17</v>
      </c>
      <c r="AP16">
        <v>1</v>
      </c>
      <c r="AQ16">
        <v>18</v>
      </c>
      <c r="AR16">
        <v>0</v>
      </c>
      <c r="AS16">
        <v>13</v>
      </c>
      <c r="AT16">
        <v>0</v>
      </c>
      <c r="AU16">
        <v>20</v>
      </c>
      <c r="AV16">
        <v>14</v>
      </c>
      <c r="AW16">
        <v>1</v>
      </c>
      <c r="AX16">
        <v>0</v>
      </c>
      <c r="AY16">
        <f>(20/200)</f>
        <v>0.1</v>
      </c>
      <c r="AZ16">
        <f>(19/200)</f>
        <v>9.5000000000000001E-2</v>
      </c>
      <c r="BA16">
        <f>(11/200)</f>
        <v>5.5E-2</v>
      </c>
      <c r="BB16">
        <f>(29/200)</f>
        <v>0.14499999999999999</v>
      </c>
      <c r="BC16">
        <f>(17/200)</f>
        <v>8.5000000000000006E-2</v>
      </c>
      <c r="BD16">
        <f>(18/200)</f>
        <v>0.09</v>
      </c>
      <c r="BE16">
        <f>(18/200)</f>
        <v>0.09</v>
      </c>
      <c r="BF16">
        <f>(20/200)</f>
        <v>0.1</v>
      </c>
      <c r="BG16">
        <f>(0.1+0.085)</f>
        <v>0.185</v>
      </c>
      <c r="BH16">
        <f>(0.095+0.09)</f>
        <v>0.185</v>
      </c>
      <c r="BI16">
        <f>(0.055+0.09)</f>
        <v>0.14499999999999999</v>
      </c>
      <c r="BJ16">
        <f>(0.145+0.1)</f>
        <v>0.245</v>
      </c>
      <c r="BK16">
        <f>((0.1/0.185)*100)</f>
        <v>54.054054054054056</v>
      </c>
      <c r="BL16">
        <f>((0.095/0.185)*100)</f>
        <v>51.351351351351347</v>
      </c>
      <c r="BM16">
        <f>((0.055/0.145)*100)</f>
        <v>37.931034482758626</v>
      </c>
      <c r="BN16">
        <f>((0.145/0.245)*100)</f>
        <v>59.183673469387756</v>
      </c>
      <c r="BO16">
        <f>((0.085/0.185)*100)</f>
        <v>45.945945945945951</v>
      </c>
      <c r="BP16">
        <f>((0.09/0.185)*100)</f>
        <v>48.648648648648646</v>
      </c>
      <c r="BQ16">
        <f>((0.09/0.145)*100)</f>
        <v>62.068965517241381</v>
      </c>
      <c r="BR16">
        <f>((0.1/0.245)*100)</f>
        <v>40.816326530612244</v>
      </c>
      <c r="BS16">
        <f>((5/20)*100)</f>
        <v>25</v>
      </c>
      <c r="BT16">
        <f>((2/20)*100)</f>
        <v>10</v>
      </c>
      <c r="BU16">
        <f>((20/20)*100)</f>
        <v>100</v>
      </c>
      <c r="BV16">
        <f>((5/19)*100)</f>
        <v>26.315789473684209</v>
      </c>
      <c r="BW16">
        <f>((19/19)*100)</f>
        <v>100</v>
      </c>
      <c r="BX16">
        <f>((0/19)*100)</f>
        <v>0</v>
      </c>
      <c r="BY16">
        <f>((0/11)*100)</f>
        <v>0</v>
      </c>
      <c r="BZ16">
        <f>((11/11)*100)</f>
        <v>100</v>
      </c>
      <c r="CA16">
        <f>((6/11)*100)</f>
        <v>54.54545454545454</v>
      </c>
      <c r="CB16">
        <f>((20/29)*100)</f>
        <v>68.965517241379317</v>
      </c>
      <c r="CC16">
        <f>((11/29)*100)</f>
        <v>37.931034482758619</v>
      </c>
      <c r="CD16">
        <f>((11/29)*100)</f>
        <v>37.931034482758619</v>
      </c>
      <c r="CE16">
        <f>((3/17)*100)</f>
        <v>17.647058823529413</v>
      </c>
      <c r="CF16">
        <f>((0/17)*100)</f>
        <v>0</v>
      </c>
      <c r="CG16">
        <f>((14/17)*100)</f>
        <v>82.35294117647058</v>
      </c>
      <c r="CH16">
        <f>((0/18)*100)</f>
        <v>0</v>
      </c>
      <c r="CI16">
        <f>((17/18)*100)</f>
        <v>94.444444444444443</v>
      </c>
      <c r="CJ16">
        <f>((1/18)*100)</f>
        <v>5.5555555555555554</v>
      </c>
      <c r="CK16">
        <f>((0/18)*100)</f>
        <v>0</v>
      </c>
      <c r="CL16">
        <f>((13/18)*100)</f>
        <v>72.222222222222214</v>
      </c>
      <c r="CM16">
        <f>((0/18)*100)</f>
        <v>0</v>
      </c>
      <c r="CN16">
        <f>((14/20)*100)</f>
        <v>70</v>
      </c>
      <c r="CO16">
        <f>((1/20)*100)</f>
        <v>5</v>
      </c>
      <c r="CP16">
        <f>((0/20)*100)</f>
        <v>0</v>
      </c>
      <c r="CQ16">
        <f>$I16/$BG16</f>
        <v>99.362262048039938</v>
      </c>
      <c r="CR16">
        <f>$J16/$BH16</f>
        <v>86.593677402154867</v>
      </c>
      <c r="CS16">
        <f>$K16/$BI16</f>
        <v>74.397688347162514</v>
      </c>
      <c r="CT16">
        <f>$L16/$BJ16</f>
        <v>87.682167912556068</v>
      </c>
      <c r="CV16">
        <v>0.3783783783783784</v>
      </c>
      <c r="CW16">
        <v>0.48648648648648651</v>
      </c>
      <c r="CX16">
        <v>0.17142857142857137</v>
      </c>
      <c r="CY16">
        <v>0.3783783783783784</v>
      </c>
      <c r="CZ16">
        <v>0.13888888888888884</v>
      </c>
      <c r="DA16">
        <v>0.45945945945945943</v>
      </c>
      <c r="DB16">
        <v>0.37931034482758619</v>
      </c>
      <c r="DC16">
        <v>0.11627906976744186</v>
      </c>
      <c r="DD16">
        <v>0.17241379310344829</v>
      </c>
      <c r="DE16">
        <v>0.12244897959183676</v>
      </c>
      <c r="DF16">
        <v>0.40816326530612246</v>
      </c>
      <c r="DG16">
        <v>0.48979591836734693</v>
      </c>
    </row>
    <row r="17" spans="1:111" x14ac:dyDescent="0.25">
      <c r="A17">
        <v>93.086206000000004</v>
      </c>
      <c r="B17">
        <v>5.2549440000000001</v>
      </c>
      <c r="C17">
        <v>81.658826000000005</v>
      </c>
      <c r="D17">
        <v>6.8119719999999999</v>
      </c>
      <c r="E17">
        <v>82.437982000000005</v>
      </c>
      <c r="F17">
        <v>3.4383750000000002</v>
      </c>
      <c r="G17">
        <v>82.697629000000006</v>
      </c>
      <c r="H17">
        <v>7.0065200000000001</v>
      </c>
      <c r="I17">
        <f>SQRT((ABS($A$18-$A$17)^2+(ABS($B$18-$B$17)^2)))</f>
        <v>14.073034615342953</v>
      </c>
      <c r="J17">
        <f>SQRT((ABS($C$18-$C$17)^2+(ABS($D$18-$D$17)^2)))</f>
        <v>16.882446283220471</v>
      </c>
      <c r="K17">
        <f>SQRT((ABS($E$18-$E$17)^2+(ABS($F$18-$F$17)^2)))</f>
        <v>20.972208493579043</v>
      </c>
      <c r="L17">
        <f>SQRT((ABS($G$18-$G$17)^2+(ABS($H$18-$H$17)^2)))</f>
        <v>15.243106391300296</v>
      </c>
      <c r="M17">
        <f>ABS($B$17-$D$17)</f>
        <v>1.5570279999999999</v>
      </c>
      <c r="N17">
        <f>ABS($F$17-$H$17)</f>
        <v>3.5681449999999999</v>
      </c>
      <c r="Q17">
        <f>SQRT((ABS($A$17-$E$17)^2+(ABS($B$17-$F$17)^2)))</f>
        <v>10.802064491843074</v>
      </c>
      <c r="R17">
        <f>SQRT((ABS($C$17-$G$17)^2+(ABS($D$17-$H$17)^2)))</f>
        <v>1.0568635659880623</v>
      </c>
      <c r="S17">
        <v>14</v>
      </c>
      <c r="T17">
        <v>0</v>
      </c>
      <c r="U17">
        <v>4</v>
      </c>
      <c r="V17">
        <v>8</v>
      </c>
      <c r="W17">
        <v>18</v>
      </c>
      <c r="X17">
        <v>5</v>
      </c>
      <c r="Y17">
        <v>11</v>
      </c>
      <c r="Z17">
        <v>11</v>
      </c>
      <c r="AA17">
        <v>37</v>
      </c>
      <c r="AB17">
        <v>4</v>
      </c>
      <c r="AC17">
        <v>29</v>
      </c>
      <c r="AD17">
        <v>14</v>
      </c>
      <c r="AE17">
        <v>18</v>
      </c>
      <c r="AF17">
        <v>8</v>
      </c>
      <c r="AG17">
        <v>8</v>
      </c>
      <c r="AH17">
        <v>14</v>
      </c>
      <c r="AI17">
        <v>21</v>
      </c>
      <c r="AJ17">
        <v>8</v>
      </c>
      <c r="AK17">
        <v>10</v>
      </c>
      <c r="AL17">
        <v>15</v>
      </c>
      <c r="AM17">
        <v>18</v>
      </c>
      <c r="AN17">
        <v>3</v>
      </c>
      <c r="AO17">
        <v>13</v>
      </c>
      <c r="AP17">
        <v>0</v>
      </c>
      <c r="AQ17">
        <v>20</v>
      </c>
      <c r="AR17">
        <v>10</v>
      </c>
      <c r="AS17">
        <v>18</v>
      </c>
      <c r="AT17">
        <v>16</v>
      </c>
      <c r="AU17">
        <v>21</v>
      </c>
      <c r="AV17">
        <v>15</v>
      </c>
      <c r="AW17">
        <v>14</v>
      </c>
      <c r="AX17">
        <v>16</v>
      </c>
      <c r="AY17">
        <f>(14/200)</f>
        <v>7.0000000000000007E-2</v>
      </c>
      <c r="AZ17">
        <f>(18/200)</f>
        <v>0.09</v>
      </c>
      <c r="BA17">
        <f>(37/200)</f>
        <v>0.185</v>
      </c>
      <c r="BB17">
        <f>(18/200)</f>
        <v>0.09</v>
      </c>
      <c r="BC17">
        <f>(21/200)</f>
        <v>0.105</v>
      </c>
      <c r="BD17">
        <f>(18/200)</f>
        <v>0.09</v>
      </c>
      <c r="BE17">
        <f>(20/200)</f>
        <v>0.1</v>
      </c>
      <c r="BF17">
        <f>(21/200)</f>
        <v>0.105</v>
      </c>
      <c r="BG17">
        <f>(0.07+0.105)</f>
        <v>0.17499999999999999</v>
      </c>
      <c r="BH17">
        <f>(0.09+0.09)</f>
        <v>0.18</v>
      </c>
      <c r="BI17">
        <f>(0.185+0.1)</f>
        <v>0.28500000000000003</v>
      </c>
      <c r="BJ17">
        <f>(0.09+0.105)</f>
        <v>0.19500000000000001</v>
      </c>
      <c r="BK17">
        <f>((0.07/0.175)*100)</f>
        <v>40.000000000000007</v>
      </c>
      <c r="BL17">
        <f>((0.09/0.18)*100)</f>
        <v>50</v>
      </c>
      <c r="BM17">
        <f>((0.185/0.285)*100)</f>
        <v>64.912280701754383</v>
      </c>
      <c r="BN17">
        <f>((0.09/0.195)*100)</f>
        <v>46.153846153846153</v>
      </c>
      <c r="BO17">
        <f>((0.105/0.175)*100)</f>
        <v>60</v>
      </c>
      <c r="BP17">
        <f>((0.09/0.18)*100)</f>
        <v>50</v>
      </c>
      <c r="BQ17">
        <f>((0.1/0.285)*100)</f>
        <v>35.087719298245617</v>
      </c>
      <c r="BR17">
        <f>((0.105/0.195)*100)</f>
        <v>53.846153846153847</v>
      </c>
      <c r="BS17">
        <f>((0/14)*100)</f>
        <v>0</v>
      </c>
      <c r="BT17">
        <f>((4/14)*100)</f>
        <v>28.571428571428569</v>
      </c>
      <c r="BU17">
        <f>((8/14)*100)</f>
        <v>57.142857142857139</v>
      </c>
      <c r="BV17">
        <f>((5/18)*100)</f>
        <v>27.777777777777779</v>
      </c>
      <c r="BW17">
        <f>((11/18)*100)</f>
        <v>61.111111111111114</v>
      </c>
      <c r="BX17">
        <f>((11/18)*100)</f>
        <v>61.111111111111114</v>
      </c>
      <c r="BY17">
        <f>((4/37)*100)</f>
        <v>10.810810810810811</v>
      </c>
      <c r="BZ17">
        <f>((29/37)*100)</f>
        <v>78.378378378378372</v>
      </c>
      <c r="CA17">
        <f>((14/37)*100)</f>
        <v>37.837837837837839</v>
      </c>
      <c r="CB17">
        <f>((8/18)*100)</f>
        <v>44.444444444444443</v>
      </c>
      <c r="CC17">
        <f>((8/18)*100)</f>
        <v>44.444444444444443</v>
      </c>
      <c r="CD17">
        <f>((14/18)*100)</f>
        <v>77.777777777777786</v>
      </c>
      <c r="CE17">
        <f>((8/21)*100)</f>
        <v>38.095238095238095</v>
      </c>
      <c r="CF17">
        <f>((10/21)*100)</f>
        <v>47.619047619047613</v>
      </c>
      <c r="CG17">
        <f>((15/21)*100)</f>
        <v>71.428571428571431</v>
      </c>
      <c r="CH17">
        <f>((3/18)*100)</f>
        <v>16.666666666666664</v>
      </c>
      <c r="CI17">
        <f>((13/18)*100)</f>
        <v>72.222222222222214</v>
      </c>
      <c r="CJ17">
        <f>((0/18)*100)</f>
        <v>0</v>
      </c>
      <c r="CK17">
        <f>((10/20)*100)</f>
        <v>50</v>
      </c>
      <c r="CL17">
        <f>((18/20)*100)</f>
        <v>90</v>
      </c>
      <c r="CM17">
        <f>((16/20)*100)</f>
        <v>80</v>
      </c>
      <c r="CN17">
        <f>((15/21)*100)</f>
        <v>71.428571428571431</v>
      </c>
      <c r="CO17">
        <f>((14/21)*100)</f>
        <v>66.666666666666657</v>
      </c>
      <c r="CP17">
        <f>((16/21)*100)</f>
        <v>76.19047619047619</v>
      </c>
      <c r="CQ17">
        <f>$I17/$BG17</f>
        <v>80.417340659102592</v>
      </c>
      <c r="CR17">
        <f>$J17/$BH17</f>
        <v>93.791368240113727</v>
      </c>
      <c r="CS17">
        <f>$K17/$BI17</f>
        <v>73.586696468698392</v>
      </c>
      <c r="CT17">
        <f>$L17/$BJ17</f>
        <v>78.169776365642548</v>
      </c>
      <c r="CV17">
        <v>0.37142857142857144</v>
      </c>
      <c r="CW17">
        <v>0.31428571428571428</v>
      </c>
      <c r="CX17">
        <v>0.18518518518518523</v>
      </c>
      <c r="CY17">
        <v>0.3611111111111111</v>
      </c>
      <c r="CZ17">
        <v>5.5555555555555552E-2</v>
      </c>
      <c r="DA17">
        <v>0.19444444444444445</v>
      </c>
      <c r="DB17">
        <v>0.42105263157894735</v>
      </c>
      <c r="DC17">
        <v>3.5087719298245612E-2</v>
      </c>
      <c r="DD17">
        <v>0.40350877192982454</v>
      </c>
      <c r="DE17">
        <v>0.12244897959183673</v>
      </c>
      <c r="DF17">
        <v>0.17948717948717952</v>
      </c>
      <c r="DG17">
        <v>0.12820512820512819</v>
      </c>
    </row>
    <row r="18" spans="1:111" x14ac:dyDescent="0.25">
      <c r="A18">
        <v>107.110702</v>
      </c>
      <c r="B18">
        <v>4.0871190000000004</v>
      </c>
      <c r="C18">
        <v>98.475201999999996</v>
      </c>
      <c r="D18">
        <v>8.3041149999999995</v>
      </c>
      <c r="E18">
        <v>103.409789</v>
      </c>
      <c r="F18">
        <v>3.5681449999999999</v>
      </c>
      <c r="G18">
        <v>97.890809000000004</v>
      </c>
      <c r="H18">
        <v>8.2392299999999992</v>
      </c>
      <c r="I18">
        <f>SQRT((ABS($A$19-$A$18)^2+(ABS($B$19-$B$18)^2)))</f>
        <v>15.571966818333134</v>
      </c>
      <c r="J18">
        <f>SQRT((ABS($C$19-$C$18)^2+(ABS($D$19-$D$18)^2)))</f>
        <v>18.043594885346693</v>
      </c>
      <c r="K18">
        <f>SQRT((ABS($E$19-$E$18)^2+(ABS($F$19-$F$18)^2)))</f>
        <v>16.448578970610313</v>
      </c>
      <c r="L18">
        <f>SQRT((ABS($G$19-$G$18)^2+(ABS($H$19-$H$18)^2)))</f>
        <v>15.101459382023315</v>
      </c>
      <c r="M18">
        <f>ABS($B$18-$D$18)</f>
        <v>4.2169959999999991</v>
      </c>
      <c r="N18">
        <f>ABS($F$18-$H$18)</f>
        <v>4.6710849999999997</v>
      </c>
      <c r="Q18">
        <f>SQRT((ABS($A$18-$E$18)^2+(ABS($B$18-$F$18)^2)))</f>
        <v>3.7371233651359437</v>
      </c>
      <c r="R18">
        <f>SQRT((ABS($C$18-$G$18)^2+(ABS($D$18-$H$18)^2)))</f>
        <v>0.58798404882614808</v>
      </c>
      <c r="S18">
        <v>21</v>
      </c>
      <c r="T18">
        <v>0</v>
      </c>
      <c r="U18">
        <v>0</v>
      </c>
      <c r="V18">
        <v>19</v>
      </c>
      <c r="W18">
        <v>29</v>
      </c>
      <c r="X18">
        <v>0</v>
      </c>
      <c r="Y18">
        <v>29</v>
      </c>
      <c r="Z18">
        <v>8</v>
      </c>
      <c r="AA18">
        <v>21</v>
      </c>
      <c r="AB18">
        <v>2</v>
      </c>
      <c r="AC18">
        <v>19</v>
      </c>
      <c r="AD18">
        <v>0</v>
      </c>
      <c r="AE18">
        <v>25</v>
      </c>
      <c r="AF18">
        <v>19</v>
      </c>
      <c r="AG18">
        <v>0</v>
      </c>
      <c r="AH18">
        <v>0</v>
      </c>
      <c r="AI18">
        <v>33</v>
      </c>
      <c r="AJ18">
        <v>4</v>
      </c>
      <c r="AK18">
        <v>0</v>
      </c>
      <c r="AL18">
        <v>23</v>
      </c>
      <c r="AM18">
        <v>24</v>
      </c>
      <c r="AN18">
        <v>10</v>
      </c>
      <c r="AO18">
        <v>18</v>
      </c>
      <c r="AP18">
        <v>14</v>
      </c>
      <c r="AQ18">
        <v>30</v>
      </c>
      <c r="AR18">
        <v>9</v>
      </c>
      <c r="AS18">
        <v>27</v>
      </c>
      <c r="AT18">
        <v>5</v>
      </c>
      <c r="AU18">
        <v>25</v>
      </c>
      <c r="AV18">
        <v>23</v>
      </c>
      <c r="AW18">
        <v>4</v>
      </c>
      <c r="AX18">
        <v>2</v>
      </c>
      <c r="AY18">
        <f>(21/200)</f>
        <v>0.105</v>
      </c>
      <c r="AZ18">
        <f>(29/200)</f>
        <v>0.14499999999999999</v>
      </c>
      <c r="BA18">
        <f>(21/200)</f>
        <v>0.105</v>
      </c>
      <c r="BB18">
        <f>(25/200)</f>
        <v>0.125</v>
      </c>
      <c r="BC18">
        <f>(33/200)</f>
        <v>0.16500000000000001</v>
      </c>
      <c r="BD18">
        <f>(24/200)</f>
        <v>0.12</v>
      </c>
      <c r="BE18">
        <f>(30/200)</f>
        <v>0.15</v>
      </c>
      <c r="BF18">
        <f>(25/200)</f>
        <v>0.125</v>
      </c>
      <c r="BG18">
        <f>(0.105+0.165)</f>
        <v>0.27</v>
      </c>
      <c r="BH18">
        <f>(0.145+0.12)</f>
        <v>0.26500000000000001</v>
      </c>
      <c r="BI18">
        <f>(0.105+0.15)</f>
        <v>0.255</v>
      </c>
      <c r="BJ18">
        <f>(0.125+0.125)</f>
        <v>0.25</v>
      </c>
      <c r="BK18">
        <f>((0.105/0.27)*100)</f>
        <v>38.888888888888886</v>
      </c>
      <c r="BL18">
        <f>((0.145/0.265)*100)</f>
        <v>54.716981132075468</v>
      </c>
      <c r="BM18">
        <f>((0.105/0.255)*100)</f>
        <v>41.17647058823529</v>
      </c>
      <c r="BN18">
        <f>((0.125/0.25)*100)</f>
        <v>50</v>
      </c>
      <c r="BO18">
        <f>((0.165/0.27)*100)</f>
        <v>61.111111111111107</v>
      </c>
      <c r="BP18">
        <f>((0.12/0.265)*100)</f>
        <v>45.283018867924525</v>
      </c>
      <c r="BQ18">
        <f>((0.15/0.255)*100)</f>
        <v>58.82352941176471</v>
      </c>
      <c r="BR18">
        <f>((0.125/0.25)*100)</f>
        <v>50</v>
      </c>
      <c r="BS18">
        <f>((0/21)*100)</f>
        <v>0</v>
      </c>
      <c r="BT18">
        <f>((0/21)*100)</f>
        <v>0</v>
      </c>
      <c r="BU18">
        <f>((19/21)*100)</f>
        <v>90.476190476190482</v>
      </c>
      <c r="BV18">
        <f>((0/29)*100)</f>
        <v>0</v>
      </c>
      <c r="BW18">
        <f>((29/29)*100)</f>
        <v>100</v>
      </c>
      <c r="BX18">
        <f>((8/29)*100)</f>
        <v>27.586206896551722</v>
      </c>
      <c r="BY18">
        <f>((2/21)*100)</f>
        <v>9.5238095238095237</v>
      </c>
      <c r="BZ18">
        <f>((19/21)*100)</f>
        <v>90.476190476190482</v>
      </c>
      <c r="CA18">
        <f>((0/21)*100)</f>
        <v>0</v>
      </c>
      <c r="CB18">
        <f>((19/25)*100)</f>
        <v>76</v>
      </c>
      <c r="CC18">
        <f>((0/25)*100)</f>
        <v>0</v>
      </c>
      <c r="CD18">
        <f>((0/25)*100)</f>
        <v>0</v>
      </c>
      <c r="CE18">
        <f>((4/33)*100)</f>
        <v>12.121212121212121</v>
      </c>
      <c r="CF18">
        <f>((0/33)*100)</f>
        <v>0</v>
      </c>
      <c r="CG18">
        <f>((23/33)*100)</f>
        <v>69.696969696969703</v>
      </c>
      <c r="CH18">
        <f>((10/24)*100)</f>
        <v>41.666666666666671</v>
      </c>
      <c r="CI18">
        <f>((18/24)*100)</f>
        <v>75</v>
      </c>
      <c r="CJ18">
        <f>((14/24)*100)</f>
        <v>58.333333333333336</v>
      </c>
      <c r="CK18">
        <f>((9/30)*100)</f>
        <v>30</v>
      </c>
      <c r="CL18">
        <f>((27/30)*100)</f>
        <v>90</v>
      </c>
      <c r="CM18">
        <f>((5/30)*100)</f>
        <v>16.666666666666664</v>
      </c>
      <c r="CN18">
        <f>((23/25)*100)</f>
        <v>92</v>
      </c>
      <c r="CO18">
        <f>((4/25)*100)</f>
        <v>16</v>
      </c>
      <c r="CP18">
        <f>((2/25)*100)</f>
        <v>8</v>
      </c>
      <c r="CQ18">
        <f>$I18/$BG18</f>
        <v>57.673951179011603</v>
      </c>
      <c r="CR18">
        <f>$J18/$BH18</f>
        <v>68.089037303195056</v>
      </c>
      <c r="CS18">
        <f>$K18/$BI18</f>
        <v>64.504231257295345</v>
      </c>
      <c r="CT18">
        <f>$L18/$BJ18</f>
        <v>60.405837528093258</v>
      </c>
      <c r="CV18">
        <v>0.42592592592592593</v>
      </c>
      <c r="CW18">
        <v>0.3888888888888889</v>
      </c>
      <c r="CX18">
        <v>0.11111111111111116</v>
      </c>
      <c r="CY18">
        <v>0.41509433962264153</v>
      </c>
      <c r="CZ18">
        <v>3.9215686274509776E-2</v>
      </c>
      <c r="DA18">
        <v>0.39622641509433965</v>
      </c>
      <c r="DB18">
        <v>0.41176470588235292</v>
      </c>
      <c r="DC18">
        <v>3.5087719298245612E-2</v>
      </c>
      <c r="DD18">
        <v>0.47058823529411764</v>
      </c>
      <c r="DE18">
        <v>0.25641025641025639</v>
      </c>
      <c r="DF18">
        <v>0.42000000000000004</v>
      </c>
      <c r="DG18">
        <v>0.45999999999999996</v>
      </c>
    </row>
    <row r="19" spans="1:111" x14ac:dyDescent="0.25">
      <c r="A19">
        <v>122.62852000000001</v>
      </c>
      <c r="B19">
        <v>2.789631</v>
      </c>
      <c r="C19">
        <v>116.20061200000001</v>
      </c>
      <c r="D19">
        <v>4.9305180000000002</v>
      </c>
      <c r="E19">
        <v>119.771649</v>
      </c>
      <c r="F19">
        <v>1.8813470000000001</v>
      </c>
      <c r="G19">
        <v>112.694461</v>
      </c>
      <c r="H19">
        <v>5.2549440000000001</v>
      </c>
      <c r="I19">
        <f>SQRT((ABS($A$20-$A$19)^2+(ABS($B$20-$B$19)^2)))</f>
        <v>29.066036706567406</v>
      </c>
      <c r="J19">
        <f>SQRT((ABS($C$20-$C$19)^2+(ABS($D$20-$D$19)^2)))</f>
        <v>27.625423243769006</v>
      </c>
      <c r="K19">
        <f>SQRT((ABS($E$20-$E$19)^2+(ABS($F$20-$F$19)^2)))</f>
        <v>26.966982846587506</v>
      </c>
      <c r="L19">
        <f>SQRT((ABS($G$20-$G$19)^2+(ABS($H$20-$H$19)^2)))</f>
        <v>13.575668208340721</v>
      </c>
      <c r="M19">
        <f>ABS($B$19-$D$19)</f>
        <v>2.1408870000000002</v>
      </c>
      <c r="N19">
        <f>ABS($F$19-$H$19)</f>
        <v>3.3735970000000002</v>
      </c>
      <c r="Q19">
        <f>SQRT((ABS($A$19-$E$19)^2+(ABS($B$19-$F$19)^2)))</f>
        <v>2.9977811353227688</v>
      </c>
      <c r="R19">
        <f>SQRT((ABS($C$19-$G$19)^2+(ABS($D$19-$H$19)^2)))</f>
        <v>3.5211286634085126</v>
      </c>
      <c r="S19">
        <v>26</v>
      </c>
      <c r="T19">
        <v>0</v>
      </c>
      <c r="U19">
        <v>3</v>
      </c>
      <c r="V19">
        <v>19</v>
      </c>
      <c r="W19">
        <v>22</v>
      </c>
      <c r="X19">
        <v>0</v>
      </c>
      <c r="Y19">
        <v>19</v>
      </c>
      <c r="Z19">
        <v>0</v>
      </c>
      <c r="AA19">
        <v>23</v>
      </c>
      <c r="AB19">
        <v>1</v>
      </c>
      <c r="AC19">
        <v>22</v>
      </c>
      <c r="AD19">
        <v>8</v>
      </c>
      <c r="AE19">
        <v>19</v>
      </c>
      <c r="AF19">
        <v>19</v>
      </c>
      <c r="AG19">
        <v>0</v>
      </c>
      <c r="AH19">
        <v>0</v>
      </c>
      <c r="AI19">
        <v>28</v>
      </c>
      <c r="AJ19">
        <v>6</v>
      </c>
      <c r="AK19">
        <v>9</v>
      </c>
      <c r="AL19">
        <v>22</v>
      </c>
      <c r="AM19">
        <v>29</v>
      </c>
      <c r="AN19">
        <v>8</v>
      </c>
      <c r="AO19">
        <v>27</v>
      </c>
      <c r="AP19">
        <v>4</v>
      </c>
      <c r="AQ19">
        <v>23</v>
      </c>
      <c r="AR19">
        <v>0</v>
      </c>
      <c r="AS19">
        <v>23</v>
      </c>
      <c r="AT19">
        <v>4</v>
      </c>
      <c r="AU19">
        <v>24</v>
      </c>
      <c r="AV19">
        <v>22</v>
      </c>
      <c r="AW19">
        <v>2</v>
      </c>
      <c r="AX19">
        <v>3</v>
      </c>
      <c r="AY19">
        <f>(26/200)</f>
        <v>0.13</v>
      </c>
      <c r="AZ19">
        <f>(22/200)</f>
        <v>0.11</v>
      </c>
      <c r="BA19">
        <f>(23/200)</f>
        <v>0.115</v>
      </c>
      <c r="BB19">
        <f>(19/200)</f>
        <v>9.5000000000000001E-2</v>
      </c>
      <c r="BC19">
        <f>(28/200)</f>
        <v>0.14000000000000001</v>
      </c>
      <c r="BD19">
        <f>(29/200)</f>
        <v>0.14499999999999999</v>
      </c>
      <c r="BE19">
        <f>(23/200)</f>
        <v>0.115</v>
      </c>
      <c r="BF19">
        <f>(24/200)</f>
        <v>0.12</v>
      </c>
      <c r="BG19">
        <f>(0.13+0.14)</f>
        <v>0.27</v>
      </c>
      <c r="BH19">
        <f>(0.11+0.145)</f>
        <v>0.255</v>
      </c>
      <c r="BI19">
        <f>(0.115+0.115)</f>
        <v>0.23</v>
      </c>
      <c r="BJ19">
        <f>(0.095+0.12)</f>
        <v>0.215</v>
      </c>
      <c r="BK19">
        <f>((0.13/0.27)*100)</f>
        <v>48.148148148148145</v>
      </c>
      <c r="BL19">
        <f>((0.11/0.255)*100)</f>
        <v>43.137254901960787</v>
      </c>
      <c r="BM19">
        <f>((0.115/0.23)*100)</f>
        <v>50</v>
      </c>
      <c r="BN19">
        <f>((0.095/0.215)*100)</f>
        <v>44.186046511627907</v>
      </c>
      <c r="BO19">
        <f>((0.14/0.27)*100)</f>
        <v>51.851851851851848</v>
      </c>
      <c r="BP19">
        <f>((0.145/0.255)*100)</f>
        <v>56.862745098039213</v>
      </c>
      <c r="BQ19">
        <f>((0.115/0.23)*100)</f>
        <v>50</v>
      </c>
      <c r="BR19">
        <f>((0.12/0.215)*100)</f>
        <v>55.813953488372093</v>
      </c>
      <c r="BS19">
        <f>((0/26)*100)</f>
        <v>0</v>
      </c>
      <c r="BT19">
        <f>((3/26)*100)</f>
        <v>11.538461538461538</v>
      </c>
      <c r="BU19">
        <f>((19/26)*100)</f>
        <v>73.076923076923066</v>
      </c>
      <c r="BV19">
        <f>((0/22)*100)</f>
        <v>0</v>
      </c>
      <c r="BW19">
        <f>((19/22)*100)</f>
        <v>86.36363636363636</v>
      </c>
      <c r="BX19">
        <f>((0/22)*100)</f>
        <v>0</v>
      </c>
      <c r="BY19">
        <f>((1/23)*100)</f>
        <v>4.3478260869565215</v>
      </c>
      <c r="BZ19">
        <f>((22/23)*100)</f>
        <v>95.652173913043484</v>
      </c>
      <c r="CA19">
        <f>((8/23)*100)</f>
        <v>34.782608695652172</v>
      </c>
      <c r="CB19">
        <f>((19/19)*100)</f>
        <v>100</v>
      </c>
      <c r="CC19">
        <f>((0/19)*100)</f>
        <v>0</v>
      </c>
      <c r="CD19">
        <f>((0/19)*100)</f>
        <v>0</v>
      </c>
      <c r="CE19">
        <f>((6/28)*100)</f>
        <v>21.428571428571427</v>
      </c>
      <c r="CF19">
        <f>((9/28)*100)</f>
        <v>32.142857142857146</v>
      </c>
      <c r="CG19">
        <f>((22/28)*100)</f>
        <v>78.571428571428569</v>
      </c>
      <c r="CH19">
        <f>((8/29)*100)</f>
        <v>27.586206896551722</v>
      </c>
      <c r="CI19">
        <f>((27/29)*100)</f>
        <v>93.103448275862064</v>
      </c>
      <c r="CJ19">
        <f>((4/29)*100)</f>
        <v>13.793103448275861</v>
      </c>
      <c r="CK19">
        <f>((0/23)*100)</f>
        <v>0</v>
      </c>
      <c r="CL19">
        <f>((23/23)*100)</f>
        <v>100</v>
      </c>
      <c r="CM19">
        <f>((4/23)*100)</f>
        <v>17.391304347826086</v>
      </c>
      <c r="CN19">
        <f>((22/24)*100)</f>
        <v>91.666666666666657</v>
      </c>
      <c r="CO19">
        <f>((2/24)*100)</f>
        <v>8.3333333333333321</v>
      </c>
      <c r="CP19">
        <f>((3/24)*100)</f>
        <v>12.5</v>
      </c>
      <c r="CQ19">
        <f>$I19/$BG19</f>
        <v>107.6519878021015</v>
      </c>
      <c r="CR19">
        <f>$J19/$BH19</f>
        <v>108.33499311281963</v>
      </c>
      <c r="CS19">
        <f>$K19/$BI19</f>
        <v>117.24775150690219</v>
      </c>
      <c r="CT19">
        <f>$L19/$BJ19</f>
        <v>63.142642829491727</v>
      </c>
      <c r="CV19">
        <v>0.48148148148148145</v>
      </c>
      <c r="CW19">
        <v>0.44444444444444442</v>
      </c>
      <c r="CX19">
        <v>9.2592592592592587E-2</v>
      </c>
      <c r="CY19">
        <v>0.4509803921568627</v>
      </c>
      <c r="CZ19">
        <v>4.166666666666663E-2</v>
      </c>
      <c r="DA19">
        <v>0.43137254901960786</v>
      </c>
      <c r="DB19">
        <v>0.47826086956521741</v>
      </c>
      <c r="DC19">
        <v>3.9215686274509803E-2</v>
      </c>
      <c r="DD19">
        <v>0.41304347826086951</v>
      </c>
      <c r="DE19">
        <v>0.12</v>
      </c>
      <c r="DF19">
        <v>0.48837209302325579</v>
      </c>
      <c r="DG19">
        <v>0.44186046511627908</v>
      </c>
    </row>
    <row r="20" spans="1:111" x14ac:dyDescent="0.25">
      <c r="A20">
        <v>151.62576999999999</v>
      </c>
      <c r="B20">
        <v>4.7881260000000001</v>
      </c>
      <c r="C20">
        <v>143.82575900000001</v>
      </c>
      <c r="D20">
        <v>5.0540599999999998</v>
      </c>
      <c r="E20">
        <v>146.69250099999999</v>
      </c>
      <c r="F20">
        <v>3.458018</v>
      </c>
      <c r="G20">
        <v>126.264549</v>
      </c>
      <c r="H20">
        <v>5.6441470000000002</v>
      </c>
      <c r="I20">
        <f>SQRT((ABS($A$21-$A$20)^2+(ABS($B$21-$B$20)^2)))</f>
        <v>17.933480337139528</v>
      </c>
      <c r="J20">
        <f>SQRT((ABS($C$21-$C$20)^2+(ABS($D$21-$D$20)^2)))</f>
        <v>15.443110515411378</v>
      </c>
      <c r="K20">
        <f>SQRT((ABS($E$21-$E$20)^2+(ABS($F$21-$F$20)^2)))</f>
        <v>14.88978329115128</v>
      </c>
      <c r="L20">
        <f>SQRT((ABS($G$21-$G$20)^2+(ABS($H$21-$H$20)^2)))</f>
        <v>27.986808032328597</v>
      </c>
      <c r="M20">
        <f>ABS($B$20-$D$20)</f>
        <v>0.26593399999999967</v>
      </c>
      <c r="N20">
        <f>ABS($F$20-$H$20)</f>
        <v>2.1861290000000002</v>
      </c>
      <c r="Q20">
        <f>SQRT((ABS($A$20-$E$20)^2+(ABS($B$20-$F$20)^2)))</f>
        <v>5.1094354206727148</v>
      </c>
      <c r="R20">
        <f>SQRT((ABS($C$20-$G$20)^2+(ABS($D$20-$H$20)^2)))</f>
        <v>17.571121174577026</v>
      </c>
      <c r="S20">
        <v>22</v>
      </c>
      <c r="T20">
        <v>1</v>
      </c>
      <c r="U20">
        <v>4</v>
      </c>
      <c r="V20">
        <v>16</v>
      </c>
      <c r="W20">
        <v>22</v>
      </c>
      <c r="X20">
        <v>0</v>
      </c>
      <c r="Y20">
        <v>22</v>
      </c>
      <c r="Z20">
        <v>8</v>
      </c>
      <c r="AA20">
        <v>18</v>
      </c>
      <c r="AB20">
        <v>4</v>
      </c>
      <c r="AC20">
        <v>15</v>
      </c>
      <c r="AD20">
        <v>1</v>
      </c>
      <c r="AE20">
        <v>27</v>
      </c>
      <c r="AF20">
        <v>16</v>
      </c>
      <c r="AG20">
        <v>8</v>
      </c>
      <c r="AH20">
        <v>8</v>
      </c>
      <c r="AI20">
        <v>25</v>
      </c>
      <c r="AJ20">
        <v>3</v>
      </c>
      <c r="AK20">
        <v>3</v>
      </c>
      <c r="AL20">
        <v>14</v>
      </c>
      <c r="AM20">
        <v>26</v>
      </c>
      <c r="AN20">
        <v>0</v>
      </c>
      <c r="AO20">
        <v>23</v>
      </c>
      <c r="AP20">
        <v>7</v>
      </c>
      <c r="AQ20">
        <v>21</v>
      </c>
      <c r="AR20">
        <v>3</v>
      </c>
      <c r="AS20">
        <v>21</v>
      </c>
      <c r="AT20">
        <v>2</v>
      </c>
      <c r="AU20">
        <v>19</v>
      </c>
      <c r="AV20">
        <v>14</v>
      </c>
      <c r="AW20">
        <v>5</v>
      </c>
      <c r="AX20">
        <v>4</v>
      </c>
      <c r="AY20">
        <f>(22/200)</f>
        <v>0.11</v>
      </c>
      <c r="AZ20">
        <f>(22/200)</f>
        <v>0.11</v>
      </c>
      <c r="BA20">
        <f>(18/200)</f>
        <v>0.09</v>
      </c>
      <c r="BB20">
        <f>(27/200)</f>
        <v>0.13500000000000001</v>
      </c>
      <c r="BC20">
        <f>(25/200)</f>
        <v>0.125</v>
      </c>
      <c r="BD20">
        <f>(26/200)</f>
        <v>0.13</v>
      </c>
      <c r="BE20">
        <f>(21/200)</f>
        <v>0.105</v>
      </c>
      <c r="BF20">
        <f>(19/200)</f>
        <v>9.5000000000000001E-2</v>
      </c>
      <c r="BG20">
        <f>(0.11+0.125)</f>
        <v>0.23499999999999999</v>
      </c>
      <c r="BH20">
        <f>(0.11+0.13)</f>
        <v>0.24</v>
      </c>
      <c r="BI20">
        <f>(0.09+0.105)</f>
        <v>0.19500000000000001</v>
      </c>
      <c r="BJ20">
        <f>(0.135+0.095)</f>
        <v>0.23</v>
      </c>
      <c r="BK20">
        <f>((0.11/0.235)*100)</f>
        <v>46.808510638297875</v>
      </c>
      <c r="BL20">
        <f>((0.11/0.24)*100)</f>
        <v>45.833333333333336</v>
      </c>
      <c r="BM20">
        <f>((0.09/0.195)*100)</f>
        <v>46.153846153846153</v>
      </c>
      <c r="BN20">
        <f>((0.135/0.23)*100)</f>
        <v>58.695652173913047</v>
      </c>
      <c r="BO20">
        <f>((0.125/0.235)*100)</f>
        <v>53.191489361702125</v>
      </c>
      <c r="BP20">
        <f>((0.13/0.24)*100)</f>
        <v>54.166666666666671</v>
      </c>
      <c r="BQ20">
        <f>((0.105/0.195)*100)</f>
        <v>53.846153846153847</v>
      </c>
      <c r="BR20">
        <f>((0.095/0.23)*100)</f>
        <v>41.304347826086953</v>
      </c>
      <c r="BS20">
        <f>((1/22)*100)</f>
        <v>4.5454545454545459</v>
      </c>
      <c r="BT20">
        <f>((4/22)*100)</f>
        <v>18.181818181818183</v>
      </c>
      <c r="BU20">
        <f>((16/22)*100)</f>
        <v>72.727272727272734</v>
      </c>
      <c r="BV20">
        <f>((0/22)*100)</f>
        <v>0</v>
      </c>
      <c r="BW20">
        <f>((22/22)*100)</f>
        <v>100</v>
      </c>
      <c r="BX20">
        <f>((8/22)*100)</f>
        <v>36.363636363636367</v>
      </c>
      <c r="BY20">
        <f>((4/18)*100)</f>
        <v>22.222222222222221</v>
      </c>
      <c r="BZ20">
        <f>((15/18)*100)</f>
        <v>83.333333333333343</v>
      </c>
      <c r="CA20">
        <f>((1/18)*100)</f>
        <v>5.5555555555555554</v>
      </c>
      <c r="CB20">
        <f>((16/27)*100)</f>
        <v>59.259259259259252</v>
      </c>
      <c r="CC20">
        <f>((8/27)*100)</f>
        <v>29.629629629629626</v>
      </c>
      <c r="CD20">
        <f>((8/27)*100)</f>
        <v>29.629629629629626</v>
      </c>
      <c r="CE20">
        <f>((3/25)*100)</f>
        <v>12</v>
      </c>
      <c r="CF20">
        <f>((3/25)*100)</f>
        <v>12</v>
      </c>
      <c r="CG20">
        <f>((14/25)*100)</f>
        <v>56.000000000000007</v>
      </c>
      <c r="CH20">
        <f>((0/26)*100)</f>
        <v>0</v>
      </c>
      <c r="CI20">
        <f>((23/26)*100)</f>
        <v>88.461538461538453</v>
      </c>
      <c r="CJ20">
        <f>((7/26)*100)</f>
        <v>26.923076923076923</v>
      </c>
      <c r="CK20">
        <f>((3/21)*100)</f>
        <v>14.285714285714285</v>
      </c>
      <c r="CL20">
        <f>((21/21)*100)</f>
        <v>100</v>
      </c>
      <c r="CM20">
        <f>((2/21)*100)</f>
        <v>9.5238095238095237</v>
      </c>
      <c r="CN20">
        <f>((14/19)*100)</f>
        <v>73.68421052631578</v>
      </c>
      <c r="CO20">
        <f>((5/19)*100)</f>
        <v>26.315789473684209</v>
      </c>
      <c r="CP20">
        <f>((4/19)*100)</f>
        <v>21.052631578947366</v>
      </c>
      <c r="CQ20">
        <f>$I20/$BG20</f>
        <v>76.31268228570012</v>
      </c>
      <c r="CR20">
        <f>$J20/$BH20</f>
        <v>64.346293814214079</v>
      </c>
      <c r="CS20">
        <f>$K20/$BI20</f>
        <v>76.357863031545023</v>
      </c>
      <c r="CT20">
        <f>$L20/$BJ20</f>
        <v>121.6817740536026</v>
      </c>
      <c r="CV20">
        <v>0.46808510638297873</v>
      </c>
      <c r="CW20">
        <v>0.46808510638297873</v>
      </c>
      <c r="CX20">
        <v>0.1276595744680851</v>
      </c>
      <c r="CY20">
        <v>0.45833333333333331</v>
      </c>
      <c r="CZ20">
        <v>0</v>
      </c>
      <c r="DA20">
        <v>0.4375</v>
      </c>
      <c r="DB20">
        <v>0.35897435897435898</v>
      </c>
      <c r="DC20">
        <v>0</v>
      </c>
      <c r="DD20">
        <v>0.48717948717948723</v>
      </c>
      <c r="DE20">
        <v>0.10869565217391308</v>
      </c>
      <c r="DF20">
        <v>0.41304347826086957</v>
      </c>
      <c r="DG20">
        <v>0.41304347826086957</v>
      </c>
    </row>
    <row r="21" spans="1:111" x14ac:dyDescent="0.25">
      <c r="A21">
        <v>169.55912699999999</v>
      </c>
      <c r="B21">
        <v>4.7216149999999999</v>
      </c>
      <c r="C21">
        <v>159.09245999999999</v>
      </c>
      <c r="D21">
        <v>7.3816129999999998</v>
      </c>
      <c r="E21">
        <v>161.15910299999999</v>
      </c>
      <c r="F21">
        <v>6.9826560000000004</v>
      </c>
      <c r="G21">
        <v>154.15919099999999</v>
      </c>
      <c r="H21">
        <v>7.9135900000000001</v>
      </c>
      <c r="I21">
        <f>SQRT((ABS($A$22-$A$21)^2+(ABS($B$22-$B$21)^2)))</f>
        <v>17.612599700262344</v>
      </c>
      <c r="J21">
        <f>SQRT((ABS($C$22-$C$21)^2+(ABS($D$22-$D$21)^2)))</f>
        <v>18.900533685441417</v>
      </c>
      <c r="K21">
        <f>SQRT((ABS($E$22-$E$21)^2+(ABS($F$22-$F$21)^2)))</f>
        <v>15.133496152660832</v>
      </c>
      <c r="L21">
        <f>SQRT((ABS($G$22-$G$21)^2+(ABS($H$22-$H$21)^2)))</f>
        <v>14.425910618721712</v>
      </c>
      <c r="M21">
        <f>ABS($B$21-$D$21)</f>
        <v>2.6599979999999999</v>
      </c>
      <c r="N21">
        <f>ABS($F$21-$H$21)</f>
        <v>0.93093399999999971</v>
      </c>
      <c r="Q21">
        <f>SQRT((ABS($A$21-$E$21)^2+(ABS($B$21-$F$21)^2)))</f>
        <v>8.6990062423392391</v>
      </c>
      <c r="R21">
        <f>SQRT((ABS($C$21-$G$21)^2+(ABS($D$21-$H$21)^2)))</f>
        <v>4.9618688570829805</v>
      </c>
      <c r="S21">
        <v>20</v>
      </c>
      <c r="T21">
        <v>0</v>
      </c>
      <c r="U21">
        <v>10</v>
      </c>
      <c r="V21">
        <v>6</v>
      </c>
      <c r="W21">
        <v>19</v>
      </c>
      <c r="X21">
        <v>1</v>
      </c>
      <c r="Y21">
        <v>15</v>
      </c>
      <c r="Z21">
        <v>5</v>
      </c>
      <c r="AA21">
        <v>16</v>
      </c>
      <c r="AB21">
        <v>10</v>
      </c>
      <c r="AC21">
        <v>6</v>
      </c>
      <c r="AD21">
        <v>3</v>
      </c>
      <c r="AE21">
        <v>13</v>
      </c>
      <c r="AF21">
        <v>6</v>
      </c>
      <c r="AG21">
        <v>5</v>
      </c>
      <c r="AH21">
        <v>1</v>
      </c>
      <c r="AI21">
        <v>20</v>
      </c>
      <c r="AJ21">
        <v>2</v>
      </c>
      <c r="AK21">
        <v>6</v>
      </c>
      <c r="AL21">
        <v>13</v>
      </c>
      <c r="AM21">
        <v>24</v>
      </c>
      <c r="AN21">
        <v>3</v>
      </c>
      <c r="AO21">
        <v>21</v>
      </c>
      <c r="AP21">
        <v>5</v>
      </c>
      <c r="AQ21">
        <v>16</v>
      </c>
      <c r="AR21">
        <v>6</v>
      </c>
      <c r="AS21">
        <v>12</v>
      </c>
      <c r="AT21">
        <v>4</v>
      </c>
      <c r="AU21">
        <v>19</v>
      </c>
      <c r="AV21">
        <v>13</v>
      </c>
      <c r="AW21">
        <v>5</v>
      </c>
      <c r="AX21">
        <v>2</v>
      </c>
      <c r="AY21">
        <f>(20/200)</f>
        <v>0.1</v>
      </c>
      <c r="AZ21">
        <f>(19/200)</f>
        <v>9.5000000000000001E-2</v>
      </c>
      <c r="BA21">
        <f>(16/200)</f>
        <v>0.08</v>
      </c>
      <c r="BB21">
        <f>(13/200)</f>
        <v>6.5000000000000002E-2</v>
      </c>
      <c r="BC21">
        <f>(20/200)</f>
        <v>0.1</v>
      </c>
      <c r="BD21">
        <f>(24/200)</f>
        <v>0.12</v>
      </c>
      <c r="BE21">
        <f>(16/200)</f>
        <v>0.08</v>
      </c>
      <c r="BF21">
        <f>(19/200)</f>
        <v>9.5000000000000001E-2</v>
      </c>
      <c r="BG21">
        <f>(0.1+0.1)</f>
        <v>0.2</v>
      </c>
      <c r="BH21">
        <f>(0.095+0.12)</f>
        <v>0.215</v>
      </c>
      <c r="BI21">
        <f>(0.08+0.08)</f>
        <v>0.16</v>
      </c>
      <c r="BJ21">
        <f>(0.065+0.095)</f>
        <v>0.16</v>
      </c>
      <c r="BK21">
        <f>((0.1/0.2)*100)</f>
        <v>50</v>
      </c>
      <c r="BL21">
        <f>((0.095/0.215)*100)</f>
        <v>44.186046511627907</v>
      </c>
      <c r="BM21">
        <f>((0.08/0.16)*100)</f>
        <v>50</v>
      </c>
      <c r="BN21">
        <f>((0.065/0.16)*100)</f>
        <v>40.625</v>
      </c>
      <c r="BO21">
        <f>((0.1/0.2)*100)</f>
        <v>50</v>
      </c>
      <c r="BP21">
        <f>((0.12/0.215)*100)</f>
        <v>55.813953488372093</v>
      </c>
      <c r="BQ21">
        <f>((0.08/0.16)*100)</f>
        <v>50</v>
      </c>
      <c r="BR21">
        <f>((0.095/0.16)*100)</f>
        <v>59.375</v>
      </c>
      <c r="BS21">
        <f>((0/20)*100)</f>
        <v>0</v>
      </c>
      <c r="BT21">
        <f>((10/20)*100)</f>
        <v>50</v>
      </c>
      <c r="BU21">
        <f>((6/20)*100)</f>
        <v>30</v>
      </c>
      <c r="BV21">
        <f>((1/19)*100)</f>
        <v>5.2631578947368416</v>
      </c>
      <c r="BW21">
        <f>((15/19)*100)</f>
        <v>78.94736842105263</v>
      </c>
      <c r="BX21">
        <f>((5/19)*100)</f>
        <v>26.315789473684209</v>
      </c>
      <c r="BY21">
        <f>((10/16)*100)</f>
        <v>62.5</v>
      </c>
      <c r="BZ21">
        <f>((6/16)*100)</f>
        <v>37.5</v>
      </c>
      <c r="CA21">
        <f>((3/16)*100)</f>
        <v>18.75</v>
      </c>
      <c r="CB21">
        <f>((6/13)*100)</f>
        <v>46.153846153846153</v>
      </c>
      <c r="CC21">
        <f>((5/13)*100)</f>
        <v>38.461538461538467</v>
      </c>
      <c r="CD21">
        <f>((1/13)*100)</f>
        <v>7.6923076923076925</v>
      </c>
      <c r="CE21">
        <f>((2/20)*100)</f>
        <v>10</v>
      </c>
      <c r="CF21">
        <f>((6/20)*100)</f>
        <v>30</v>
      </c>
      <c r="CG21">
        <f>((13/20)*100)</f>
        <v>65</v>
      </c>
      <c r="CH21">
        <f>((3/24)*100)</f>
        <v>12.5</v>
      </c>
      <c r="CI21">
        <f>((21/24)*100)</f>
        <v>87.5</v>
      </c>
      <c r="CJ21">
        <f>((5/24)*100)</f>
        <v>20.833333333333336</v>
      </c>
      <c r="CK21">
        <f>((6/16)*100)</f>
        <v>37.5</v>
      </c>
      <c r="CL21">
        <f>((12/16)*100)</f>
        <v>75</v>
      </c>
      <c r="CM21">
        <f>((4/16)*100)</f>
        <v>25</v>
      </c>
      <c r="CN21">
        <f>((13/19)*100)</f>
        <v>68.421052631578945</v>
      </c>
      <c r="CO21">
        <f>((5/19)*100)</f>
        <v>26.315789473684209</v>
      </c>
      <c r="CP21">
        <f>((2/19)*100)</f>
        <v>10.526315789473683</v>
      </c>
      <c r="CQ21">
        <f>$I21/$BG21</f>
        <v>88.062998501311711</v>
      </c>
      <c r="CR21">
        <f>$J21/$BH21</f>
        <v>87.909459002053097</v>
      </c>
      <c r="CS21">
        <f>$K21/$BI21</f>
        <v>94.584350954130201</v>
      </c>
      <c r="CT21">
        <f>$L21/$BJ21</f>
        <v>90.161941367010698</v>
      </c>
      <c r="CV21">
        <v>0.44999999999999996</v>
      </c>
      <c r="CW21">
        <v>0.35</v>
      </c>
      <c r="CX21">
        <v>0.35</v>
      </c>
      <c r="CY21">
        <v>0.41860465116279072</v>
      </c>
      <c r="CZ21">
        <v>9.3023255813953487E-2</v>
      </c>
      <c r="DA21">
        <v>0.44186046511627908</v>
      </c>
      <c r="DB21">
        <v>0.1875</v>
      </c>
      <c r="DC21">
        <v>0.125</v>
      </c>
      <c r="DD21">
        <v>0.375</v>
      </c>
      <c r="DE21">
        <v>0.1875</v>
      </c>
      <c r="DF21">
        <v>0.25</v>
      </c>
      <c r="DG21">
        <v>0.375</v>
      </c>
    </row>
    <row r="22" spans="1:111" x14ac:dyDescent="0.25">
      <c r="A22">
        <v>187.15916799999999</v>
      </c>
      <c r="B22">
        <v>5.3866149999999999</v>
      </c>
      <c r="C22">
        <v>177.95915600000001</v>
      </c>
      <c r="D22">
        <v>6.2511460000000003</v>
      </c>
      <c r="E22">
        <v>176.29245299999999</v>
      </c>
      <c r="F22">
        <v>6.9161460000000003</v>
      </c>
      <c r="G22">
        <v>168.55917299999999</v>
      </c>
      <c r="H22">
        <v>8.7781219999999998</v>
      </c>
      <c r="I22">
        <f>SQRT((ABS($A$23-$A$22)^2+(ABS($B$23-$B$22)^2)))</f>
        <v>16.870230746704234</v>
      </c>
      <c r="J22">
        <f>SQRT((ABS($C$23-$C$22)^2+(ABS($D$23-$D$22)^2)))</f>
        <v>15.922251200732788</v>
      </c>
      <c r="K22">
        <f>SQRT((ABS($E$23-$E$22)^2+(ABS($F$23-$F$22)^2)))</f>
        <v>15.00132505541071</v>
      </c>
      <c r="L22">
        <f>SQRT((ABS($G$23-$G$22)^2+(ABS($H$23-$H$22)^2)))</f>
        <v>13.734792842338553</v>
      </c>
      <c r="M22">
        <f>ABS($B$22-$D$22)</f>
        <v>0.86453100000000038</v>
      </c>
      <c r="N22">
        <f>ABS($F$22-$H$22)</f>
        <v>1.8619759999999994</v>
      </c>
      <c r="Q22">
        <f>SQRT((ABS($A$22-$E$22)^2+(ABS($B$22-$F$22)^2)))</f>
        <v>10.973830688104586</v>
      </c>
      <c r="R22">
        <f>SQRT((ABS($C$22-$G$22)^2+(ABS($D$22-$H$22)^2)))</f>
        <v>9.7337191301611625</v>
      </c>
      <c r="S22">
        <v>21</v>
      </c>
      <c r="T22">
        <v>0</v>
      </c>
      <c r="U22">
        <v>14</v>
      </c>
      <c r="V22">
        <v>0</v>
      </c>
      <c r="W22">
        <v>16</v>
      </c>
      <c r="X22">
        <v>0</v>
      </c>
      <c r="Y22">
        <v>6</v>
      </c>
      <c r="Z22">
        <v>13</v>
      </c>
      <c r="AA22">
        <v>19</v>
      </c>
      <c r="AB22">
        <v>14</v>
      </c>
      <c r="AC22">
        <v>3</v>
      </c>
      <c r="AD22">
        <v>4</v>
      </c>
      <c r="AE22">
        <v>17</v>
      </c>
      <c r="AF22">
        <v>0</v>
      </c>
      <c r="AG22">
        <v>13</v>
      </c>
      <c r="AH22">
        <v>3</v>
      </c>
      <c r="AI22">
        <v>20</v>
      </c>
      <c r="AJ22">
        <v>4</v>
      </c>
      <c r="AK22">
        <v>14</v>
      </c>
      <c r="AL22">
        <v>3</v>
      </c>
      <c r="AM22">
        <v>22</v>
      </c>
      <c r="AN22">
        <v>2</v>
      </c>
      <c r="AO22">
        <v>12</v>
      </c>
      <c r="AP22">
        <v>14</v>
      </c>
      <c r="AQ22">
        <v>21</v>
      </c>
      <c r="AR22">
        <v>14</v>
      </c>
      <c r="AS22">
        <v>11</v>
      </c>
      <c r="AT22">
        <v>7</v>
      </c>
      <c r="AU22">
        <v>17</v>
      </c>
      <c r="AV22">
        <v>3</v>
      </c>
      <c r="AW22">
        <v>14</v>
      </c>
      <c r="AX22">
        <v>4</v>
      </c>
      <c r="AY22">
        <f>(21/200)</f>
        <v>0.105</v>
      </c>
      <c r="AZ22">
        <f>(16/200)</f>
        <v>0.08</v>
      </c>
      <c r="BA22">
        <f>(19/200)</f>
        <v>9.5000000000000001E-2</v>
      </c>
      <c r="BB22">
        <f>(17/200)</f>
        <v>8.5000000000000006E-2</v>
      </c>
      <c r="BC22">
        <f>(20/200)</f>
        <v>0.1</v>
      </c>
      <c r="BD22">
        <f>(22/200)</f>
        <v>0.11</v>
      </c>
      <c r="BE22">
        <f>(21/200)</f>
        <v>0.105</v>
      </c>
      <c r="BF22">
        <f>(17/200)</f>
        <v>8.5000000000000006E-2</v>
      </c>
      <c r="BG22">
        <f>(0.105+0.1)</f>
        <v>0.20500000000000002</v>
      </c>
      <c r="BH22">
        <f>(0.08+0.11)</f>
        <v>0.19</v>
      </c>
      <c r="BI22">
        <f>(0.095+0.105)</f>
        <v>0.2</v>
      </c>
      <c r="BJ22">
        <f>(0.085+0.085)</f>
        <v>0.17</v>
      </c>
      <c r="BK22">
        <f>((0.105/0.205)*100)</f>
        <v>51.219512195121951</v>
      </c>
      <c r="BL22">
        <f>((0.08/0.19)*100)</f>
        <v>42.105263157894733</v>
      </c>
      <c r="BM22">
        <f>((0.095/0.2)*100)</f>
        <v>47.5</v>
      </c>
      <c r="BN22">
        <f>((0.085/0.17)*100)</f>
        <v>50</v>
      </c>
      <c r="BO22">
        <f>((0.1/0.205)*100)</f>
        <v>48.780487804878057</v>
      </c>
      <c r="BP22">
        <f>((0.11/0.19)*100)</f>
        <v>57.894736842105267</v>
      </c>
      <c r="BQ22">
        <f>((0.105/0.2)*100)</f>
        <v>52.499999999999993</v>
      </c>
      <c r="BR22">
        <f>((0.085/0.17)*100)</f>
        <v>50</v>
      </c>
      <c r="BS22">
        <f>((0/21)*100)</f>
        <v>0</v>
      </c>
      <c r="BT22">
        <f>((14/21)*100)</f>
        <v>66.666666666666657</v>
      </c>
      <c r="BU22">
        <f>((0/21)*100)</f>
        <v>0</v>
      </c>
      <c r="BV22">
        <f>((0/16)*100)</f>
        <v>0</v>
      </c>
      <c r="BW22">
        <f>((6/16)*100)</f>
        <v>37.5</v>
      </c>
      <c r="BX22">
        <f>((13/16)*100)</f>
        <v>81.25</v>
      </c>
      <c r="BY22">
        <f>((14/19)*100)</f>
        <v>73.68421052631578</v>
      </c>
      <c r="BZ22">
        <f>((3/19)*100)</f>
        <v>15.789473684210526</v>
      </c>
      <c r="CA22">
        <f>((4/19)*100)</f>
        <v>21.052631578947366</v>
      </c>
      <c r="CB22">
        <f>((0/17)*100)</f>
        <v>0</v>
      </c>
      <c r="CC22">
        <f>((13/17)*100)</f>
        <v>76.470588235294116</v>
      </c>
      <c r="CD22">
        <f>((3/17)*100)</f>
        <v>17.647058823529413</v>
      </c>
      <c r="CE22">
        <f>((4/20)*100)</f>
        <v>20</v>
      </c>
      <c r="CF22">
        <f>((14/20)*100)</f>
        <v>70</v>
      </c>
      <c r="CG22">
        <f>((3/20)*100)</f>
        <v>15</v>
      </c>
      <c r="CH22">
        <f>((2/22)*100)</f>
        <v>9.0909090909090917</v>
      </c>
      <c r="CI22">
        <f>((12/22)*100)</f>
        <v>54.54545454545454</v>
      </c>
      <c r="CJ22">
        <f>((14/22)*100)</f>
        <v>63.636363636363633</v>
      </c>
      <c r="CK22">
        <f>((14/21)*100)</f>
        <v>66.666666666666657</v>
      </c>
      <c r="CL22">
        <f>((11/21)*100)</f>
        <v>52.380952380952387</v>
      </c>
      <c r="CM22">
        <f>((7/21)*100)</f>
        <v>33.333333333333329</v>
      </c>
      <c r="CN22">
        <f>((3/17)*100)</f>
        <v>17.647058823529413</v>
      </c>
      <c r="CO22">
        <f>((14/17)*100)</f>
        <v>82.35294117647058</v>
      </c>
      <c r="CP22">
        <f>((4/17)*100)</f>
        <v>23.52941176470588</v>
      </c>
      <c r="CQ22">
        <f>$I22/$BG22</f>
        <v>82.293808520508449</v>
      </c>
      <c r="CR22">
        <f>$J22/$BH22</f>
        <v>83.801322109119937</v>
      </c>
      <c r="CS22">
        <f>$K22/$BI22</f>
        <v>75.006625277053544</v>
      </c>
      <c r="CT22">
        <f>$L22/$BJ22</f>
        <v>80.792899072579715</v>
      </c>
      <c r="CV22">
        <v>0.3902439024390244</v>
      </c>
      <c r="CW22">
        <v>0.14634146341463417</v>
      </c>
      <c r="CX22">
        <v>0.48780487804878048</v>
      </c>
      <c r="CY22">
        <v>0.42105263157894735</v>
      </c>
      <c r="CZ22">
        <v>0.26315789473684209</v>
      </c>
      <c r="DA22">
        <v>0.21052631578947367</v>
      </c>
      <c r="DB22">
        <v>0.125</v>
      </c>
      <c r="DC22">
        <v>0.25</v>
      </c>
      <c r="DD22">
        <v>0.35</v>
      </c>
      <c r="DE22">
        <v>0.41176470588235292</v>
      </c>
      <c r="DF22">
        <v>0.11764705882352941</v>
      </c>
      <c r="DG22">
        <v>0.41176470588235292</v>
      </c>
    </row>
    <row r="23" spans="1:111" x14ac:dyDescent="0.25">
      <c r="A23">
        <v>204.00972999999999</v>
      </c>
      <c r="B23">
        <v>6.2010139999999998</v>
      </c>
      <c r="C23">
        <v>193.825762</v>
      </c>
      <c r="D23">
        <v>7.5811450000000002</v>
      </c>
      <c r="E23">
        <v>191.292451</v>
      </c>
      <c r="F23">
        <v>6.7166129999999997</v>
      </c>
      <c r="G23">
        <v>182.292518</v>
      </c>
      <c r="H23">
        <v>8.5786990000000003</v>
      </c>
      <c r="I23">
        <f>SQRT((ABS($A$24-$A$23)^2+(ABS($B$24-$B$23)^2)))</f>
        <v>12.116468927238056</v>
      </c>
      <c r="J23">
        <f>SQRT((ABS($C$24-$C$23)^2+(ABS($D$24-$D$23)^2)))</f>
        <v>15.732609206667069</v>
      </c>
      <c r="K23">
        <f>SQRT((ABS($E$24-$E$23)^2+(ABS($F$24-$F$23)^2)))</f>
        <v>14.608205362012475</v>
      </c>
      <c r="L23">
        <f>SQRT((ABS($G$24-$G$23)^2+(ABS($H$24-$H$23)^2)))</f>
        <v>15.203606494150835</v>
      </c>
      <c r="M23">
        <f>ABS($B$23-$D$23)</f>
        <v>1.3801310000000004</v>
      </c>
      <c r="N23">
        <f>ABS($F$23-$H$23)</f>
        <v>1.8620860000000006</v>
      </c>
      <c r="Q23">
        <f>SQRT((ABS($A$23-$E$23)^2+(ABS($B$23-$F$23)^2)))</f>
        <v>12.727726721321517</v>
      </c>
      <c r="R23">
        <f>SQRT((ABS($C$23-$G$23)^2+(ABS($D$23-$H$23)^2)))</f>
        <v>11.576304727608544</v>
      </c>
      <c r="S23">
        <v>22</v>
      </c>
      <c r="T23">
        <v>0</v>
      </c>
      <c r="U23">
        <v>17</v>
      </c>
      <c r="V23">
        <v>0</v>
      </c>
      <c r="W23">
        <v>18</v>
      </c>
      <c r="X23">
        <v>0</v>
      </c>
      <c r="Y23">
        <v>3</v>
      </c>
      <c r="Z23">
        <v>18</v>
      </c>
      <c r="AA23">
        <v>20</v>
      </c>
      <c r="AB23">
        <v>17</v>
      </c>
      <c r="AC23">
        <v>1</v>
      </c>
      <c r="AD23">
        <v>2</v>
      </c>
      <c r="AE23">
        <v>21</v>
      </c>
      <c r="AF23">
        <v>0</v>
      </c>
      <c r="AG23">
        <v>18</v>
      </c>
      <c r="AH23">
        <v>4</v>
      </c>
      <c r="AI23">
        <v>23</v>
      </c>
      <c r="AJ23">
        <v>5</v>
      </c>
      <c r="AK23">
        <v>18</v>
      </c>
      <c r="AL23">
        <v>2</v>
      </c>
      <c r="AM23">
        <v>27</v>
      </c>
      <c r="AN23">
        <v>6</v>
      </c>
      <c r="AO23">
        <v>11</v>
      </c>
      <c r="AP23">
        <v>22</v>
      </c>
      <c r="AQ23">
        <v>23</v>
      </c>
      <c r="AR23">
        <v>18</v>
      </c>
      <c r="AS23">
        <v>8</v>
      </c>
      <c r="AT23">
        <v>6</v>
      </c>
      <c r="AU23">
        <v>22</v>
      </c>
      <c r="AV23">
        <v>1</v>
      </c>
      <c r="AW23">
        <v>22</v>
      </c>
      <c r="AX23">
        <v>7</v>
      </c>
      <c r="AY23">
        <f>(22/200)</f>
        <v>0.11</v>
      </c>
      <c r="AZ23">
        <f>(18/200)</f>
        <v>0.09</v>
      </c>
      <c r="BA23">
        <f>(20/200)</f>
        <v>0.1</v>
      </c>
      <c r="BB23">
        <f>(21/200)</f>
        <v>0.105</v>
      </c>
      <c r="BC23">
        <f>(23/200)</f>
        <v>0.115</v>
      </c>
      <c r="BD23">
        <f>(27/200)</f>
        <v>0.13500000000000001</v>
      </c>
      <c r="BE23">
        <f>(23/200)</f>
        <v>0.115</v>
      </c>
      <c r="BF23">
        <f>(22/200)</f>
        <v>0.11</v>
      </c>
      <c r="BG23">
        <f>(0.11+0.115)</f>
        <v>0.22500000000000001</v>
      </c>
      <c r="BH23">
        <f>(0.09+0.135)</f>
        <v>0.22500000000000001</v>
      </c>
      <c r="BI23">
        <f>(0.1+0.115)</f>
        <v>0.21500000000000002</v>
      </c>
      <c r="BJ23">
        <f>(0.105+0.11)</f>
        <v>0.215</v>
      </c>
      <c r="BK23">
        <f>((0.11/0.225)*100)</f>
        <v>48.888888888888886</v>
      </c>
      <c r="BL23">
        <f>((0.09/0.225)*100)</f>
        <v>40</v>
      </c>
      <c r="BM23">
        <f>((0.1/0.215)*100)</f>
        <v>46.511627906976749</v>
      </c>
      <c r="BN23">
        <f>((0.105/0.215)*100)</f>
        <v>48.837209302325576</v>
      </c>
      <c r="BO23">
        <f>((0.115/0.225)*100)</f>
        <v>51.111111111111107</v>
      </c>
      <c r="BP23">
        <f>((0.135/0.225)*100)</f>
        <v>60</v>
      </c>
      <c r="BQ23">
        <f>((0.115/0.215)*100)</f>
        <v>53.488372093023258</v>
      </c>
      <c r="BR23">
        <f>((0.11/0.215)*100)</f>
        <v>51.162790697674424</v>
      </c>
      <c r="BS23">
        <f>((0/22)*100)</f>
        <v>0</v>
      </c>
      <c r="BT23">
        <f>((17/22)*100)</f>
        <v>77.272727272727266</v>
      </c>
      <c r="BU23">
        <f>((0/22)*100)</f>
        <v>0</v>
      </c>
      <c r="BV23">
        <f>((0/18)*100)</f>
        <v>0</v>
      </c>
      <c r="BW23">
        <f>((3/18)*100)</f>
        <v>16.666666666666664</v>
      </c>
      <c r="BX23">
        <f>((18/18)*100)</f>
        <v>100</v>
      </c>
      <c r="BY23">
        <f>((17/20)*100)</f>
        <v>85</v>
      </c>
      <c r="BZ23">
        <f>((1/20)*100)</f>
        <v>5</v>
      </c>
      <c r="CA23">
        <f>((2/20)*100)</f>
        <v>10</v>
      </c>
      <c r="CB23">
        <f>((0/21)*100)</f>
        <v>0</v>
      </c>
      <c r="CC23">
        <f>((18/21)*100)</f>
        <v>85.714285714285708</v>
      </c>
      <c r="CD23">
        <f>((4/21)*100)</f>
        <v>19.047619047619047</v>
      </c>
      <c r="CE23">
        <f>((5/23)*100)</f>
        <v>21.739130434782609</v>
      </c>
      <c r="CF23">
        <f>((18/23)*100)</f>
        <v>78.260869565217391</v>
      </c>
      <c r="CG23">
        <f>((2/23)*100)</f>
        <v>8.695652173913043</v>
      </c>
      <c r="CH23">
        <f>((6/27)*100)</f>
        <v>22.222222222222221</v>
      </c>
      <c r="CI23">
        <f>((11/27)*100)</f>
        <v>40.74074074074074</v>
      </c>
      <c r="CJ23">
        <f>((22/27)*100)</f>
        <v>81.481481481481481</v>
      </c>
      <c r="CK23">
        <f>((18/23)*100)</f>
        <v>78.260869565217391</v>
      </c>
      <c r="CL23">
        <f>((8/23)*100)</f>
        <v>34.782608695652172</v>
      </c>
      <c r="CM23">
        <f>((6/23)*100)</f>
        <v>26.086956521739129</v>
      </c>
      <c r="CN23">
        <f>((1/22)*100)</f>
        <v>4.5454545454545459</v>
      </c>
      <c r="CO23">
        <f>((22/22)*100)</f>
        <v>100</v>
      </c>
      <c r="CP23">
        <f>((7/22)*100)</f>
        <v>31.818181818181817</v>
      </c>
      <c r="CQ23">
        <f>$I23/$BG23</f>
        <v>53.850973009946912</v>
      </c>
      <c r="CR23">
        <f>$J23/$BH23</f>
        <v>69.92270758518697</v>
      </c>
      <c r="CS23">
        <f>$K23/$BI23</f>
        <v>67.94514121866267</v>
      </c>
      <c r="CT23">
        <f>$L23/$BJ23</f>
        <v>70.714448810003887</v>
      </c>
      <c r="CV23">
        <v>0.44444444444444442</v>
      </c>
      <c r="CW23">
        <v>0.11111111111111116</v>
      </c>
      <c r="CX23">
        <v>0.48888888888888893</v>
      </c>
      <c r="CY23">
        <v>0.44444444444444442</v>
      </c>
      <c r="CZ23">
        <v>0.33333333333333331</v>
      </c>
      <c r="DA23">
        <v>8.8888888888888906E-2</v>
      </c>
      <c r="DB23">
        <v>6.9767441860465115E-2</v>
      </c>
      <c r="DC23">
        <v>0.34883720930232553</v>
      </c>
      <c r="DD23">
        <v>0.39534883720930236</v>
      </c>
      <c r="DE23">
        <v>0.48837209302325579</v>
      </c>
      <c r="DF23">
        <v>4.6511627906976744E-2</v>
      </c>
      <c r="DG23">
        <v>0.39534883720930231</v>
      </c>
    </row>
    <row r="24" spans="1:111" x14ac:dyDescent="0.25">
      <c r="A24">
        <v>216.082041</v>
      </c>
      <c r="B24">
        <v>7.2345160000000002</v>
      </c>
      <c r="C24">
        <v>209.55817300000001</v>
      </c>
      <c r="D24">
        <v>7.6601169999999996</v>
      </c>
      <c r="E24">
        <v>205.899878</v>
      </c>
      <c r="F24">
        <v>6.5658139999999996</v>
      </c>
      <c r="G24">
        <v>197.49248699999998</v>
      </c>
      <c r="H24">
        <v>8.2461439999999993</v>
      </c>
      <c r="I24">
        <f>SQRT((ABS($A$25-$A$24)^2+(ABS($B$25-$B$24)^2)))</f>
        <v>15.468130350628183</v>
      </c>
      <c r="J24">
        <f>SQRT((ABS($C$25-$C$24)^2+(ABS($D$25-$D$24)^2)))</f>
        <v>13.840892294172381</v>
      </c>
      <c r="K24">
        <f>SQRT((ABS($E$25-$E$24)^2+(ABS($F$25-$F$24)^2)))</f>
        <v>13.605251434931915</v>
      </c>
      <c r="L24">
        <f>SQRT((ABS($G$25-$G$24)^2+(ABS($H$25-$H$24)^2)))</f>
        <v>15.727620056114345</v>
      </c>
      <c r="M24">
        <f>ABS($B$24-$D$24)</f>
        <v>0.42560099999999945</v>
      </c>
      <c r="N24">
        <f>ABS($F$24-$H$24)</f>
        <v>1.6803299999999997</v>
      </c>
      <c r="Q24">
        <f>SQRT((ABS($A$24-$E$24)^2+(ABS($B$24-$F$24)^2)))</f>
        <v>10.204097496759479</v>
      </c>
      <c r="R24">
        <f>SQRT((ABS($C$24-$G$24)^2+(ABS($D$24-$H$24)^2)))</f>
        <v>12.079909200624218</v>
      </c>
      <c r="S24">
        <v>24</v>
      </c>
      <c r="T24">
        <v>0</v>
      </c>
      <c r="U24">
        <v>18</v>
      </c>
      <c r="V24">
        <v>3</v>
      </c>
      <c r="W24">
        <v>17</v>
      </c>
      <c r="X24">
        <v>0</v>
      </c>
      <c r="Y24">
        <v>1</v>
      </c>
      <c r="Z24">
        <v>17</v>
      </c>
      <c r="AA24">
        <v>23</v>
      </c>
      <c r="AB24">
        <v>18</v>
      </c>
      <c r="AC24">
        <v>1</v>
      </c>
      <c r="AD24">
        <v>2</v>
      </c>
      <c r="AE24">
        <v>23</v>
      </c>
      <c r="AF24">
        <v>3</v>
      </c>
      <c r="AG24">
        <v>17</v>
      </c>
      <c r="AH24">
        <v>2</v>
      </c>
      <c r="AI24">
        <v>21</v>
      </c>
      <c r="AJ24">
        <v>4</v>
      </c>
      <c r="AK24">
        <v>18</v>
      </c>
      <c r="AL24">
        <v>1</v>
      </c>
      <c r="AM24">
        <v>27</v>
      </c>
      <c r="AN24">
        <v>5</v>
      </c>
      <c r="AO24">
        <v>8</v>
      </c>
      <c r="AP24">
        <v>24</v>
      </c>
      <c r="AQ24">
        <v>24</v>
      </c>
      <c r="AR24">
        <v>18</v>
      </c>
      <c r="AS24">
        <v>8</v>
      </c>
      <c r="AT24">
        <v>3</v>
      </c>
      <c r="AU24">
        <v>24</v>
      </c>
      <c r="AV24">
        <v>2</v>
      </c>
      <c r="AW24">
        <v>24</v>
      </c>
      <c r="AX24">
        <v>6</v>
      </c>
      <c r="AY24">
        <f>(24/200)</f>
        <v>0.12</v>
      </c>
      <c r="AZ24">
        <f>(17/200)</f>
        <v>8.5000000000000006E-2</v>
      </c>
      <c r="BA24">
        <f>(23/200)</f>
        <v>0.115</v>
      </c>
      <c r="BB24">
        <f>(23/200)</f>
        <v>0.115</v>
      </c>
      <c r="BC24">
        <f>(21/200)</f>
        <v>0.105</v>
      </c>
      <c r="BD24">
        <f>(27/200)</f>
        <v>0.13500000000000001</v>
      </c>
      <c r="BE24">
        <f>(24/200)</f>
        <v>0.12</v>
      </c>
      <c r="BF24">
        <f>(24/200)</f>
        <v>0.12</v>
      </c>
      <c r="BG24">
        <f>(0.12+0.105)</f>
        <v>0.22499999999999998</v>
      </c>
      <c r="BH24">
        <f>(0.085+0.135)</f>
        <v>0.22000000000000003</v>
      </c>
      <c r="BI24">
        <f>(0.115+0.12)</f>
        <v>0.23499999999999999</v>
      </c>
      <c r="BJ24">
        <f>(0.115+0.12)</f>
        <v>0.23499999999999999</v>
      </c>
      <c r="BK24">
        <f>((0.12/0.225)*100)</f>
        <v>53.333333333333336</v>
      </c>
      <c r="BL24">
        <f>((0.085/0.22)*100)</f>
        <v>38.63636363636364</v>
      </c>
      <c r="BM24">
        <f>((0.115/0.235)*100)</f>
        <v>48.936170212765958</v>
      </c>
      <c r="BN24">
        <f>((0.115/0.235)*100)</f>
        <v>48.936170212765958</v>
      </c>
      <c r="BO24">
        <f>((0.105/0.225)*100)</f>
        <v>46.666666666666664</v>
      </c>
      <c r="BP24">
        <f>((0.135/0.22)*100)</f>
        <v>61.363636363636367</v>
      </c>
      <c r="BQ24">
        <f>((0.12/0.235)*100)</f>
        <v>51.063829787234042</v>
      </c>
      <c r="BR24">
        <f>((0.12/0.235)*100)</f>
        <v>51.063829787234042</v>
      </c>
      <c r="BS24">
        <f>((0/24)*100)</f>
        <v>0</v>
      </c>
      <c r="BT24">
        <f>((18/24)*100)</f>
        <v>75</v>
      </c>
      <c r="BU24">
        <f>((3/24)*100)</f>
        <v>12.5</v>
      </c>
      <c r="BV24">
        <f>((0/17)*100)</f>
        <v>0</v>
      </c>
      <c r="BW24">
        <f>((1/17)*100)</f>
        <v>5.8823529411764701</v>
      </c>
      <c r="BX24">
        <f>((17/17)*100)</f>
        <v>100</v>
      </c>
      <c r="BY24">
        <f>((18/23)*100)</f>
        <v>78.260869565217391</v>
      </c>
      <c r="BZ24">
        <f>((1/23)*100)</f>
        <v>4.3478260869565215</v>
      </c>
      <c r="CA24">
        <f>((2/23)*100)</f>
        <v>8.695652173913043</v>
      </c>
      <c r="CB24">
        <f>((3/23)*100)</f>
        <v>13.043478260869565</v>
      </c>
      <c r="CC24">
        <f>((17/23)*100)</f>
        <v>73.91304347826086</v>
      </c>
      <c r="CD24">
        <f>((2/23)*100)</f>
        <v>8.695652173913043</v>
      </c>
      <c r="CE24">
        <f>((4/21)*100)</f>
        <v>19.047619047619047</v>
      </c>
      <c r="CF24">
        <f>((18/21)*100)</f>
        <v>85.714285714285708</v>
      </c>
      <c r="CG24">
        <f>((1/21)*100)</f>
        <v>4.7619047619047619</v>
      </c>
      <c r="CH24">
        <f>((5/27)*100)</f>
        <v>18.518518518518519</v>
      </c>
      <c r="CI24">
        <f>((8/27)*100)</f>
        <v>29.629629629629626</v>
      </c>
      <c r="CJ24">
        <f>((24/27)*100)</f>
        <v>88.888888888888886</v>
      </c>
      <c r="CK24">
        <f>((18/24)*100)</f>
        <v>75</v>
      </c>
      <c r="CL24">
        <f>((8/24)*100)</f>
        <v>33.333333333333329</v>
      </c>
      <c r="CM24">
        <f>((3/24)*100)</f>
        <v>12.5</v>
      </c>
      <c r="CN24">
        <f>((2/24)*100)</f>
        <v>8.3333333333333321</v>
      </c>
      <c r="CO24">
        <f>((24/24)*100)</f>
        <v>100</v>
      </c>
      <c r="CP24">
        <f>((6/24)*100)</f>
        <v>25</v>
      </c>
      <c r="CQ24">
        <f>$I24/$BG24</f>
        <v>68.747246002791925</v>
      </c>
      <c r="CR24">
        <f>$J24/$BH24</f>
        <v>62.913146791692633</v>
      </c>
      <c r="CS24">
        <f>$K24/$BI24</f>
        <v>57.894686957157091</v>
      </c>
      <c r="CT24">
        <f>$L24/$BJ24</f>
        <v>66.926042791975945</v>
      </c>
      <c r="CV24">
        <v>0.42222222222222228</v>
      </c>
      <c r="CW24">
        <v>6.6666666666666652E-2</v>
      </c>
      <c r="CX24">
        <v>0.46666666666666667</v>
      </c>
      <c r="CY24">
        <v>0.43181818181818182</v>
      </c>
      <c r="CZ24">
        <v>0.36363636363636365</v>
      </c>
      <c r="DA24">
        <v>4.5454545454545414E-2</v>
      </c>
      <c r="DB24">
        <v>0.10638297872340426</v>
      </c>
      <c r="DC24">
        <v>0.34042553191489366</v>
      </c>
      <c r="DD24">
        <v>0.44680851063829785</v>
      </c>
      <c r="DE24">
        <v>0.48936170212765961</v>
      </c>
      <c r="DF24">
        <v>0.10638297872340426</v>
      </c>
      <c r="DG24">
        <v>0.44680851063829785</v>
      </c>
    </row>
    <row r="25" spans="1:111" x14ac:dyDescent="0.25">
      <c r="A25">
        <v>231.385741</v>
      </c>
      <c r="B25">
        <v>4.9851109999999998</v>
      </c>
      <c r="C25">
        <v>223.39853199999999</v>
      </c>
      <c r="D25">
        <v>7.7816169999999998</v>
      </c>
      <c r="E25">
        <v>219.496432</v>
      </c>
      <c r="F25">
        <v>6.0794129999999997</v>
      </c>
      <c r="G25">
        <v>213.21636799999999</v>
      </c>
      <c r="H25">
        <v>7.9032169999999997</v>
      </c>
      <c r="I25">
        <f>SQRT((ABS($A$26-$A$25)^2+(ABS($B$26-$B$25)^2)))</f>
        <v>16.831990644097026</v>
      </c>
      <c r="J25">
        <f>SQRT((ABS($C$26-$C$25)^2+(ABS($D$26-$D$25)^2)))</f>
        <v>15.703654752855631</v>
      </c>
      <c r="K25">
        <f>SQRT((ABS($E$26-$E$25)^2+(ABS($F$26-$F$25)^2)))</f>
        <v>13.790313800601139</v>
      </c>
      <c r="L25">
        <f>SQRT((ABS($G$26-$G$25)^2+(ABS($H$26-$H$25)^2)))</f>
        <v>13.1291235073893</v>
      </c>
      <c r="M25">
        <f>ABS($B$25-$D$25)</f>
        <v>2.7965059999999999</v>
      </c>
      <c r="N25">
        <f>ABS($F$25-$H$25)</f>
        <v>1.823804</v>
      </c>
      <c r="Q25">
        <f>SQRT((ABS($A$25-$E$25)^2+(ABS($B$25-$F$25)^2)))</f>
        <v>11.939563030726248</v>
      </c>
      <c r="R25">
        <f>SQRT((ABS($C$25-$G$25)^2+(ABS($D$25-$H$25)^2)))</f>
        <v>10.182890075165105</v>
      </c>
      <c r="S25">
        <v>27</v>
      </c>
      <c r="T25">
        <v>0</v>
      </c>
      <c r="U25">
        <v>23</v>
      </c>
      <c r="V25">
        <v>9</v>
      </c>
      <c r="W25">
        <v>19</v>
      </c>
      <c r="X25">
        <v>0</v>
      </c>
      <c r="Y25">
        <v>1</v>
      </c>
      <c r="Z25">
        <v>19</v>
      </c>
      <c r="AA25">
        <v>26</v>
      </c>
      <c r="AB25">
        <v>23</v>
      </c>
      <c r="AC25">
        <v>1</v>
      </c>
      <c r="AD25">
        <v>12</v>
      </c>
      <c r="AE25">
        <v>20</v>
      </c>
      <c r="AF25">
        <v>0</v>
      </c>
      <c r="AG25">
        <v>19</v>
      </c>
      <c r="AH25">
        <v>2</v>
      </c>
      <c r="AI25">
        <v>26</v>
      </c>
      <c r="AJ25">
        <v>7</v>
      </c>
      <c r="AK25">
        <v>21</v>
      </c>
      <c r="AL25">
        <v>6</v>
      </c>
      <c r="AM25">
        <v>30</v>
      </c>
      <c r="AN25">
        <v>6</v>
      </c>
      <c r="AO25">
        <v>8</v>
      </c>
      <c r="AP25">
        <v>24</v>
      </c>
      <c r="AQ25">
        <v>25</v>
      </c>
      <c r="AR25">
        <v>21</v>
      </c>
      <c r="AS25">
        <v>7</v>
      </c>
      <c r="AT25">
        <v>7</v>
      </c>
      <c r="AU25">
        <v>24</v>
      </c>
      <c r="AV25">
        <v>3</v>
      </c>
      <c r="AW25">
        <v>24</v>
      </c>
      <c r="AX25">
        <v>3</v>
      </c>
      <c r="AY25">
        <f>(27/200)</f>
        <v>0.13500000000000001</v>
      </c>
      <c r="AZ25">
        <f>(19/200)</f>
        <v>9.5000000000000001E-2</v>
      </c>
      <c r="BA25">
        <f>(26/200)</f>
        <v>0.13</v>
      </c>
      <c r="BB25">
        <f>(20/200)</f>
        <v>0.1</v>
      </c>
      <c r="BC25">
        <f>(26/200)</f>
        <v>0.13</v>
      </c>
      <c r="BD25">
        <f>(30/200)</f>
        <v>0.15</v>
      </c>
      <c r="BE25">
        <f>(25/200)</f>
        <v>0.125</v>
      </c>
      <c r="BF25">
        <f>(24/200)</f>
        <v>0.12</v>
      </c>
      <c r="BG25">
        <f>(0.135+0.13)</f>
        <v>0.26500000000000001</v>
      </c>
      <c r="BH25">
        <f>(0.095+0.15)</f>
        <v>0.245</v>
      </c>
      <c r="BI25">
        <f>(0.13+0.125)</f>
        <v>0.255</v>
      </c>
      <c r="BJ25">
        <f>(0.1+0.12)</f>
        <v>0.22</v>
      </c>
      <c r="BK25">
        <f>((0.135/0.265)*100)</f>
        <v>50.943396226415096</v>
      </c>
      <c r="BL25">
        <f>((0.095/0.245)*100)</f>
        <v>38.775510204081634</v>
      </c>
      <c r="BM25">
        <f>((0.13/0.255)*100)</f>
        <v>50.980392156862742</v>
      </c>
      <c r="BN25">
        <f>((0.1/0.22)*100)</f>
        <v>45.45454545454546</v>
      </c>
      <c r="BO25">
        <f>((0.13/0.265)*100)</f>
        <v>49.056603773584904</v>
      </c>
      <c r="BP25">
        <f>((0.15/0.245)*100)</f>
        <v>61.224489795918366</v>
      </c>
      <c r="BQ25">
        <f>((0.125/0.255)*100)</f>
        <v>49.019607843137251</v>
      </c>
      <c r="BR25">
        <f>((0.12/0.22)*100)</f>
        <v>54.54545454545454</v>
      </c>
      <c r="BS25">
        <f>((0/27)*100)</f>
        <v>0</v>
      </c>
      <c r="BT25">
        <f>((23/27)*100)</f>
        <v>85.18518518518519</v>
      </c>
      <c r="BU25">
        <f>((9/27)*100)</f>
        <v>33.333333333333329</v>
      </c>
      <c r="BV25">
        <f>((0/19)*100)</f>
        <v>0</v>
      </c>
      <c r="BW25">
        <f>((1/19)*100)</f>
        <v>5.2631578947368416</v>
      </c>
      <c r="BX25">
        <f>((19/19)*100)</f>
        <v>100</v>
      </c>
      <c r="BY25">
        <f>((23/26)*100)</f>
        <v>88.461538461538453</v>
      </c>
      <c r="BZ25">
        <f>((1/26)*100)</f>
        <v>3.8461538461538463</v>
      </c>
      <c r="CA25">
        <f>((12/26)*100)</f>
        <v>46.153846153846153</v>
      </c>
      <c r="CB25">
        <f>((0/20)*100)</f>
        <v>0</v>
      </c>
      <c r="CC25">
        <f>((19/20)*100)</f>
        <v>95</v>
      </c>
      <c r="CD25">
        <f>((2/20)*100)</f>
        <v>10</v>
      </c>
      <c r="CE25">
        <f>((7/26)*100)</f>
        <v>26.923076923076923</v>
      </c>
      <c r="CF25">
        <f>((21/26)*100)</f>
        <v>80.769230769230774</v>
      </c>
      <c r="CG25">
        <f>((6/26)*100)</f>
        <v>23.076923076923077</v>
      </c>
      <c r="CH25">
        <f>((6/30)*100)</f>
        <v>20</v>
      </c>
      <c r="CI25">
        <f>((8/30)*100)</f>
        <v>26.666666666666668</v>
      </c>
      <c r="CJ25">
        <f>((24/30)*100)</f>
        <v>80</v>
      </c>
      <c r="CK25">
        <f>((21/25)*100)</f>
        <v>84</v>
      </c>
      <c r="CL25">
        <f>((7/25)*100)</f>
        <v>28.000000000000004</v>
      </c>
      <c r="CM25">
        <f>((7/25)*100)</f>
        <v>28.000000000000004</v>
      </c>
      <c r="CN25">
        <f>((3/24)*100)</f>
        <v>12.5</v>
      </c>
      <c r="CO25">
        <f>((24/24)*100)</f>
        <v>100</v>
      </c>
      <c r="CP25">
        <f>((3/24)*100)</f>
        <v>12.5</v>
      </c>
      <c r="CQ25">
        <f>$I25/$BG25</f>
        <v>63.516945826781225</v>
      </c>
      <c r="CR25">
        <f>$J25/$BH25</f>
        <v>64.096550011655637</v>
      </c>
      <c r="CS25">
        <f>$K25/$BI25</f>
        <v>54.079661963141717</v>
      </c>
      <c r="CT25">
        <f>$L25/$BJ25</f>
        <v>59.677834124496819</v>
      </c>
      <c r="CV25">
        <v>0.43396226415094341</v>
      </c>
      <c r="CW25">
        <v>9.4339622641509413E-2</v>
      </c>
      <c r="CX25">
        <v>0.43396226415094341</v>
      </c>
      <c r="CY25">
        <v>0.46938775510204084</v>
      </c>
      <c r="CZ25">
        <v>0.36734693877551022</v>
      </c>
      <c r="DA25">
        <v>0.10204081632653061</v>
      </c>
      <c r="DB25">
        <v>5.8823529411764705E-2</v>
      </c>
      <c r="DC25">
        <v>0.3529411764705882</v>
      </c>
      <c r="DD25">
        <v>0.3529411764705882</v>
      </c>
      <c r="DE25">
        <v>0.47727272727272729</v>
      </c>
      <c r="DF25">
        <v>0</v>
      </c>
      <c r="DG25">
        <v>0.40909090909090912</v>
      </c>
    </row>
    <row r="26" spans="1:111" x14ac:dyDescent="0.25">
      <c r="A26">
        <v>248.21377799999999</v>
      </c>
      <c r="B26">
        <v>5.3499119999999998</v>
      </c>
      <c r="C26">
        <v>239.068141</v>
      </c>
      <c r="D26">
        <v>6.7481150000000003</v>
      </c>
      <c r="E26">
        <v>233.27588900000001</v>
      </c>
      <c r="F26">
        <v>5.5323120000000001</v>
      </c>
      <c r="G26">
        <v>226.325209</v>
      </c>
      <c r="H26">
        <v>7.1737159999999998</v>
      </c>
      <c r="J26">
        <f>SQRT((ABS($C$27-$C$26)^2+(ABS($D$27-$D$26)^2)))</f>
        <v>16.004001180005105</v>
      </c>
      <c r="K26">
        <f>SQRT((ABS($E$27-$E$26)^2+(ABS($F$27-$F$26)^2)))</f>
        <v>10.615242747482352</v>
      </c>
      <c r="L26">
        <f>SQRT((ABS($G$27-$G$26)^2+(ABS($H$27-$H$26)^2)))</f>
        <v>11.161830590727494</v>
      </c>
      <c r="M26">
        <f>ABS($B$26-$D$26)</f>
        <v>1.3982030000000005</v>
      </c>
      <c r="N26">
        <f>ABS($F$26-$H$26)</f>
        <v>1.6414039999999996</v>
      </c>
      <c r="Q26">
        <f>SQRT((ABS($A$26-$E$26)^2+(ABS($B$26-$F$26)^2)))</f>
        <v>14.939002561627753</v>
      </c>
      <c r="R26">
        <f>SQRT((ABS($C$26-$G$26)^2+(ABS($D$26-$H$26)^2)))</f>
        <v>12.750037339860025</v>
      </c>
      <c r="W26">
        <v>20</v>
      </c>
      <c r="X26">
        <v>0</v>
      </c>
      <c r="Y26">
        <v>1</v>
      </c>
      <c r="Z26">
        <v>4</v>
      </c>
      <c r="AA26">
        <v>14</v>
      </c>
      <c r="AB26">
        <v>9</v>
      </c>
      <c r="AC26">
        <v>0</v>
      </c>
      <c r="AD26">
        <v>0</v>
      </c>
      <c r="AE26">
        <v>15</v>
      </c>
      <c r="AF26">
        <v>9</v>
      </c>
      <c r="AG26">
        <v>4</v>
      </c>
      <c r="AH26">
        <v>12</v>
      </c>
      <c r="AI26">
        <v>28</v>
      </c>
      <c r="AJ26">
        <v>8</v>
      </c>
      <c r="AK26">
        <v>20</v>
      </c>
      <c r="AL26">
        <v>22</v>
      </c>
      <c r="AM26">
        <v>32</v>
      </c>
      <c r="AN26">
        <v>5</v>
      </c>
      <c r="AO26">
        <v>7</v>
      </c>
      <c r="AP26">
        <v>21</v>
      </c>
      <c r="AQ26">
        <v>20</v>
      </c>
      <c r="AR26">
        <v>20</v>
      </c>
      <c r="AS26">
        <v>1</v>
      </c>
      <c r="AT26">
        <v>17</v>
      </c>
      <c r="AU26">
        <v>21</v>
      </c>
      <c r="AV26">
        <v>3</v>
      </c>
      <c r="AW26">
        <v>21</v>
      </c>
      <c r="AX26">
        <v>7</v>
      </c>
      <c r="AZ26">
        <f>(20/200)</f>
        <v>0.1</v>
      </c>
      <c r="BA26">
        <f>(14/200)</f>
        <v>7.0000000000000007E-2</v>
      </c>
      <c r="BB26">
        <f>(15/200)</f>
        <v>7.4999999999999997E-2</v>
      </c>
      <c r="BC26">
        <f>(28/200)</f>
        <v>0.14000000000000001</v>
      </c>
      <c r="BD26">
        <f>(32/200)</f>
        <v>0.16</v>
      </c>
      <c r="BE26">
        <f>(20/200)</f>
        <v>0.1</v>
      </c>
      <c r="BF26">
        <f>(21/200)</f>
        <v>0.105</v>
      </c>
      <c r="BH26">
        <f>(0.1+0.16)</f>
        <v>0.26</v>
      </c>
      <c r="BI26">
        <f>(0.07+0.1)</f>
        <v>0.17</v>
      </c>
      <c r="BJ26">
        <f>(0.075+0.105)</f>
        <v>0.18</v>
      </c>
      <c r="BL26">
        <f>((0.1/0.26)*100)</f>
        <v>38.461538461538467</v>
      </c>
      <c r="BM26">
        <f>((0.07/0.17)*100)</f>
        <v>41.176470588235297</v>
      </c>
      <c r="BN26">
        <f>((0.075/0.18)*100)</f>
        <v>41.666666666666671</v>
      </c>
      <c r="BP26">
        <f>((0.16/0.26)*100)</f>
        <v>61.53846153846154</v>
      </c>
      <c r="BQ26">
        <f>((0.1/0.17)*100)</f>
        <v>58.82352941176471</v>
      </c>
      <c r="BR26">
        <f>((0.105/0.18)*100)</f>
        <v>58.333333333333336</v>
      </c>
      <c r="BV26">
        <f>((0/20)*100)</f>
        <v>0</v>
      </c>
      <c r="BW26">
        <f>((1/20)*100)</f>
        <v>5</v>
      </c>
      <c r="BX26">
        <f>((4/20)*100)</f>
        <v>20</v>
      </c>
      <c r="BY26">
        <f>((9/14)*100)</f>
        <v>64.285714285714292</v>
      </c>
      <c r="BZ26">
        <f>((0/14)*100)</f>
        <v>0</v>
      </c>
      <c r="CA26">
        <f>((0/14)*100)</f>
        <v>0</v>
      </c>
      <c r="CB26">
        <f>((9/15)*100)</f>
        <v>60</v>
      </c>
      <c r="CC26">
        <f>((4/15)*100)</f>
        <v>26.666666666666668</v>
      </c>
      <c r="CD26">
        <f>((12/15)*100)</f>
        <v>80</v>
      </c>
      <c r="CE26">
        <f>((8/28)*100)</f>
        <v>28.571428571428569</v>
      </c>
      <c r="CF26">
        <f>((20/28)*100)</f>
        <v>71.428571428571431</v>
      </c>
      <c r="CG26">
        <f>((22/28)*100)</f>
        <v>78.571428571428569</v>
      </c>
      <c r="CH26">
        <f>((5/32)*100)</f>
        <v>15.625</v>
      </c>
      <c r="CI26">
        <f>((7/32)*100)</f>
        <v>21.875</v>
      </c>
      <c r="CJ26">
        <f>((21/32)*100)</f>
        <v>65.625</v>
      </c>
      <c r="CK26">
        <f>((20/20)*100)</f>
        <v>100</v>
      </c>
      <c r="CL26">
        <f>((1/20)*100)</f>
        <v>5</v>
      </c>
      <c r="CM26">
        <f>((17/20)*100)</f>
        <v>85</v>
      </c>
      <c r="CN26">
        <f>((3/21)*100)</f>
        <v>14.285714285714285</v>
      </c>
      <c r="CO26">
        <f>((21/21)*100)</f>
        <v>100</v>
      </c>
      <c r="CP26">
        <f>((7/21)*100)</f>
        <v>33.333333333333329</v>
      </c>
      <c r="CR26">
        <f>$J26/$BH26</f>
        <v>61.553850692327323</v>
      </c>
      <c r="CS26">
        <f>$K26/$BI26</f>
        <v>62.442604396955005</v>
      </c>
      <c r="CT26">
        <f>$L26/$BJ26</f>
        <v>62.01016994848608</v>
      </c>
      <c r="CY26">
        <v>0.42307692307692307</v>
      </c>
      <c r="CZ26">
        <v>0.36538461538461536</v>
      </c>
      <c r="DA26">
        <v>0</v>
      </c>
      <c r="DC26">
        <v>0.44117647058823528</v>
      </c>
      <c r="DD26">
        <v>8.8235294117647078E-2</v>
      </c>
      <c r="DE26">
        <v>0.16666666666666666</v>
      </c>
      <c r="DG26">
        <v>8.3333333333333329E-2</v>
      </c>
    </row>
    <row r="27" spans="1:111" x14ac:dyDescent="0.25">
      <c r="C27">
        <v>255.04255499999999</v>
      </c>
      <c r="D27">
        <v>5.7754120000000002</v>
      </c>
      <c r="E27">
        <v>243.88486499999999</v>
      </c>
      <c r="F27">
        <v>5.8970130000000003</v>
      </c>
      <c r="G27">
        <v>237.482899</v>
      </c>
      <c r="H27">
        <v>7.477716</v>
      </c>
      <c r="N27">
        <f>ABS($F$27-$H$27)</f>
        <v>1.5807029999999997</v>
      </c>
      <c r="O27">
        <v>3.9092409999999997</v>
      </c>
      <c r="P27">
        <v>4.3747975000000006</v>
      </c>
      <c r="AU27">
        <v>31</v>
      </c>
      <c r="AV27">
        <v>22</v>
      </c>
      <c r="AW27">
        <v>15</v>
      </c>
      <c r="AX27">
        <v>17</v>
      </c>
      <c r="BF27">
        <f>(31/200)</f>
        <v>0.155</v>
      </c>
      <c r="CN27">
        <f>((22/31)*100)</f>
        <v>70.967741935483872</v>
      </c>
      <c r="CO27">
        <f>((15/31)*100)</f>
        <v>48.387096774193552</v>
      </c>
      <c r="CP27">
        <f>((17/31)*100)</f>
        <v>54.838709677419352</v>
      </c>
      <c r="DA27">
        <v>0.30769230769230771</v>
      </c>
    </row>
    <row r="28" spans="1:111" x14ac:dyDescent="0.25">
      <c r="A28" t="s">
        <v>22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</row>
    <row r="29" spans="1:111" x14ac:dyDescent="0.25">
      <c r="A29">
        <v>198.825762</v>
      </c>
      <c r="B29">
        <v>9.4431220000000007</v>
      </c>
      <c r="C29">
        <v>207.24121299999999</v>
      </c>
      <c r="D29">
        <v>6.9913150000000002</v>
      </c>
      <c r="E29">
        <v>220.106146</v>
      </c>
      <c r="F29">
        <v>10.456623</v>
      </c>
      <c r="G29">
        <v>211.32631900000001</v>
      </c>
      <c r="H29">
        <v>6.6266150000000001</v>
      </c>
      <c r="I29">
        <f>SQRT((ABS($A$30-$A$29)^2+(ABS($B$30-$B$29)^2)))</f>
        <v>18.668509232995824</v>
      </c>
      <c r="J29">
        <f>SQRT((ABS($C$30-$C$29)^2+(ABS($D$30-$D$29)^2)))</f>
        <v>17.482117144428067</v>
      </c>
      <c r="K29">
        <f>SQRT((ABS($E$30-$E$29)^2+(ABS($F$30-$F$29)^2)))</f>
        <v>15.356959457360464</v>
      </c>
      <c r="L29">
        <f>SQRT((ABS($G$30-$G$29)^2+(ABS($H$30-$H$29)^2)))</f>
        <v>17.768019145690801</v>
      </c>
      <c r="M29">
        <f>ABS($B$29-$D$29)</f>
        <v>2.4518070000000005</v>
      </c>
      <c r="N29">
        <f>ABS($F$29-$H$29)</f>
        <v>3.8300080000000003</v>
      </c>
      <c r="Q29">
        <f>SQRT((ABS($A$29-$E$30)^2+(ABS($B$29-$F$30)^2)))</f>
        <v>5.982378749978972</v>
      </c>
      <c r="R29">
        <f>SQRT((ABS($C$29-$G$29)^2+(ABS($D$29-$H$29)^2)))</f>
        <v>4.1013530841950443</v>
      </c>
      <c r="S29">
        <v>22</v>
      </c>
      <c r="T29">
        <v>0</v>
      </c>
      <c r="U29">
        <v>0</v>
      </c>
      <c r="V29">
        <v>22</v>
      </c>
      <c r="W29">
        <v>21</v>
      </c>
      <c r="X29">
        <v>0</v>
      </c>
      <c r="Y29">
        <v>20</v>
      </c>
      <c r="Z29">
        <v>0</v>
      </c>
      <c r="AA29">
        <v>24</v>
      </c>
      <c r="AB29">
        <v>1</v>
      </c>
      <c r="AC29">
        <v>20</v>
      </c>
      <c r="AD29">
        <v>0</v>
      </c>
      <c r="AE29">
        <v>22</v>
      </c>
      <c r="AF29">
        <v>22</v>
      </c>
      <c r="AG29">
        <v>0</v>
      </c>
      <c r="AH29">
        <v>0</v>
      </c>
      <c r="AI29">
        <v>24</v>
      </c>
      <c r="AJ29">
        <v>3</v>
      </c>
      <c r="AK29">
        <v>1</v>
      </c>
      <c r="AL29">
        <v>24</v>
      </c>
      <c r="AM29">
        <v>26</v>
      </c>
      <c r="AN29">
        <v>3</v>
      </c>
      <c r="AO29">
        <v>22</v>
      </c>
      <c r="AP29">
        <v>6</v>
      </c>
      <c r="AQ29">
        <v>25</v>
      </c>
      <c r="AR29">
        <v>0</v>
      </c>
      <c r="AS29">
        <v>22</v>
      </c>
      <c r="AT29">
        <v>2</v>
      </c>
      <c r="AU29">
        <v>27</v>
      </c>
      <c r="AV29">
        <v>24</v>
      </c>
      <c r="AW29">
        <v>6</v>
      </c>
      <c r="AX29">
        <v>3</v>
      </c>
      <c r="AY29">
        <f>(22/200)</f>
        <v>0.11</v>
      </c>
      <c r="AZ29">
        <f>(21/200)</f>
        <v>0.105</v>
      </c>
      <c r="BA29">
        <f>(24/200)</f>
        <v>0.12</v>
      </c>
      <c r="BB29">
        <f>(22/200)</f>
        <v>0.11</v>
      </c>
      <c r="BC29">
        <f>(24/200)</f>
        <v>0.12</v>
      </c>
      <c r="BD29">
        <f>(26/200)</f>
        <v>0.13</v>
      </c>
      <c r="BE29">
        <f>(25/200)</f>
        <v>0.125</v>
      </c>
      <c r="BF29">
        <f>(27/200)</f>
        <v>0.13500000000000001</v>
      </c>
      <c r="BG29">
        <f>(0.11+0.12)</f>
        <v>0.22999999999999998</v>
      </c>
      <c r="BH29">
        <f>(0.105+0.13)</f>
        <v>0.23499999999999999</v>
      </c>
      <c r="BI29">
        <f>(0.12+0.125)</f>
        <v>0.245</v>
      </c>
      <c r="BJ29">
        <f>(0.11+0.135)</f>
        <v>0.245</v>
      </c>
      <c r="BK29">
        <f>((0.11/0.23)*100)</f>
        <v>47.826086956521735</v>
      </c>
      <c r="BL29">
        <f>((0.105/0.235)*100)</f>
        <v>44.680851063829792</v>
      </c>
      <c r="BM29">
        <f>((0.12/0.245)*100)</f>
        <v>48.979591836734691</v>
      </c>
      <c r="BN29">
        <f>((0.11/0.245)*100)</f>
        <v>44.897959183673471</v>
      </c>
      <c r="BO29">
        <f>((0.12/0.23)*100)</f>
        <v>52.173913043478258</v>
      </c>
      <c r="BP29">
        <f>((0.13/0.235)*100)</f>
        <v>55.319148936170215</v>
      </c>
      <c r="BQ29">
        <f>((0.125/0.245)*100)</f>
        <v>51.020408163265309</v>
      </c>
      <c r="BR29">
        <f>((0.135/0.245)*100)</f>
        <v>55.102040816326536</v>
      </c>
      <c r="BS29">
        <f>((0/22)*100)</f>
        <v>0</v>
      </c>
      <c r="BT29">
        <f>((0/22)*100)</f>
        <v>0</v>
      </c>
      <c r="BU29">
        <f>((22/22)*100)</f>
        <v>100</v>
      </c>
      <c r="BV29">
        <f>((0/21)*100)</f>
        <v>0</v>
      </c>
      <c r="BW29">
        <f>((20/21)*100)</f>
        <v>95.238095238095227</v>
      </c>
      <c r="BX29">
        <f>((0/21)*100)</f>
        <v>0</v>
      </c>
      <c r="BY29">
        <f>((1/24)*100)</f>
        <v>4.1666666666666661</v>
      </c>
      <c r="BZ29">
        <f>((20/24)*100)</f>
        <v>83.333333333333343</v>
      </c>
      <c r="CA29">
        <f>((0/24)*100)</f>
        <v>0</v>
      </c>
      <c r="CB29">
        <f>((22/22)*100)</f>
        <v>100</v>
      </c>
      <c r="CC29">
        <f>((0/22)*100)</f>
        <v>0</v>
      </c>
      <c r="CD29">
        <f>((0/22)*100)</f>
        <v>0</v>
      </c>
      <c r="CE29">
        <f>((3/24)*100)</f>
        <v>12.5</v>
      </c>
      <c r="CF29">
        <f>((1/24)*100)</f>
        <v>4.1666666666666661</v>
      </c>
      <c r="CG29">
        <f>((24/24)*100)</f>
        <v>100</v>
      </c>
      <c r="CH29">
        <f>((3/26)*100)</f>
        <v>11.538461538461538</v>
      </c>
      <c r="CI29">
        <f>((22/26)*100)</f>
        <v>84.615384615384613</v>
      </c>
      <c r="CJ29">
        <f>((6/26)*100)</f>
        <v>23.076923076923077</v>
      </c>
      <c r="CK29">
        <f>((0/25)*100)</f>
        <v>0</v>
      </c>
      <c r="CL29">
        <f>((22/25)*100)</f>
        <v>88</v>
      </c>
      <c r="CM29">
        <f>((2/25)*100)</f>
        <v>8</v>
      </c>
      <c r="CN29">
        <f>((24/27)*100)</f>
        <v>88.888888888888886</v>
      </c>
      <c r="CO29">
        <f>((6/27)*100)</f>
        <v>22.222222222222221</v>
      </c>
      <c r="CP29">
        <f>((3/27)*100)</f>
        <v>11.111111111111111</v>
      </c>
      <c r="CQ29">
        <f>$I29/$BG29</f>
        <v>81.167431447807942</v>
      </c>
      <c r="CR29">
        <f>$J29/$BH29</f>
        <v>74.39198784863008</v>
      </c>
      <c r="CS29">
        <f>$K29/$BI29</f>
        <v>62.681467172899858</v>
      </c>
      <c r="CT29">
        <f>$L29/$BJ29</f>
        <v>72.522527125268581</v>
      </c>
      <c r="CV29">
        <v>0.47826086956521741</v>
      </c>
      <c r="CW29">
        <v>0.5</v>
      </c>
      <c r="CX29">
        <v>0</v>
      </c>
      <c r="CY29">
        <v>0.48936170212765961</v>
      </c>
      <c r="CZ29">
        <v>2.1276595744680851E-2</v>
      </c>
      <c r="DA29">
        <v>0.42553191489361697</v>
      </c>
      <c r="DB29">
        <v>0.46938775510204084</v>
      </c>
      <c r="DC29">
        <v>6.1224489795918324E-2</v>
      </c>
      <c r="DD29">
        <v>0.46938775510204078</v>
      </c>
      <c r="DE29">
        <v>6.1224489795918324E-2</v>
      </c>
      <c r="DF29">
        <v>0.44897959183673469</v>
      </c>
      <c r="DG29">
        <v>0.46938775510204084</v>
      </c>
    </row>
    <row r="30" spans="1:111" x14ac:dyDescent="0.25">
      <c r="A30">
        <v>180.15914699999999</v>
      </c>
      <c r="B30">
        <v>9.177187</v>
      </c>
      <c r="C30">
        <v>189.75909799999999</v>
      </c>
      <c r="D30">
        <v>6.9826560000000004</v>
      </c>
      <c r="E30">
        <v>204.80234799999999</v>
      </c>
      <c r="F30">
        <v>9.1799199999999992</v>
      </c>
      <c r="G30">
        <v>193.55917199999999</v>
      </c>
      <c r="H30">
        <v>6.4505699999999999</v>
      </c>
      <c r="I30">
        <f>SQRT((ABS($A$31-$A$30)^2+(ABS($B$31-$B$30)^2)))</f>
        <v>20.867140986357708</v>
      </c>
      <c r="J30">
        <f>SQRT((ABS($C$31-$C$30)^2+(ABS($D$31-$D$30)^2)))</f>
        <v>19.067706019373919</v>
      </c>
      <c r="K30">
        <f>SQRT((ABS($E$31-$E$30)^2+(ABS($F$31-$F$30)^2)))</f>
        <v>20.712601921171402</v>
      </c>
      <c r="L30">
        <f>SQRT((ABS($G$31-$G$30)^2+(ABS($H$31-$H$30)^2)))</f>
        <v>19.347195039577233</v>
      </c>
      <c r="M30">
        <f>ABS($B$30-$D$30)</f>
        <v>2.1945309999999996</v>
      </c>
      <c r="N30">
        <f>ABS($F$30-$H$30)</f>
        <v>2.7293499999999993</v>
      </c>
      <c r="Q30">
        <f>SQRT((ABS($A$30-$E$31)^2+(ABS($B$30-$F$31)^2)))</f>
        <v>3.9473463641901234</v>
      </c>
      <c r="R30">
        <f>SQRT((ABS($C$30-$G$30)^2+(ABS($D$30-$H$30)^2)))</f>
        <v>3.8371445003898357</v>
      </c>
      <c r="S30">
        <v>24</v>
      </c>
      <c r="T30">
        <v>2</v>
      </c>
      <c r="U30">
        <v>4</v>
      </c>
      <c r="V30">
        <v>20</v>
      </c>
      <c r="W30">
        <v>20</v>
      </c>
      <c r="X30">
        <v>0</v>
      </c>
      <c r="Y30">
        <v>20</v>
      </c>
      <c r="Z30">
        <v>0</v>
      </c>
      <c r="AA30">
        <v>27</v>
      </c>
      <c r="AB30">
        <v>3</v>
      </c>
      <c r="AC30">
        <v>20</v>
      </c>
      <c r="AD30">
        <v>3</v>
      </c>
      <c r="AE30">
        <v>20</v>
      </c>
      <c r="AF30">
        <v>20</v>
      </c>
      <c r="AG30">
        <v>0</v>
      </c>
      <c r="AH30">
        <v>3</v>
      </c>
      <c r="AI30">
        <v>24</v>
      </c>
      <c r="AJ30">
        <v>4</v>
      </c>
      <c r="AK30">
        <v>0</v>
      </c>
      <c r="AL30">
        <v>24</v>
      </c>
      <c r="AM30">
        <v>25</v>
      </c>
      <c r="AN30">
        <v>3</v>
      </c>
      <c r="AO30">
        <v>22</v>
      </c>
      <c r="AP30">
        <v>3</v>
      </c>
      <c r="AQ30">
        <v>23</v>
      </c>
      <c r="AR30">
        <v>1</v>
      </c>
      <c r="AS30">
        <v>22</v>
      </c>
      <c r="AT30">
        <v>1</v>
      </c>
      <c r="AU30">
        <v>24</v>
      </c>
      <c r="AV30">
        <v>24</v>
      </c>
      <c r="AW30">
        <v>4</v>
      </c>
      <c r="AX30">
        <v>0</v>
      </c>
      <c r="AY30">
        <f>(24/200)</f>
        <v>0.12</v>
      </c>
      <c r="AZ30">
        <f>(20/200)</f>
        <v>0.1</v>
      </c>
      <c r="BA30">
        <f>(27/200)</f>
        <v>0.13500000000000001</v>
      </c>
      <c r="BB30">
        <f>(20/200)</f>
        <v>0.1</v>
      </c>
      <c r="BC30">
        <f>(24/200)</f>
        <v>0.12</v>
      </c>
      <c r="BD30">
        <f>(25/200)</f>
        <v>0.125</v>
      </c>
      <c r="BE30">
        <f>(23/200)</f>
        <v>0.115</v>
      </c>
      <c r="BF30">
        <f>(24/200)</f>
        <v>0.12</v>
      </c>
      <c r="BG30">
        <f>(0.12+0.12)</f>
        <v>0.24</v>
      </c>
      <c r="BH30">
        <f>(0.1+0.125)</f>
        <v>0.22500000000000001</v>
      </c>
      <c r="BI30">
        <f>(0.135+0.115)</f>
        <v>0.25</v>
      </c>
      <c r="BJ30">
        <f>(0.1+0.12)</f>
        <v>0.22</v>
      </c>
      <c r="BK30">
        <f>((0.12/0.24)*100)</f>
        <v>50</v>
      </c>
      <c r="BL30">
        <f>((0.1/0.225)*100)</f>
        <v>44.44444444444445</v>
      </c>
      <c r="BM30">
        <f>((0.135/0.25)*100)</f>
        <v>54</v>
      </c>
      <c r="BN30">
        <f>((0.1/0.22)*100)</f>
        <v>45.45454545454546</v>
      </c>
      <c r="BO30">
        <f>((0.12/0.24)*100)</f>
        <v>50</v>
      </c>
      <c r="BP30">
        <f>((0.125/0.225)*100)</f>
        <v>55.555555555555557</v>
      </c>
      <c r="BQ30">
        <f>((0.115/0.25)*100)</f>
        <v>46</v>
      </c>
      <c r="BR30">
        <f>((0.12/0.22)*100)</f>
        <v>54.54545454545454</v>
      </c>
      <c r="BS30">
        <f>((2/24)*100)</f>
        <v>8.3333333333333321</v>
      </c>
      <c r="BT30">
        <f>((4/24)*100)</f>
        <v>16.666666666666664</v>
      </c>
      <c r="BU30">
        <f>((20/24)*100)</f>
        <v>83.333333333333343</v>
      </c>
      <c r="BV30">
        <f>((0/20)*100)</f>
        <v>0</v>
      </c>
      <c r="BW30">
        <f>((20/20)*100)</f>
        <v>100</v>
      </c>
      <c r="BX30">
        <f>((0/20)*100)</f>
        <v>0</v>
      </c>
      <c r="BY30">
        <f>((3/27)*100)</f>
        <v>11.111111111111111</v>
      </c>
      <c r="BZ30">
        <f>((20/27)*100)</f>
        <v>74.074074074074076</v>
      </c>
      <c r="CA30">
        <f>((3/27)*100)</f>
        <v>11.111111111111111</v>
      </c>
      <c r="CB30">
        <f>((20/20)*100)</f>
        <v>100</v>
      </c>
      <c r="CC30">
        <f>((0/20)*100)</f>
        <v>0</v>
      </c>
      <c r="CD30">
        <f>((3/20)*100)</f>
        <v>15</v>
      </c>
      <c r="CE30">
        <f>((4/24)*100)</f>
        <v>16.666666666666664</v>
      </c>
      <c r="CF30">
        <f>((0/24)*100)</f>
        <v>0</v>
      </c>
      <c r="CG30">
        <f>((24/24)*100)</f>
        <v>100</v>
      </c>
      <c r="CH30">
        <f>((3/25)*100)</f>
        <v>12</v>
      </c>
      <c r="CI30">
        <f>((22/25)*100)</f>
        <v>88</v>
      </c>
      <c r="CJ30">
        <f>((3/25)*100)</f>
        <v>12</v>
      </c>
      <c r="CK30">
        <f>((1/23)*100)</f>
        <v>4.3478260869565215</v>
      </c>
      <c r="CL30">
        <f>((22/23)*100)</f>
        <v>95.652173913043484</v>
      </c>
      <c r="CM30">
        <f>((1/23)*100)</f>
        <v>4.3478260869565215</v>
      </c>
      <c r="CN30">
        <f>((24/24)*100)</f>
        <v>100</v>
      </c>
      <c r="CO30">
        <f>((4/24)*100)</f>
        <v>16.666666666666664</v>
      </c>
      <c r="CP30">
        <f>((0/24)*100)</f>
        <v>0</v>
      </c>
      <c r="CQ30">
        <f>$I30/$BG30</f>
        <v>86.946420776490456</v>
      </c>
      <c r="CR30">
        <f>$J30/$BH30</f>
        <v>84.745360086106302</v>
      </c>
      <c r="CS30">
        <f>$K30/$BI30</f>
        <v>82.850407684685607</v>
      </c>
      <c r="CT30">
        <f>$L30/$BJ30</f>
        <v>87.941795634441974</v>
      </c>
      <c r="CV30">
        <v>0.47916666666666663</v>
      </c>
      <c r="CW30">
        <v>0.4375</v>
      </c>
      <c r="CX30">
        <v>8.3333333333333329E-2</v>
      </c>
      <c r="CY30">
        <v>0.48888888888888893</v>
      </c>
      <c r="CZ30">
        <v>8.5106382978723416E-2</v>
      </c>
      <c r="DA30">
        <v>0.48888888888888893</v>
      </c>
      <c r="DB30">
        <v>0.45999999999999996</v>
      </c>
      <c r="DC30">
        <v>2.0000000000000018E-2</v>
      </c>
      <c r="DD30">
        <v>0.45999999999999996</v>
      </c>
      <c r="DE30">
        <v>0</v>
      </c>
      <c r="DF30">
        <v>0.47727272727272729</v>
      </c>
      <c r="DG30">
        <v>0.38636363636363635</v>
      </c>
    </row>
    <row r="31" spans="1:111" x14ac:dyDescent="0.25">
      <c r="A31">
        <v>159.29243</v>
      </c>
      <c r="B31">
        <v>9.0441660000000006</v>
      </c>
      <c r="C31">
        <v>170.69243599999999</v>
      </c>
      <c r="D31">
        <v>6.7831239999999999</v>
      </c>
      <c r="E31">
        <v>184.09245999999999</v>
      </c>
      <c r="F31">
        <v>8.844633</v>
      </c>
      <c r="G31">
        <v>174.22581099999999</v>
      </c>
      <c r="H31">
        <v>5.7190589999999997</v>
      </c>
      <c r="I31">
        <f>SQRT((ABS($A$32-$A$31)^2+(ABS($B$32-$B$31)^2)))</f>
        <v>16.869950123921789</v>
      </c>
      <c r="J31">
        <f>SQRT((ABS($C$32-$C$31)^2+(ABS($D$32-$D$31)^2)))</f>
        <v>20.868303928101092</v>
      </c>
      <c r="K31">
        <f>SQRT((ABS($E$32-$E$31)^2+(ABS($F$32-$F$31)^2)))</f>
        <v>19.534352088231081</v>
      </c>
      <c r="L31">
        <f>SQRT((ABS($G$32-$G$31)^2+(ABS($H$32-$H$31)^2)))</f>
        <v>21.476923821252328</v>
      </c>
      <c r="M31">
        <f>ABS($B$31-$D$31)</f>
        <v>2.2610420000000007</v>
      </c>
      <c r="N31">
        <f>ABS($F$31-$H$31)</f>
        <v>3.1255740000000003</v>
      </c>
      <c r="Q31">
        <f>SQRT((ABS($A$31-$E$32)^2+(ABS($B$31-$F$32)^2)))</f>
        <v>5.2666969999999935</v>
      </c>
      <c r="R31">
        <f>SQRT((ABS($C$31-$G$31)^2+(ABS($D$31-$H$31)^2)))</f>
        <v>3.6901183198984349</v>
      </c>
      <c r="S31">
        <v>18</v>
      </c>
      <c r="T31">
        <v>0</v>
      </c>
      <c r="U31">
        <v>1</v>
      </c>
      <c r="V31">
        <v>18</v>
      </c>
      <c r="W31">
        <v>24</v>
      </c>
      <c r="X31">
        <v>2</v>
      </c>
      <c r="Y31">
        <v>22</v>
      </c>
      <c r="Z31">
        <v>3</v>
      </c>
      <c r="AA31">
        <v>22</v>
      </c>
      <c r="AB31">
        <v>1</v>
      </c>
      <c r="AC31">
        <v>22</v>
      </c>
      <c r="AD31">
        <v>2</v>
      </c>
      <c r="AE31">
        <v>23</v>
      </c>
      <c r="AF31">
        <v>18</v>
      </c>
      <c r="AG31">
        <v>3</v>
      </c>
      <c r="AH31">
        <v>4</v>
      </c>
      <c r="AI31">
        <v>23</v>
      </c>
      <c r="AJ31">
        <v>1</v>
      </c>
      <c r="AK31">
        <v>2</v>
      </c>
      <c r="AL31">
        <v>19</v>
      </c>
      <c r="AM31">
        <v>23</v>
      </c>
      <c r="AN31">
        <v>1</v>
      </c>
      <c r="AO31">
        <v>19</v>
      </c>
      <c r="AP31">
        <v>3</v>
      </c>
      <c r="AQ31">
        <v>20</v>
      </c>
      <c r="AR31">
        <v>0</v>
      </c>
      <c r="AS31">
        <v>19</v>
      </c>
      <c r="AT31">
        <v>3</v>
      </c>
      <c r="AU31">
        <v>23</v>
      </c>
      <c r="AV31">
        <v>19</v>
      </c>
      <c r="AW31">
        <v>2</v>
      </c>
      <c r="AX31">
        <v>3</v>
      </c>
      <c r="AY31">
        <f>(18/200)</f>
        <v>0.09</v>
      </c>
      <c r="AZ31">
        <f>(24/200)</f>
        <v>0.12</v>
      </c>
      <c r="BA31">
        <f>(22/200)</f>
        <v>0.11</v>
      </c>
      <c r="BB31">
        <f>(23/200)</f>
        <v>0.115</v>
      </c>
      <c r="BC31">
        <f>(23/200)</f>
        <v>0.115</v>
      </c>
      <c r="BD31">
        <f>(23/200)</f>
        <v>0.115</v>
      </c>
      <c r="BE31">
        <f>(20/200)</f>
        <v>0.1</v>
      </c>
      <c r="BF31">
        <f>(23/200)</f>
        <v>0.115</v>
      </c>
      <c r="BG31">
        <f>(0.09+0.115)</f>
        <v>0.20500000000000002</v>
      </c>
      <c r="BH31">
        <f>(0.12+0.115)</f>
        <v>0.23499999999999999</v>
      </c>
      <c r="BI31">
        <f>(0.11+0.1)</f>
        <v>0.21000000000000002</v>
      </c>
      <c r="BJ31">
        <f>(0.115+0.115)</f>
        <v>0.23</v>
      </c>
      <c r="BK31">
        <f>((0.09/0.205)*100)</f>
        <v>43.902439024390247</v>
      </c>
      <c r="BL31">
        <f>((0.12/0.235)*100)</f>
        <v>51.063829787234042</v>
      </c>
      <c r="BM31">
        <f>((0.11/0.21)*100)</f>
        <v>52.380952380952387</v>
      </c>
      <c r="BN31">
        <f>((0.115/0.23)*100)</f>
        <v>50</v>
      </c>
      <c r="BO31">
        <f>((0.115/0.205)*100)</f>
        <v>56.09756097560976</v>
      </c>
      <c r="BP31">
        <f>((0.115/0.235)*100)</f>
        <v>48.936170212765958</v>
      </c>
      <c r="BQ31">
        <f>((0.1/0.21)*100)</f>
        <v>47.61904761904762</v>
      </c>
      <c r="BR31">
        <f>((0.115/0.23)*100)</f>
        <v>50</v>
      </c>
      <c r="BS31">
        <f>((0/18)*100)</f>
        <v>0</v>
      </c>
      <c r="BT31">
        <f>((1/18)*100)</f>
        <v>5.5555555555555554</v>
      </c>
      <c r="BU31">
        <f>((18/18)*100)</f>
        <v>100</v>
      </c>
      <c r="BV31">
        <f>((2/24)*100)</f>
        <v>8.3333333333333321</v>
      </c>
      <c r="BW31">
        <f>((22/24)*100)</f>
        <v>91.666666666666657</v>
      </c>
      <c r="BX31">
        <f>((3/24)*100)</f>
        <v>12.5</v>
      </c>
      <c r="BY31">
        <f>((1/22)*100)</f>
        <v>4.5454545454545459</v>
      </c>
      <c r="BZ31">
        <f>((22/22)*100)</f>
        <v>100</v>
      </c>
      <c r="CA31">
        <f>((2/22)*100)</f>
        <v>9.0909090909090917</v>
      </c>
      <c r="CB31">
        <f>((18/23)*100)</f>
        <v>78.260869565217391</v>
      </c>
      <c r="CC31">
        <f>((3/23)*100)</f>
        <v>13.043478260869565</v>
      </c>
      <c r="CD31">
        <f>((4/23)*100)</f>
        <v>17.391304347826086</v>
      </c>
      <c r="CE31">
        <f>((1/23)*100)</f>
        <v>4.3478260869565215</v>
      </c>
      <c r="CF31">
        <f>((2/23)*100)</f>
        <v>8.695652173913043</v>
      </c>
      <c r="CG31">
        <f>((19/23)*100)</f>
        <v>82.608695652173907</v>
      </c>
      <c r="CH31">
        <f>((1/23)*100)</f>
        <v>4.3478260869565215</v>
      </c>
      <c r="CI31">
        <f>((19/23)*100)</f>
        <v>82.608695652173907</v>
      </c>
      <c r="CJ31">
        <f>((3/23)*100)</f>
        <v>13.043478260869565</v>
      </c>
      <c r="CK31">
        <f>((0/20)*100)</f>
        <v>0</v>
      </c>
      <c r="CL31">
        <f>((19/20)*100)</f>
        <v>95</v>
      </c>
      <c r="CM31">
        <f>((3/20)*100)</f>
        <v>15</v>
      </c>
      <c r="CN31">
        <f>((19/23)*100)</f>
        <v>82.608695652173907</v>
      </c>
      <c r="CO31">
        <f>((2/23)*100)</f>
        <v>8.695652173913043</v>
      </c>
      <c r="CP31">
        <f>((3/23)*100)</f>
        <v>13.043478260869565</v>
      </c>
      <c r="CQ31">
        <f>$I31/$BG31</f>
        <v>82.292439628886768</v>
      </c>
      <c r="CR31">
        <f>$J31/$BH31</f>
        <v>88.801293311068477</v>
      </c>
      <c r="CS31">
        <f>$K31/$BI31</f>
        <v>93.020724229671814</v>
      </c>
      <c r="CT31">
        <f>$L31/$BJ31</f>
        <v>93.377929657618807</v>
      </c>
      <c r="CV31">
        <v>0.46341463414634149</v>
      </c>
      <c r="CW31">
        <v>0.48780487804878048</v>
      </c>
      <c r="CX31">
        <v>2.5641025641025661E-2</v>
      </c>
      <c r="CY31">
        <v>0.46808510638297873</v>
      </c>
      <c r="CZ31">
        <v>2.1276595744680851E-2</v>
      </c>
      <c r="DA31">
        <v>0.44680851063829785</v>
      </c>
      <c r="DB31">
        <v>0.5</v>
      </c>
      <c r="DC31">
        <v>0.08</v>
      </c>
      <c r="DD31">
        <v>0.40476190476190477</v>
      </c>
      <c r="DE31">
        <v>8.6956521739130488E-2</v>
      </c>
      <c r="DF31">
        <v>0.43478260869565216</v>
      </c>
      <c r="DG31">
        <v>0.45652173913043476</v>
      </c>
    </row>
    <row r="32" spans="1:111" x14ac:dyDescent="0.25">
      <c r="A32">
        <v>142.425758</v>
      </c>
      <c r="B32">
        <v>8.7116109999999995</v>
      </c>
      <c r="C32">
        <v>149.825828</v>
      </c>
      <c r="D32">
        <v>7.0491679999999999</v>
      </c>
      <c r="E32">
        <v>164.55912699999999</v>
      </c>
      <c r="F32">
        <v>9.0441660000000006</v>
      </c>
      <c r="G32">
        <v>152.759185</v>
      </c>
      <c r="H32">
        <v>6.3840589999999997</v>
      </c>
      <c r="I32">
        <f>SQRT((ABS($A$33-$A$32)^2+(ABS($B$33-$B$32)^2)))</f>
        <v>30.380581507364621</v>
      </c>
      <c r="J32">
        <f>SQRT((ABS($C$33-$C$32)^2+(ABS($D$33-$D$32)^2)))</f>
        <v>29.92508801592157</v>
      </c>
      <c r="K32">
        <f>SQRT((ABS($E$33-$E$32)^2+(ABS($F$33-$F$32)^2)))</f>
        <v>19.338964419539113</v>
      </c>
      <c r="L32">
        <f>SQRT((ABS($G$33-$G$32)^2+(ABS($H$33-$H$32)^2)))</f>
        <v>30.261441000526201</v>
      </c>
      <c r="M32">
        <f>ABS($B$32-$D$32)</f>
        <v>1.6624429999999997</v>
      </c>
      <c r="N32">
        <f>ABS($F$32-$H$32)</f>
        <v>2.6601070000000009</v>
      </c>
      <c r="Q32">
        <f>SQRT((ABS($A$32-$E$33)^2+(ABS($B$32-$F$33)^2)))</f>
        <v>2.9115076363440928</v>
      </c>
      <c r="R32">
        <f>SQRT((ABS($C$32-$G$32)^2+(ABS($D$32-$H$32)^2)))</f>
        <v>3.0078153652327142</v>
      </c>
      <c r="S32">
        <v>23</v>
      </c>
      <c r="T32">
        <v>6</v>
      </c>
      <c r="U32">
        <v>6</v>
      </c>
      <c r="V32">
        <v>17</v>
      </c>
      <c r="W32">
        <v>20</v>
      </c>
      <c r="X32">
        <v>6</v>
      </c>
      <c r="Y32">
        <v>19</v>
      </c>
      <c r="Z32">
        <v>0</v>
      </c>
      <c r="AA32">
        <v>22</v>
      </c>
      <c r="AB32">
        <v>6</v>
      </c>
      <c r="AC32">
        <v>19</v>
      </c>
      <c r="AD32">
        <v>2</v>
      </c>
      <c r="AE32">
        <v>20</v>
      </c>
      <c r="AF32">
        <v>17</v>
      </c>
      <c r="AG32">
        <v>1</v>
      </c>
      <c r="AH32">
        <v>4</v>
      </c>
      <c r="AI32">
        <v>16</v>
      </c>
      <c r="AJ32">
        <v>2</v>
      </c>
      <c r="AK32">
        <v>0</v>
      </c>
      <c r="AL32">
        <v>15</v>
      </c>
      <c r="AM32">
        <v>21</v>
      </c>
      <c r="AN32">
        <v>3</v>
      </c>
      <c r="AO32">
        <v>18</v>
      </c>
      <c r="AP32">
        <v>1</v>
      </c>
      <c r="AQ32">
        <v>19</v>
      </c>
      <c r="AR32">
        <v>2</v>
      </c>
      <c r="AS32">
        <v>18</v>
      </c>
      <c r="AT32">
        <v>0</v>
      </c>
      <c r="AU32">
        <v>21</v>
      </c>
      <c r="AV32">
        <v>15</v>
      </c>
      <c r="AW32">
        <v>1</v>
      </c>
      <c r="AX32">
        <v>1</v>
      </c>
      <c r="AY32">
        <f>(23/200)</f>
        <v>0.115</v>
      </c>
      <c r="AZ32">
        <f>(20/200)</f>
        <v>0.1</v>
      </c>
      <c r="BA32">
        <f>(22/200)</f>
        <v>0.11</v>
      </c>
      <c r="BB32">
        <f>(20/200)</f>
        <v>0.1</v>
      </c>
      <c r="BC32">
        <f>(16/200)</f>
        <v>0.08</v>
      </c>
      <c r="BD32">
        <f>(21/200)</f>
        <v>0.105</v>
      </c>
      <c r="BE32">
        <f>(19/200)</f>
        <v>9.5000000000000001E-2</v>
      </c>
      <c r="BF32">
        <f>(21/200)</f>
        <v>0.105</v>
      </c>
      <c r="BG32">
        <f>(0.115+0.08)</f>
        <v>0.19500000000000001</v>
      </c>
      <c r="BH32">
        <f>(0.1+0.105)</f>
        <v>0.20500000000000002</v>
      </c>
      <c r="BI32">
        <f>(0.11+0.095)</f>
        <v>0.20500000000000002</v>
      </c>
      <c r="BJ32">
        <f>(0.1+0.105)</f>
        <v>0.20500000000000002</v>
      </c>
      <c r="BK32">
        <f>((0.115/0.195)*100)</f>
        <v>58.974358974358978</v>
      </c>
      <c r="BL32">
        <f>((0.1/0.205)*100)</f>
        <v>48.780487804878057</v>
      </c>
      <c r="BM32">
        <f>((0.11/0.205)*100)</f>
        <v>53.658536585365859</v>
      </c>
      <c r="BN32">
        <f>((0.1/0.205)*100)</f>
        <v>48.780487804878057</v>
      </c>
      <c r="BO32">
        <f>((0.08/0.195)*100)</f>
        <v>41.025641025641022</v>
      </c>
      <c r="BP32">
        <f>((0.105/0.205)*100)</f>
        <v>51.219512195121951</v>
      </c>
      <c r="BQ32">
        <f>((0.095/0.205)*100)</f>
        <v>46.341463414634148</v>
      </c>
      <c r="BR32">
        <f>((0.105/0.205)*100)</f>
        <v>51.219512195121951</v>
      </c>
      <c r="BS32">
        <f>((6/23)*100)</f>
        <v>26.086956521739129</v>
      </c>
      <c r="BT32">
        <f>((6/23)*100)</f>
        <v>26.086956521739129</v>
      </c>
      <c r="BU32">
        <f>((17/23)*100)</f>
        <v>73.91304347826086</v>
      </c>
      <c r="BV32">
        <f>((6/20)*100)</f>
        <v>30</v>
      </c>
      <c r="BW32">
        <f>((19/20)*100)</f>
        <v>95</v>
      </c>
      <c r="BX32">
        <f>((0/20)*100)</f>
        <v>0</v>
      </c>
      <c r="BY32">
        <f>((6/22)*100)</f>
        <v>27.27272727272727</v>
      </c>
      <c r="BZ32">
        <f>((19/22)*100)</f>
        <v>86.36363636363636</v>
      </c>
      <c r="CA32">
        <f>((2/22)*100)</f>
        <v>9.0909090909090917</v>
      </c>
      <c r="CB32">
        <f>((17/20)*100)</f>
        <v>85</v>
      </c>
      <c r="CC32">
        <f>((1/20)*100)</f>
        <v>5</v>
      </c>
      <c r="CD32">
        <f>((4/20)*100)</f>
        <v>20</v>
      </c>
      <c r="CE32">
        <f>((2/16)*100)</f>
        <v>12.5</v>
      </c>
      <c r="CF32">
        <f>((0/16)*100)</f>
        <v>0</v>
      </c>
      <c r="CG32">
        <f>((15/16)*100)</f>
        <v>93.75</v>
      </c>
      <c r="CH32">
        <f>((3/21)*100)</f>
        <v>14.285714285714285</v>
      </c>
      <c r="CI32">
        <f>((18/21)*100)</f>
        <v>85.714285714285708</v>
      </c>
      <c r="CJ32">
        <f>((1/21)*100)</f>
        <v>4.7619047619047619</v>
      </c>
      <c r="CK32">
        <f>((2/19)*100)</f>
        <v>10.526315789473683</v>
      </c>
      <c r="CL32">
        <f>((18/19)*100)</f>
        <v>94.73684210526315</v>
      </c>
      <c r="CM32">
        <f>((0/19)*100)</f>
        <v>0</v>
      </c>
      <c r="CN32">
        <f>((15/21)*100)</f>
        <v>71.428571428571431</v>
      </c>
      <c r="CO32">
        <f>((1/21)*100)</f>
        <v>4.7619047619047619</v>
      </c>
      <c r="CP32">
        <f>((1/21)*100)</f>
        <v>4.7619047619047619</v>
      </c>
      <c r="CQ32">
        <f>$I32/$BG32</f>
        <v>155.79785388392114</v>
      </c>
      <c r="CR32">
        <f>$J32/$BH32</f>
        <v>145.97603910205643</v>
      </c>
      <c r="CS32">
        <f>$K32/$BI32</f>
        <v>94.336411802629812</v>
      </c>
      <c r="CT32">
        <f>$L32/$BJ32</f>
        <v>147.61678536842049</v>
      </c>
      <c r="CV32">
        <v>0.4358974358974359</v>
      </c>
      <c r="CW32">
        <v>0.46153846153846156</v>
      </c>
      <c r="CX32">
        <v>7.4999999999999956E-2</v>
      </c>
      <c r="CY32">
        <v>0.46341463414634143</v>
      </c>
      <c r="CZ32">
        <v>2.4390243902439025E-2</v>
      </c>
      <c r="DA32">
        <v>0.48780487804878048</v>
      </c>
      <c r="DB32">
        <v>0.48780487804878048</v>
      </c>
      <c r="DC32">
        <v>2.4390243902439046E-2</v>
      </c>
      <c r="DD32">
        <v>0.48780487804878048</v>
      </c>
      <c r="DE32">
        <v>2.1739130434782608E-2</v>
      </c>
      <c r="DF32">
        <v>0.48780487804878048</v>
      </c>
      <c r="DG32">
        <v>0.48780487804878048</v>
      </c>
    </row>
    <row r="33" spans="1:111" x14ac:dyDescent="0.25">
      <c r="A33">
        <v>112.045182</v>
      </c>
      <c r="B33">
        <v>8.6933179999999997</v>
      </c>
      <c r="C33">
        <v>119.901526</v>
      </c>
      <c r="D33">
        <v>7.2660609999999997</v>
      </c>
      <c r="E33">
        <v>145.225765</v>
      </c>
      <c r="F33">
        <v>9.5096319999999999</v>
      </c>
      <c r="G33">
        <v>122.498643</v>
      </c>
      <c r="H33">
        <v>6.6173169999999999</v>
      </c>
      <c r="I33">
        <f>SQRT((ABS($A$34-$A$33)^2+(ABS($B$34-$B$33)^2)))</f>
        <v>20.845563679116694</v>
      </c>
      <c r="J33">
        <f>SQRT((ABS($C$34-$C$33)^2+(ABS($D$34-$D$33)^2)))</f>
        <v>18.710579195411807</v>
      </c>
      <c r="K33">
        <f>SQRT((ABS($E$34-$E$33)^2+(ABS($F$34-$F$33)^2)))</f>
        <v>31.167765769395665</v>
      </c>
      <c r="L33">
        <f>SQRT((ABS($G$34-$G$33)^2+(ABS($H$34-$H$33)^2)))</f>
        <v>19.543801844986092</v>
      </c>
      <c r="M33">
        <f>ABS($B$33-$D$33)</f>
        <v>1.427257</v>
      </c>
      <c r="N33">
        <f>ABS($F$33-$H$33)</f>
        <v>2.892315</v>
      </c>
      <c r="Q33">
        <f>SQRT((ABS($A$33-$E$34)^2+(ABS($B$33-$F$34)^2)))</f>
        <v>2.1823849667831263</v>
      </c>
      <c r="R33">
        <f>SQRT((ABS($C$33-$G$33)^2+(ABS($D$33-$H$33)^2)))</f>
        <v>2.6769171614424279</v>
      </c>
      <c r="S33">
        <v>22</v>
      </c>
      <c r="T33">
        <v>4</v>
      </c>
      <c r="U33">
        <v>4</v>
      </c>
      <c r="V33">
        <v>17</v>
      </c>
      <c r="W33">
        <v>19</v>
      </c>
      <c r="X33">
        <v>3</v>
      </c>
      <c r="Y33">
        <v>19</v>
      </c>
      <c r="Z33">
        <v>1</v>
      </c>
      <c r="AA33">
        <v>23</v>
      </c>
      <c r="AB33">
        <v>5</v>
      </c>
      <c r="AC33">
        <v>19</v>
      </c>
      <c r="AD33">
        <v>4</v>
      </c>
      <c r="AE33">
        <v>21</v>
      </c>
      <c r="AF33">
        <v>17</v>
      </c>
      <c r="AG33">
        <v>5</v>
      </c>
      <c r="AH33">
        <v>3</v>
      </c>
      <c r="AI33">
        <v>18</v>
      </c>
      <c r="AJ33">
        <v>2</v>
      </c>
      <c r="AK33">
        <v>0</v>
      </c>
      <c r="AL33">
        <v>15</v>
      </c>
      <c r="AM33">
        <v>19</v>
      </c>
      <c r="AN33">
        <v>2</v>
      </c>
      <c r="AO33">
        <v>16</v>
      </c>
      <c r="AP33">
        <v>0</v>
      </c>
      <c r="AQ33">
        <v>17</v>
      </c>
      <c r="AR33">
        <v>0</v>
      </c>
      <c r="AS33">
        <v>16</v>
      </c>
      <c r="AT33">
        <v>1</v>
      </c>
      <c r="AU33">
        <v>20</v>
      </c>
      <c r="AV33">
        <v>15</v>
      </c>
      <c r="AW33">
        <v>2</v>
      </c>
      <c r="AX33">
        <v>1</v>
      </c>
      <c r="AY33">
        <f>(22/200)</f>
        <v>0.11</v>
      </c>
      <c r="AZ33">
        <f>(19/200)</f>
        <v>9.5000000000000001E-2</v>
      </c>
      <c r="BA33">
        <f>(23/200)</f>
        <v>0.115</v>
      </c>
      <c r="BB33">
        <f>(21/200)</f>
        <v>0.105</v>
      </c>
      <c r="BC33">
        <f>(18/200)</f>
        <v>0.09</v>
      </c>
      <c r="BD33">
        <f>(19/200)</f>
        <v>9.5000000000000001E-2</v>
      </c>
      <c r="BE33">
        <f>(17/200)</f>
        <v>8.5000000000000006E-2</v>
      </c>
      <c r="BF33">
        <f>(20/200)</f>
        <v>0.1</v>
      </c>
      <c r="BG33">
        <f>(0.11+0.09)</f>
        <v>0.2</v>
      </c>
      <c r="BH33">
        <f>(0.095+0.095)</f>
        <v>0.19</v>
      </c>
      <c r="BI33">
        <f>(0.115+0.085)</f>
        <v>0.2</v>
      </c>
      <c r="BJ33">
        <f>(0.105+0.1)</f>
        <v>0.20500000000000002</v>
      </c>
      <c r="BK33">
        <f>((0.11/0.2)*100)</f>
        <v>54.999999999999993</v>
      </c>
      <c r="BL33">
        <f>((0.095/0.19)*100)</f>
        <v>50</v>
      </c>
      <c r="BM33">
        <f>((0.115/0.2)*100)</f>
        <v>57.499999999999993</v>
      </c>
      <c r="BN33">
        <f>((0.105/0.205)*100)</f>
        <v>51.219512195121951</v>
      </c>
      <c r="BO33">
        <f>((0.09/0.2)*100)</f>
        <v>44.999999999999993</v>
      </c>
      <c r="BP33">
        <f>((0.095/0.19)*100)</f>
        <v>50</v>
      </c>
      <c r="BQ33">
        <f>((0.085/0.2)*100)</f>
        <v>42.5</v>
      </c>
      <c r="BR33">
        <f>((0.1/0.205)*100)</f>
        <v>48.780487804878057</v>
      </c>
      <c r="BS33">
        <f>((4/22)*100)</f>
        <v>18.181818181818183</v>
      </c>
      <c r="BT33">
        <f>((4/22)*100)</f>
        <v>18.181818181818183</v>
      </c>
      <c r="BU33">
        <f>((17/22)*100)</f>
        <v>77.272727272727266</v>
      </c>
      <c r="BV33">
        <f>((3/19)*100)</f>
        <v>15.789473684210526</v>
      </c>
      <c r="BW33">
        <f>((19/19)*100)</f>
        <v>100</v>
      </c>
      <c r="BX33">
        <f>((1/19)*100)</f>
        <v>5.2631578947368416</v>
      </c>
      <c r="BY33">
        <f>((5/23)*100)</f>
        <v>21.739130434782609</v>
      </c>
      <c r="BZ33">
        <f>((19/23)*100)</f>
        <v>82.608695652173907</v>
      </c>
      <c r="CA33">
        <f>((4/23)*100)</f>
        <v>17.391304347826086</v>
      </c>
      <c r="CB33">
        <f>((17/21)*100)</f>
        <v>80.952380952380949</v>
      </c>
      <c r="CC33">
        <f>((5/21)*100)</f>
        <v>23.809523809523807</v>
      </c>
      <c r="CD33">
        <f>((3/21)*100)</f>
        <v>14.285714285714285</v>
      </c>
      <c r="CE33">
        <f>((2/18)*100)</f>
        <v>11.111111111111111</v>
      </c>
      <c r="CF33">
        <f>((0/18)*100)</f>
        <v>0</v>
      </c>
      <c r="CG33">
        <f>((15/18)*100)</f>
        <v>83.333333333333343</v>
      </c>
      <c r="CH33">
        <f>((2/19)*100)</f>
        <v>10.526315789473683</v>
      </c>
      <c r="CI33">
        <f>((16/19)*100)</f>
        <v>84.210526315789465</v>
      </c>
      <c r="CJ33">
        <f>((0/19)*100)</f>
        <v>0</v>
      </c>
      <c r="CK33">
        <f>((0/17)*100)</f>
        <v>0</v>
      </c>
      <c r="CL33">
        <f>((16/17)*100)</f>
        <v>94.117647058823522</v>
      </c>
      <c r="CM33">
        <f>((1/17)*100)</f>
        <v>5.8823529411764701</v>
      </c>
      <c r="CN33">
        <f>((15/20)*100)</f>
        <v>75</v>
      </c>
      <c r="CO33">
        <f>((2/20)*100)</f>
        <v>10</v>
      </c>
      <c r="CP33">
        <f>((1/20)*100)</f>
        <v>5</v>
      </c>
      <c r="CQ33">
        <f>$I33/$BG33</f>
        <v>104.22781839558347</v>
      </c>
      <c r="CR33">
        <f>$J33/$BH33</f>
        <v>98.476732607430563</v>
      </c>
      <c r="CS33">
        <f>$K33/$BI33</f>
        <v>155.83882884697832</v>
      </c>
      <c r="CT33">
        <f>$L33/$BJ33</f>
        <v>95.335618756029703</v>
      </c>
      <c r="CV33">
        <v>0.47499999999999998</v>
      </c>
      <c r="CW33">
        <v>0.45</v>
      </c>
      <c r="CX33">
        <v>9.9999999999999978E-2</v>
      </c>
      <c r="CY33">
        <v>0.44736842105263153</v>
      </c>
      <c r="CZ33">
        <v>2.5000000000000022E-2</v>
      </c>
      <c r="DA33">
        <v>0.47368421052631576</v>
      </c>
      <c r="DB33">
        <v>0.44999999999999996</v>
      </c>
      <c r="DC33">
        <v>2.5000000000000022E-2</v>
      </c>
      <c r="DD33">
        <v>0.47499999999999998</v>
      </c>
      <c r="DE33">
        <v>7.3170731707317069E-2</v>
      </c>
      <c r="DF33">
        <v>0.43902439024390238</v>
      </c>
      <c r="DG33">
        <v>0.46341463414634143</v>
      </c>
    </row>
    <row r="34" spans="1:111" x14ac:dyDescent="0.25">
      <c r="A34">
        <v>91.203251999999992</v>
      </c>
      <c r="B34">
        <v>8.3041149999999995</v>
      </c>
      <c r="C34">
        <v>101.202197</v>
      </c>
      <c r="D34">
        <v>6.6173169999999999</v>
      </c>
      <c r="E34">
        <v>114.05801099999999</v>
      </c>
      <c r="F34">
        <v>9.5367180000000005</v>
      </c>
      <c r="G34">
        <v>102.95527200000001</v>
      </c>
      <c r="H34">
        <v>6.487546</v>
      </c>
      <c r="I34">
        <f>SQRT((ABS($A$35-$A$34)^2+(ABS($B$35-$B$34)^2)))</f>
        <v>18.116794639103738</v>
      </c>
      <c r="J34">
        <f>SQRT((ABS($C$35-$C$34)^2+(ABS($D$35-$D$34)^2)))</f>
        <v>19.870661593132578</v>
      </c>
      <c r="K34">
        <f>SQRT((ABS($E$35-$E$34)^2+(ABS($F$35-$F$34)^2)))</f>
        <v>20.720385622590243</v>
      </c>
      <c r="L34">
        <f>SQRT((ABS($G$35-$G$34)^2+(ABS($H$35-$H$34)^2)))</f>
        <v>19.933426416873655</v>
      </c>
      <c r="M34">
        <f>ABS($B$34-$D$34)</f>
        <v>1.6867979999999996</v>
      </c>
      <c r="N34">
        <f>ABS($F$34-$H$34)</f>
        <v>3.0491720000000004</v>
      </c>
      <c r="Q34">
        <f>SQRT((ABS($A$34-$E$35)^2+(ABS($B$34-$F$35)^2)))</f>
        <v>2.2386620608606957</v>
      </c>
      <c r="R34">
        <f>SQRT((ABS($C$34-$G$34)^2+(ABS($D$34-$H$34)^2)))</f>
        <v>1.7578715732572827</v>
      </c>
      <c r="S34">
        <v>21</v>
      </c>
      <c r="T34">
        <v>2</v>
      </c>
      <c r="U34">
        <v>6</v>
      </c>
      <c r="V34">
        <v>16</v>
      </c>
      <c r="W34">
        <v>22</v>
      </c>
      <c r="X34">
        <v>3</v>
      </c>
      <c r="Y34">
        <v>20</v>
      </c>
      <c r="Z34">
        <v>5</v>
      </c>
      <c r="AA34">
        <v>24</v>
      </c>
      <c r="AB34">
        <v>6</v>
      </c>
      <c r="AC34">
        <v>20</v>
      </c>
      <c r="AD34">
        <v>4</v>
      </c>
      <c r="AE34">
        <v>20</v>
      </c>
      <c r="AF34">
        <v>16</v>
      </c>
      <c r="AG34">
        <v>3</v>
      </c>
      <c r="AH34">
        <v>1</v>
      </c>
      <c r="AI34">
        <v>19</v>
      </c>
      <c r="AJ34">
        <v>0</v>
      </c>
      <c r="AK34">
        <v>1</v>
      </c>
      <c r="AL34">
        <v>15</v>
      </c>
      <c r="AM34">
        <v>18</v>
      </c>
      <c r="AN34">
        <v>0</v>
      </c>
      <c r="AO34">
        <v>17</v>
      </c>
      <c r="AP34">
        <v>2</v>
      </c>
      <c r="AQ34">
        <v>19</v>
      </c>
      <c r="AR34">
        <v>1</v>
      </c>
      <c r="AS34">
        <v>17</v>
      </c>
      <c r="AT34">
        <v>1</v>
      </c>
      <c r="AU34">
        <v>20</v>
      </c>
      <c r="AV34">
        <v>15</v>
      </c>
      <c r="AW34">
        <v>3</v>
      </c>
      <c r="AX34">
        <v>0</v>
      </c>
      <c r="AY34">
        <f>(21/200)</f>
        <v>0.105</v>
      </c>
      <c r="AZ34">
        <f>(22/200)</f>
        <v>0.11</v>
      </c>
      <c r="BA34">
        <f>(24/200)</f>
        <v>0.12</v>
      </c>
      <c r="BB34">
        <f>(20/200)</f>
        <v>0.1</v>
      </c>
      <c r="BC34">
        <f>(19/200)</f>
        <v>9.5000000000000001E-2</v>
      </c>
      <c r="BD34">
        <f>(18/200)</f>
        <v>0.09</v>
      </c>
      <c r="BE34">
        <f>(19/200)</f>
        <v>9.5000000000000001E-2</v>
      </c>
      <c r="BF34">
        <f>(20/200)</f>
        <v>0.1</v>
      </c>
      <c r="BG34">
        <f>(0.105+0.095)</f>
        <v>0.2</v>
      </c>
      <c r="BH34">
        <f>(0.11+0.09)</f>
        <v>0.2</v>
      </c>
      <c r="BI34">
        <f>(0.12+0.095)</f>
        <v>0.215</v>
      </c>
      <c r="BJ34">
        <f>(0.1+0.1)</f>
        <v>0.2</v>
      </c>
      <c r="BK34">
        <f>((0.105/0.2)*100)</f>
        <v>52.499999999999993</v>
      </c>
      <c r="BL34">
        <f>((0.11/0.2)*100)</f>
        <v>54.999999999999993</v>
      </c>
      <c r="BM34">
        <f>((0.12/0.215)*100)</f>
        <v>55.813953488372093</v>
      </c>
      <c r="BN34">
        <f>((0.1/0.2)*100)</f>
        <v>50</v>
      </c>
      <c r="BO34">
        <f>((0.095/0.2)*100)</f>
        <v>47.5</v>
      </c>
      <c r="BP34">
        <f>((0.09/0.2)*100)</f>
        <v>44.999999999999993</v>
      </c>
      <c r="BQ34">
        <f>((0.095/0.215)*100)</f>
        <v>44.186046511627907</v>
      </c>
      <c r="BR34">
        <f>((0.1/0.2)*100)</f>
        <v>50</v>
      </c>
      <c r="BS34">
        <f>((2/21)*100)</f>
        <v>9.5238095238095237</v>
      </c>
      <c r="BT34">
        <f>((6/21)*100)</f>
        <v>28.571428571428569</v>
      </c>
      <c r="BU34">
        <f>((16/21)*100)</f>
        <v>76.19047619047619</v>
      </c>
      <c r="BV34">
        <f>((3/22)*100)</f>
        <v>13.636363636363635</v>
      </c>
      <c r="BW34">
        <f>((20/22)*100)</f>
        <v>90.909090909090907</v>
      </c>
      <c r="BX34">
        <f>((5/22)*100)</f>
        <v>22.727272727272727</v>
      </c>
      <c r="BY34">
        <f>((6/24)*100)</f>
        <v>25</v>
      </c>
      <c r="BZ34">
        <f>((20/24)*100)</f>
        <v>83.333333333333343</v>
      </c>
      <c r="CA34">
        <f>((4/24)*100)</f>
        <v>16.666666666666664</v>
      </c>
      <c r="CB34">
        <f>((16/20)*100)</f>
        <v>80</v>
      </c>
      <c r="CC34">
        <f>((3/20)*100)</f>
        <v>15</v>
      </c>
      <c r="CD34">
        <f>((1/20)*100)</f>
        <v>5</v>
      </c>
      <c r="CE34">
        <f>((0/19)*100)</f>
        <v>0</v>
      </c>
      <c r="CF34">
        <f>((1/19)*100)</f>
        <v>5.2631578947368416</v>
      </c>
      <c r="CG34">
        <f>((15/19)*100)</f>
        <v>78.94736842105263</v>
      </c>
      <c r="CH34">
        <f>((0/18)*100)</f>
        <v>0</v>
      </c>
      <c r="CI34">
        <f>((17/18)*100)</f>
        <v>94.444444444444443</v>
      </c>
      <c r="CJ34">
        <f>((2/18)*100)</f>
        <v>11.111111111111111</v>
      </c>
      <c r="CK34">
        <f>((1/19)*100)</f>
        <v>5.2631578947368416</v>
      </c>
      <c r="CL34">
        <f>((17/19)*100)</f>
        <v>89.473684210526315</v>
      </c>
      <c r="CM34">
        <f>((1/19)*100)</f>
        <v>5.2631578947368416</v>
      </c>
      <c r="CN34">
        <f>((15/20)*100)</f>
        <v>75</v>
      </c>
      <c r="CO34">
        <f>((3/20)*100)</f>
        <v>15</v>
      </c>
      <c r="CP34">
        <f>((0/20)*100)</f>
        <v>0</v>
      </c>
      <c r="CQ34">
        <f>$I34/$BG34</f>
        <v>90.583973195518681</v>
      </c>
      <c r="CR34">
        <f>$J34/$BH34</f>
        <v>99.353307965662879</v>
      </c>
      <c r="CS34">
        <f>$K34/$BI34</f>
        <v>96.373886616698812</v>
      </c>
      <c r="CT34">
        <f>$L34/$BJ34</f>
        <v>99.667132084368262</v>
      </c>
      <c r="CV34">
        <v>0.47499999999999998</v>
      </c>
      <c r="CW34">
        <v>0.375</v>
      </c>
      <c r="CX34">
        <v>9.7560975609756073E-2</v>
      </c>
      <c r="CY34">
        <v>0.47499999999999998</v>
      </c>
      <c r="CZ34">
        <v>9.9999999999999978E-2</v>
      </c>
      <c r="DA34">
        <v>0.42499999999999999</v>
      </c>
      <c r="DB34">
        <v>0.41860465116279066</v>
      </c>
      <c r="DC34">
        <v>2.5000000000000001E-2</v>
      </c>
      <c r="DD34">
        <v>0.48837209302325579</v>
      </c>
      <c r="DE34">
        <v>9.7560975609756101E-2</v>
      </c>
      <c r="DF34">
        <v>0.42500000000000004</v>
      </c>
      <c r="DG34">
        <v>0.47499999999999998</v>
      </c>
    </row>
    <row r="35" spans="1:111" x14ac:dyDescent="0.25">
      <c r="A35">
        <v>73.088314999999994</v>
      </c>
      <c r="B35">
        <v>8.5635480000000008</v>
      </c>
      <c r="C35">
        <v>81.334183999999993</v>
      </c>
      <c r="D35">
        <v>6.9417419999999996</v>
      </c>
      <c r="E35">
        <v>93.345853000000005</v>
      </c>
      <c r="F35">
        <v>8.9528590000000001</v>
      </c>
      <c r="G35">
        <v>83.022267999999997</v>
      </c>
      <c r="H35">
        <v>6.3577760000000003</v>
      </c>
      <c r="I35">
        <f>SQRT((ABS($A$36-$A$35)^2+(ABS($B$36-$B$35)^2)))</f>
        <v>17.313021316662788</v>
      </c>
      <c r="J35">
        <f>SQRT((ABS($C$36-$C$35)^2+(ABS($D$36-$D$35)^2)))</f>
        <v>15.39146553381908</v>
      </c>
      <c r="K35">
        <f>SQRT((ABS($E$36-$E$35)^2+(ABS($F$36-$F$35)^2)))</f>
        <v>18.375722024304419</v>
      </c>
      <c r="L35">
        <f>SQRT((ABS($G$36-$G$35)^2+(ABS($H$36-$H$35)^2)))</f>
        <v>17.418889462234532</v>
      </c>
      <c r="M35">
        <f>ABS($B$35-$D$35)</f>
        <v>1.6218060000000012</v>
      </c>
      <c r="N35">
        <f>ABS($F$35-$H$35)</f>
        <v>2.5950829999999998</v>
      </c>
      <c r="Q35">
        <f>SQRT((ABS($A$35-$E$36)^2+(ABS($B$35-$F$36)^2)))</f>
        <v>1.8928824009285397</v>
      </c>
      <c r="R35">
        <f>SQRT((ABS($C$35-$G$35)^2+(ABS($D$35-$H$35)^2)))</f>
        <v>1.7862373527087634</v>
      </c>
      <c r="S35">
        <v>19</v>
      </c>
      <c r="T35">
        <v>0</v>
      </c>
      <c r="U35">
        <v>7</v>
      </c>
      <c r="V35">
        <v>14</v>
      </c>
      <c r="W35">
        <v>20</v>
      </c>
      <c r="X35">
        <v>0</v>
      </c>
      <c r="Y35">
        <v>16</v>
      </c>
      <c r="Z35">
        <v>3</v>
      </c>
      <c r="AA35">
        <v>24</v>
      </c>
      <c r="AB35">
        <v>7</v>
      </c>
      <c r="AC35">
        <v>16</v>
      </c>
      <c r="AD35">
        <v>2</v>
      </c>
      <c r="AE35">
        <v>19</v>
      </c>
      <c r="AF35">
        <v>14</v>
      </c>
      <c r="AG35">
        <v>3</v>
      </c>
      <c r="AH35">
        <v>2</v>
      </c>
      <c r="AI35">
        <v>22</v>
      </c>
      <c r="AJ35">
        <v>2</v>
      </c>
      <c r="AK35">
        <v>5</v>
      </c>
      <c r="AL35">
        <v>18</v>
      </c>
      <c r="AM35">
        <v>20</v>
      </c>
      <c r="AN35">
        <v>1</v>
      </c>
      <c r="AO35">
        <v>16</v>
      </c>
      <c r="AP35">
        <v>3</v>
      </c>
      <c r="AQ35">
        <v>20</v>
      </c>
      <c r="AR35">
        <v>5</v>
      </c>
      <c r="AS35">
        <v>16</v>
      </c>
      <c r="AT35">
        <v>1</v>
      </c>
      <c r="AU35">
        <v>23</v>
      </c>
      <c r="AV35">
        <v>18</v>
      </c>
      <c r="AW35">
        <v>6</v>
      </c>
      <c r="AX35">
        <v>1</v>
      </c>
      <c r="AY35">
        <f>(19/200)</f>
        <v>9.5000000000000001E-2</v>
      </c>
      <c r="AZ35">
        <f>(20/200)</f>
        <v>0.1</v>
      </c>
      <c r="BA35">
        <f>(24/200)</f>
        <v>0.12</v>
      </c>
      <c r="BB35">
        <f>(19/200)</f>
        <v>9.5000000000000001E-2</v>
      </c>
      <c r="BC35">
        <f>(22/200)</f>
        <v>0.11</v>
      </c>
      <c r="BD35">
        <f>(20/200)</f>
        <v>0.1</v>
      </c>
      <c r="BE35">
        <f>(20/200)</f>
        <v>0.1</v>
      </c>
      <c r="BF35">
        <f>(23/200)</f>
        <v>0.115</v>
      </c>
      <c r="BG35">
        <f>(0.095+0.11)</f>
        <v>0.20500000000000002</v>
      </c>
      <c r="BH35">
        <f>(0.1+0.1)</f>
        <v>0.2</v>
      </c>
      <c r="BI35">
        <f>(0.12+0.1)</f>
        <v>0.22</v>
      </c>
      <c r="BJ35">
        <f>(0.095+0.115)</f>
        <v>0.21000000000000002</v>
      </c>
      <c r="BK35">
        <f>((0.095/0.205)*100)</f>
        <v>46.341463414634148</v>
      </c>
      <c r="BL35">
        <f>((0.1/0.2)*100)</f>
        <v>50</v>
      </c>
      <c r="BM35">
        <f>((0.12/0.22)*100)</f>
        <v>54.54545454545454</v>
      </c>
      <c r="BN35">
        <f>((0.095/0.21)*100)</f>
        <v>45.238095238095241</v>
      </c>
      <c r="BO35">
        <f>((0.11/0.205)*100)</f>
        <v>53.658536585365859</v>
      </c>
      <c r="BP35">
        <f>((0.1/0.2)*100)</f>
        <v>50</v>
      </c>
      <c r="BQ35">
        <f>((0.1/0.22)*100)</f>
        <v>45.45454545454546</v>
      </c>
      <c r="BR35">
        <f>((0.115/0.21)*100)</f>
        <v>54.761904761904766</v>
      </c>
      <c r="BS35">
        <f>((0/19)*100)</f>
        <v>0</v>
      </c>
      <c r="BT35">
        <f>((7/19)*100)</f>
        <v>36.84210526315789</v>
      </c>
      <c r="BU35">
        <f>((14/19)*100)</f>
        <v>73.68421052631578</v>
      </c>
      <c r="BV35">
        <f>((0/20)*100)</f>
        <v>0</v>
      </c>
      <c r="BW35">
        <f>((16/20)*100)</f>
        <v>80</v>
      </c>
      <c r="BX35">
        <f>((3/20)*100)</f>
        <v>15</v>
      </c>
      <c r="BY35">
        <f>((7/24)*100)</f>
        <v>29.166666666666668</v>
      </c>
      <c r="BZ35">
        <f>((16/24)*100)</f>
        <v>66.666666666666657</v>
      </c>
      <c r="CA35">
        <f>((2/24)*100)</f>
        <v>8.3333333333333321</v>
      </c>
      <c r="CB35">
        <f>((14/19)*100)</f>
        <v>73.68421052631578</v>
      </c>
      <c r="CC35">
        <f>((3/19)*100)</f>
        <v>15.789473684210526</v>
      </c>
      <c r="CD35">
        <f>((2/19)*100)</f>
        <v>10.526315789473683</v>
      </c>
      <c r="CE35">
        <f>((2/22)*100)</f>
        <v>9.0909090909090917</v>
      </c>
      <c r="CF35">
        <f>((5/22)*100)</f>
        <v>22.727272727272727</v>
      </c>
      <c r="CG35">
        <f>((18/22)*100)</f>
        <v>81.818181818181827</v>
      </c>
      <c r="CH35">
        <f>((1/20)*100)</f>
        <v>5</v>
      </c>
      <c r="CI35">
        <f>((16/20)*100)</f>
        <v>80</v>
      </c>
      <c r="CJ35">
        <f>((3/20)*100)</f>
        <v>15</v>
      </c>
      <c r="CK35">
        <f>((5/20)*100)</f>
        <v>25</v>
      </c>
      <c r="CL35">
        <f>((16/20)*100)</f>
        <v>80</v>
      </c>
      <c r="CM35">
        <f>((1/20)*100)</f>
        <v>5</v>
      </c>
      <c r="CN35">
        <f>((18/23)*100)</f>
        <v>78.260869565217391</v>
      </c>
      <c r="CO35">
        <f>((6/23)*100)</f>
        <v>26.086956521739129</v>
      </c>
      <c r="CP35">
        <f>((1/23)*100)</f>
        <v>4.3478260869565215</v>
      </c>
      <c r="CQ35">
        <f>$I35/$BG35</f>
        <v>84.45376252030627</v>
      </c>
      <c r="CR35">
        <f>$J35/$BH35</f>
        <v>76.957327669095392</v>
      </c>
      <c r="CS35">
        <f>$K35/$BI35</f>
        <v>83.526009201383729</v>
      </c>
      <c r="CT35">
        <f>$L35/$BJ35</f>
        <v>82.947092677307282</v>
      </c>
      <c r="CV35">
        <v>0.48780487804878048</v>
      </c>
      <c r="CW35">
        <v>0.29268292682926828</v>
      </c>
      <c r="CX35">
        <v>0.11111111111111116</v>
      </c>
      <c r="CY35">
        <v>0.47499999999999998</v>
      </c>
      <c r="CZ35">
        <v>0.19047619047619047</v>
      </c>
      <c r="DA35">
        <v>0.42499999999999999</v>
      </c>
      <c r="DB35">
        <v>0.34090909090909094</v>
      </c>
      <c r="DC35">
        <v>9.3023255813953487E-2</v>
      </c>
      <c r="DD35">
        <v>0.43181818181818177</v>
      </c>
      <c r="DE35">
        <v>0.1</v>
      </c>
      <c r="DF35">
        <v>0.40476190476190477</v>
      </c>
      <c r="DG35">
        <v>0.40476190476190477</v>
      </c>
    </row>
    <row r="36" spans="1:111" x14ac:dyDescent="0.25">
      <c r="A36">
        <v>55.882100999999992</v>
      </c>
      <c r="B36">
        <v>10.48368</v>
      </c>
      <c r="C36">
        <v>65.946138000000005</v>
      </c>
      <c r="D36">
        <v>6.6173169999999999</v>
      </c>
      <c r="E36">
        <v>74.971161999999993</v>
      </c>
      <c r="F36">
        <v>8.7582039999999992</v>
      </c>
      <c r="G36">
        <v>65.60342399999999</v>
      </c>
      <c r="H36">
        <v>6.3179790000000002</v>
      </c>
      <c r="I36">
        <f>SQRT((ABS($A$37-$A$36)^2+(ABS($B$37-$B$36)^2)))</f>
        <v>20.000340186795327</v>
      </c>
      <c r="J36">
        <f>SQRT((ABS($C$37-$C$36)^2+(ABS($D$37-$D$36)^2)))</f>
        <v>20.3274333967045</v>
      </c>
      <c r="K36">
        <f>SQRT((ABS($E$37-$E$36)^2+(ABS($F$37-$F$36)^2)))</f>
        <v>17.010711007841408</v>
      </c>
      <c r="L36">
        <f>SQRT((ABS($G$37-$G$36)^2+(ABS($H$37-$H$36)^2)))</f>
        <v>17.79265191845948</v>
      </c>
      <c r="M36">
        <f>ABS($B$36-$D$36)</f>
        <v>3.8663629999999998</v>
      </c>
      <c r="N36">
        <f>ABS($F$36-$H$36)</f>
        <v>2.440224999999999</v>
      </c>
      <c r="Q36">
        <f>SQRT((ABS($A$36-$E$37)^2+(ABS($B$36-$F$37)^2)))</f>
        <v>2.156979147204261</v>
      </c>
      <c r="R36">
        <f>SQRT((ABS($C$36-$G$36)^2+(ABS($D$36-$H$36)^2)))</f>
        <v>0.45503420095637881</v>
      </c>
      <c r="S36">
        <v>22</v>
      </c>
      <c r="T36">
        <v>0</v>
      </c>
      <c r="U36">
        <v>8</v>
      </c>
      <c r="V36">
        <v>14</v>
      </c>
      <c r="W36">
        <v>20</v>
      </c>
      <c r="X36">
        <v>0</v>
      </c>
      <c r="Y36">
        <v>13</v>
      </c>
      <c r="Z36">
        <v>3</v>
      </c>
      <c r="AA36">
        <v>22</v>
      </c>
      <c r="AB36">
        <v>8</v>
      </c>
      <c r="AC36">
        <v>13</v>
      </c>
      <c r="AD36">
        <v>0</v>
      </c>
      <c r="AE36">
        <v>19</v>
      </c>
      <c r="AF36">
        <v>14</v>
      </c>
      <c r="AG36">
        <v>3</v>
      </c>
      <c r="AH36">
        <v>0</v>
      </c>
      <c r="AI36">
        <v>23</v>
      </c>
      <c r="AJ36">
        <v>3</v>
      </c>
      <c r="AK36">
        <v>9</v>
      </c>
      <c r="AL36">
        <v>18</v>
      </c>
      <c r="AM36">
        <v>22</v>
      </c>
      <c r="AN36">
        <v>3</v>
      </c>
      <c r="AO36">
        <v>14</v>
      </c>
      <c r="AP36">
        <v>6</v>
      </c>
      <c r="AQ36">
        <v>21</v>
      </c>
      <c r="AR36">
        <v>9</v>
      </c>
      <c r="AS36">
        <v>14</v>
      </c>
      <c r="AT36">
        <v>4</v>
      </c>
      <c r="AU36">
        <v>26</v>
      </c>
      <c r="AV36">
        <v>18</v>
      </c>
      <c r="AW36">
        <v>9</v>
      </c>
      <c r="AX36">
        <v>4</v>
      </c>
      <c r="AY36">
        <f>(22/200)</f>
        <v>0.11</v>
      </c>
      <c r="AZ36">
        <f>(20/200)</f>
        <v>0.1</v>
      </c>
      <c r="BA36">
        <f>(22/200)</f>
        <v>0.11</v>
      </c>
      <c r="BB36">
        <f>(19/200)</f>
        <v>9.5000000000000001E-2</v>
      </c>
      <c r="BC36">
        <f>(23/200)</f>
        <v>0.115</v>
      </c>
      <c r="BD36">
        <f>(22/200)</f>
        <v>0.11</v>
      </c>
      <c r="BE36">
        <f>(21/200)</f>
        <v>0.105</v>
      </c>
      <c r="BF36">
        <f>(26/200)</f>
        <v>0.13</v>
      </c>
      <c r="BG36">
        <f>(0.11+0.115)</f>
        <v>0.22500000000000001</v>
      </c>
      <c r="BH36">
        <f>(0.1+0.11)</f>
        <v>0.21000000000000002</v>
      </c>
      <c r="BI36">
        <f>(0.11+0.105)</f>
        <v>0.215</v>
      </c>
      <c r="BJ36">
        <f>(0.095+0.13)</f>
        <v>0.22500000000000001</v>
      </c>
      <c r="BK36">
        <f>((0.11/0.225)*100)</f>
        <v>48.888888888888886</v>
      </c>
      <c r="BL36">
        <f>((0.1/0.21)*100)</f>
        <v>47.61904761904762</v>
      </c>
      <c r="BM36">
        <f>((0.11/0.215)*100)</f>
        <v>51.162790697674424</v>
      </c>
      <c r="BN36">
        <f>((0.095/0.225)*100)</f>
        <v>42.222222222222221</v>
      </c>
      <c r="BO36">
        <f>((0.115/0.225)*100)</f>
        <v>51.111111111111107</v>
      </c>
      <c r="BP36">
        <f>((0.11/0.21)*100)</f>
        <v>52.380952380952387</v>
      </c>
      <c r="BQ36">
        <f>((0.105/0.215)*100)</f>
        <v>48.837209302325576</v>
      </c>
      <c r="BR36">
        <f>((0.13/0.225)*100)</f>
        <v>57.777777777777786</v>
      </c>
      <c r="BS36">
        <f>((0/22)*100)</f>
        <v>0</v>
      </c>
      <c r="BT36">
        <f>((8/22)*100)</f>
        <v>36.363636363636367</v>
      </c>
      <c r="BU36">
        <f>((14/22)*100)</f>
        <v>63.636363636363633</v>
      </c>
      <c r="BV36">
        <f>((0/20)*100)</f>
        <v>0</v>
      </c>
      <c r="BW36">
        <f>((13/20)*100)</f>
        <v>65</v>
      </c>
      <c r="BX36">
        <f>((3/20)*100)</f>
        <v>15</v>
      </c>
      <c r="BY36">
        <f>((8/22)*100)</f>
        <v>36.363636363636367</v>
      </c>
      <c r="BZ36">
        <f>((13/22)*100)</f>
        <v>59.090909090909093</v>
      </c>
      <c r="CA36">
        <f>((0/22)*100)</f>
        <v>0</v>
      </c>
      <c r="CB36">
        <f>((14/19)*100)</f>
        <v>73.68421052631578</v>
      </c>
      <c r="CC36">
        <f>((3/19)*100)</f>
        <v>15.789473684210526</v>
      </c>
      <c r="CD36">
        <f>((0/19)*100)</f>
        <v>0</v>
      </c>
      <c r="CE36">
        <f>((3/23)*100)</f>
        <v>13.043478260869565</v>
      </c>
      <c r="CF36">
        <f>((9/23)*100)</f>
        <v>39.130434782608695</v>
      </c>
      <c r="CG36">
        <f>((18/23)*100)</f>
        <v>78.260869565217391</v>
      </c>
      <c r="CH36">
        <f>((3/22)*100)</f>
        <v>13.636363636363635</v>
      </c>
      <c r="CI36">
        <f>((14/22)*100)</f>
        <v>63.636363636363633</v>
      </c>
      <c r="CJ36">
        <f>((6/22)*100)</f>
        <v>27.27272727272727</v>
      </c>
      <c r="CK36">
        <f>((9/21)*100)</f>
        <v>42.857142857142854</v>
      </c>
      <c r="CL36">
        <f>((14/21)*100)</f>
        <v>66.666666666666657</v>
      </c>
      <c r="CM36">
        <f>((4/21)*100)</f>
        <v>19.047619047619047</v>
      </c>
      <c r="CN36">
        <f>((18/26)*100)</f>
        <v>69.230769230769226</v>
      </c>
      <c r="CO36">
        <f>((9/26)*100)</f>
        <v>34.615384615384613</v>
      </c>
      <c r="CP36">
        <f>((4/26)*100)</f>
        <v>15.384615384615385</v>
      </c>
      <c r="CQ36">
        <f>$I36/$BG36</f>
        <v>88.890400830201457</v>
      </c>
      <c r="CR36">
        <f>$J36/$BH36</f>
        <v>96.797301889069033</v>
      </c>
      <c r="CS36">
        <f>$K36/$BI36</f>
        <v>79.11958608298329</v>
      </c>
      <c r="CT36">
        <f>$L36/$BJ36</f>
        <v>79.078452970931025</v>
      </c>
      <c r="CV36">
        <v>0.48888888888888893</v>
      </c>
      <c r="CW36">
        <v>0.31111111111111112</v>
      </c>
      <c r="CX36">
        <v>0.10204081632653061</v>
      </c>
      <c r="CY36">
        <v>0.47619047619047616</v>
      </c>
      <c r="CZ36">
        <v>0.1875</v>
      </c>
      <c r="DA36">
        <v>0.40476190476190477</v>
      </c>
      <c r="DB36">
        <v>0.27906976744186052</v>
      </c>
      <c r="DC36">
        <v>0.18181818181818182</v>
      </c>
      <c r="DD36">
        <v>0.39534883720930236</v>
      </c>
      <c r="DE36">
        <v>0.11904761904761904</v>
      </c>
      <c r="DF36">
        <v>0.37777777777777777</v>
      </c>
      <c r="DG36">
        <v>0.42222222222222222</v>
      </c>
    </row>
    <row r="37" spans="1:111" x14ac:dyDescent="0.25">
      <c r="A37">
        <v>35.88368899999999</v>
      </c>
      <c r="B37">
        <v>10.761393999999999</v>
      </c>
      <c r="C37">
        <v>45.674553999999993</v>
      </c>
      <c r="D37">
        <v>8.1231159999999996</v>
      </c>
      <c r="E37">
        <v>58.034605999999997</v>
      </c>
      <c r="F37">
        <v>10.344823</v>
      </c>
      <c r="G37">
        <v>47.827169999999995</v>
      </c>
      <c r="H37">
        <v>7.0816910000000002</v>
      </c>
      <c r="I37">
        <f>SQRT((ABS($A$38-$A$37)^2+(ABS($B$38-$B$37)^2)))</f>
        <v>19.304026851224283</v>
      </c>
      <c r="J37">
        <f>SQRT((ABS($C$38-$C$37)^2+(ABS($D$38-$D$37)^2)))</f>
        <v>20.208491310492679</v>
      </c>
      <c r="K37">
        <f>SQRT((ABS($E$38-$E$37)^2+(ABS($F$38-$F$37)^2)))</f>
        <v>19.375319393703869</v>
      </c>
      <c r="L37">
        <f>SQRT((ABS($G$38-$G$37)^2+(ABS($H$38-$H$37)^2)))</f>
        <v>19.026187</v>
      </c>
      <c r="M37">
        <f>ABS($B$37-$D$37)</f>
        <v>2.6382779999999997</v>
      </c>
      <c r="N37">
        <f>ABS($F$37-$H$37)</f>
        <v>3.2631319999999997</v>
      </c>
      <c r="Q37">
        <f>SQRT((ABS($A$37-$E$38)^2+(ABS($B$37-$F$38)^2)))</f>
        <v>2.7810566992049996</v>
      </c>
      <c r="R37">
        <f>SQRT((ABS($C$37-$G$37)^2+(ABS($D$37-$H$37)^2)))</f>
        <v>2.3913012512188856</v>
      </c>
      <c r="S37">
        <v>23</v>
      </c>
      <c r="T37">
        <v>0</v>
      </c>
      <c r="U37">
        <v>8</v>
      </c>
      <c r="V37">
        <v>16</v>
      </c>
      <c r="W37">
        <v>23</v>
      </c>
      <c r="X37">
        <v>0</v>
      </c>
      <c r="Y37">
        <v>16</v>
      </c>
      <c r="Z37">
        <v>3</v>
      </c>
      <c r="AA37">
        <v>25</v>
      </c>
      <c r="AB37">
        <v>8</v>
      </c>
      <c r="AC37">
        <v>16</v>
      </c>
      <c r="AD37">
        <v>1</v>
      </c>
      <c r="AE37">
        <v>19</v>
      </c>
      <c r="AF37">
        <v>16</v>
      </c>
      <c r="AG37">
        <v>0</v>
      </c>
      <c r="AH37">
        <v>1</v>
      </c>
      <c r="AI37">
        <v>26</v>
      </c>
      <c r="AJ37">
        <v>3</v>
      </c>
      <c r="AK37">
        <v>9</v>
      </c>
      <c r="AL37">
        <v>21</v>
      </c>
      <c r="AM37">
        <v>25</v>
      </c>
      <c r="AN37">
        <v>3</v>
      </c>
      <c r="AO37">
        <v>16</v>
      </c>
      <c r="AP37">
        <v>9</v>
      </c>
      <c r="AQ37">
        <v>23</v>
      </c>
      <c r="AR37">
        <v>9</v>
      </c>
      <c r="AS37">
        <v>16</v>
      </c>
      <c r="AT37">
        <v>4</v>
      </c>
      <c r="AU37">
        <v>28</v>
      </c>
      <c r="AV37">
        <v>21</v>
      </c>
      <c r="AW37">
        <v>8</v>
      </c>
      <c r="AX37">
        <v>4</v>
      </c>
      <c r="AY37">
        <f>(23/200)</f>
        <v>0.115</v>
      </c>
      <c r="AZ37">
        <f>(23/200)</f>
        <v>0.115</v>
      </c>
      <c r="BA37">
        <f>(25/200)</f>
        <v>0.125</v>
      </c>
      <c r="BB37">
        <f>(19/200)</f>
        <v>9.5000000000000001E-2</v>
      </c>
      <c r="BC37">
        <f>(26/200)</f>
        <v>0.13</v>
      </c>
      <c r="BD37">
        <f>(25/200)</f>
        <v>0.125</v>
      </c>
      <c r="BE37">
        <f>(23/200)</f>
        <v>0.115</v>
      </c>
      <c r="BF37">
        <f>(28/200)</f>
        <v>0.14000000000000001</v>
      </c>
      <c r="BG37">
        <f>(0.115+0.13)</f>
        <v>0.245</v>
      </c>
      <c r="BH37">
        <f>(0.115+0.125)</f>
        <v>0.24</v>
      </c>
      <c r="BI37">
        <f>(0.125+0.115)</f>
        <v>0.24</v>
      </c>
      <c r="BJ37">
        <f>(0.095+0.14)</f>
        <v>0.23500000000000001</v>
      </c>
      <c r="BK37">
        <f>((0.115/0.245)*100)</f>
        <v>46.938775510204081</v>
      </c>
      <c r="BL37">
        <f>((0.115/0.24)*100)</f>
        <v>47.916666666666671</v>
      </c>
      <c r="BM37">
        <f>((0.125/0.24)*100)</f>
        <v>52.083333333333336</v>
      </c>
      <c r="BN37">
        <f>((0.095/0.235)*100)</f>
        <v>40.425531914893618</v>
      </c>
      <c r="BO37">
        <f>((0.13/0.245)*100)</f>
        <v>53.061224489795919</v>
      </c>
      <c r="BP37">
        <f>((0.125/0.24)*100)</f>
        <v>52.083333333333336</v>
      </c>
      <c r="BQ37">
        <f>((0.115/0.24)*100)</f>
        <v>47.916666666666671</v>
      </c>
      <c r="BR37">
        <f>((0.14/0.235)*100)</f>
        <v>59.574468085106389</v>
      </c>
      <c r="BS37">
        <f>((0/23)*100)</f>
        <v>0</v>
      </c>
      <c r="BT37">
        <f>((8/23)*100)</f>
        <v>34.782608695652172</v>
      </c>
      <c r="BU37">
        <f>((16/23)*100)</f>
        <v>69.565217391304344</v>
      </c>
      <c r="BV37">
        <f>((0/23)*100)</f>
        <v>0</v>
      </c>
      <c r="BW37">
        <f>((16/23)*100)</f>
        <v>69.565217391304344</v>
      </c>
      <c r="BX37">
        <f>((3/23)*100)</f>
        <v>13.043478260869565</v>
      </c>
      <c r="BY37">
        <f>((8/25)*100)</f>
        <v>32</v>
      </c>
      <c r="BZ37">
        <f>((16/25)*100)</f>
        <v>64</v>
      </c>
      <c r="CA37">
        <f>((1/25)*100)</f>
        <v>4</v>
      </c>
      <c r="CB37">
        <f>((16/19)*100)</f>
        <v>84.210526315789465</v>
      </c>
      <c r="CC37">
        <f>((0/19)*100)</f>
        <v>0</v>
      </c>
      <c r="CD37">
        <f>((1/19)*100)</f>
        <v>5.2631578947368416</v>
      </c>
      <c r="CE37">
        <f>((3/26)*100)</f>
        <v>11.538461538461538</v>
      </c>
      <c r="CF37">
        <f>((9/26)*100)</f>
        <v>34.615384615384613</v>
      </c>
      <c r="CG37">
        <f>((21/26)*100)</f>
        <v>80.769230769230774</v>
      </c>
      <c r="CH37">
        <f>((3/25)*100)</f>
        <v>12</v>
      </c>
      <c r="CI37">
        <f>((16/25)*100)</f>
        <v>64</v>
      </c>
      <c r="CJ37">
        <f>((9/25)*100)</f>
        <v>36</v>
      </c>
      <c r="CK37">
        <f>((9/23)*100)</f>
        <v>39.130434782608695</v>
      </c>
      <c r="CL37">
        <f>((16/23)*100)</f>
        <v>69.565217391304344</v>
      </c>
      <c r="CM37">
        <f>((4/23)*100)</f>
        <v>17.391304347826086</v>
      </c>
      <c r="CN37">
        <f>((21/28)*100)</f>
        <v>75</v>
      </c>
      <c r="CO37">
        <f>((8/28)*100)</f>
        <v>28.571428571428569</v>
      </c>
      <c r="CP37">
        <f>((4/28)*100)</f>
        <v>14.285714285714285</v>
      </c>
      <c r="CQ37">
        <f>$I37/$BG37</f>
        <v>78.791946331527683</v>
      </c>
      <c r="CR37">
        <f>$J37/$BH37</f>
        <v>84.202047127052836</v>
      </c>
      <c r="CS37">
        <f>$K37/$BI37</f>
        <v>80.730497473766121</v>
      </c>
      <c r="CT37">
        <f>$L37/$BJ37</f>
        <v>80.962497872340421</v>
      </c>
      <c r="CV37">
        <v>0.48979591836734693</v>
      </c>
      <c r="CW37">
        <v>0.30612244897959184</v>
      </c>
      <c r="CY37">
        <v>0.47916666666666663</v>
      </c>
      <c r="CZ37">
        <v>0.18000000000000005</v>
      </c>
      <c r="DA37">
        <v>0.41666666666666669</v>
      </c>
      <c r="DB37">
        <v>0.29166666666666663</v>
      </c>
      <c r="DC37">
        <v>0.20930232558139536</v>
      </c>
      <c r="DD37">
        <v>0.39583333333333337</v>
      </c>
      <c r="DE37">
        <v>0.1111111111111111</v>
      </c>
      <c r="DF37">
        <v>0.42553191489361697</v>
      </c>
      <c r="DG37">
        <v>0.38297872340425532</v>
      </c>
    </row>
    <row r="38" spans="1:111" x14ac:dyDescent="0.25">
      <c r="A38">
        <v>16.579786999999989</v>
      </c>
      <c r="B38">
        <v>10.830822</v>
      </c>
      <c r="C38">
        <v>25.467970999999991</v>
      </c>
      <c r="D38">
        <v>8.4008289999999999</v>
      </c>
      <c r="E38">
        <v>38.661276999999991</v>
      </c>
      <c r="F38">
        <v>10.622536999999999</v>
      </c>
      <c r="G38">
        <v>28.800982999999995</v>
      </c>
      <c r="H38">
        <v>7.0816910000000002</v>
      </c>
      <c r="J38">
        <f>SQRT((ABS($C$39-$C$38)^2+(ABS($D$39-$D$38)^2)))</f>
        <v>16.457147453311645</v>
      </c>
      <c r="K38">
        <f>SQRT((ABS($E$39-$E$38)^2+(ABS($F$39-$F$38)^2)))</f>
        <v>17.361905242387774</v>
      </c>
      <c r="M38">
        <f>ABS($B$38-$D$38)</f>
        <v>2.4299929999999996</v>
      </c>
      <c r="N38">
        <f>ABS($F$38-$H$38)</f>
        <v>3.5408459999999993</v>
      </c>
      <c r="O38">
        <v>2.3440840000000001</v>
      </c>
      <c r="P38">
        <v>1.7847824999999999</v>
      </c>
      <c r="Q38">
        <f>SQRT((ABS($A$38-$E$39)^2+(ABS($B$38-$F$39)^2)))</f>
        <v>4.7467511973598331</v>
      </c>
      <c r="R38">
        <f>SQRT((ABS($C$38-$G$38)^2+(ABS($D$38-$H$38)^2)))</f>
        <v>3.584563300485573</v>
      </c>
      <c r="W38">
        <v>23</v>
      </c>
      <c r="X38">
        <v>0</v>
      </c>
      <c r="Y38">
        <v>14</v>
      </c>
      <c r="Z38">
        <v>0</v>
      </c>
      <c r="AA38">
        <v>26</v>
      </c>
      <c r="AB38">
        <v>5</v>
      </c>
      <c r="AC38">
        <v>14</v>
      </c>
      <c r="AD38">
        <v>0</v>
      </c>
      <c r="AI38">
        <v>33</v>
      </c>
      <c r="AJ38">
        <v>10</v>
      </c>
      <c r="AK38">
        <v>12</v>
      </c>
      <c r="AL38">
        <v>30</v>
      </c>
      <c r="AM38">
        <v>27</v>
      </c>
      <c r="AN38">
        <v>4</v>
      </c>
      <c r="AO38">
        <v>18</v>
      </c>
      <c r="AP38">
        <v>8</v>
      </c>
      <c r="AQ38">
        <v>27</v>
      </c>
      <c r="AR38">
        <v>12</v>
      </c>
      <c r="AS38">
        <v>18</v>
      </c>
      <c r="AT38">
        <v>9</v>
      </c>
      <c r="AU38">
        <v>36</v>
      </c>
      <c r="AV38">
        <v>30</v>
      </c>
      <c r="AW38">
        <v>13</v>
      </c>
      <c r="AX38">
        <v>10</v>
      </c>
      <c r="AZ38">
        <f>(23/200)</f>
        <v>0.115</v>
      </c>
      <c r="BA38">
        <f>(26/200)</f>
        <v>0.13</v>
      </c>
      <c r="BC38">
        <f>(33/200)</f>
        <v>0.16500000000000001</v>
      </c>
      <c r="BD38">
        <f>(27/200)</f>
        <v>0.13500000000000001</v>
      </c>
      <c r="BE38">
        <f>(27/200)</f>
        <v>0.13500000000000001</v>
      </c>
      <c r="BF38">
        <f>(36/200)</f>
        <v>0.18</v>
      </c>
      <c r="BH38">
        <f>(0.115+0.135)</f>
        <v>0.25</v>
      </c>
      <c r="BI38">
        <f>(0.13+0.135)</f>
        <v>0.26500000000000001</v>
      </c>
      <c r="BL38">
        <f>((0.115/0.25)*100)</f>
        <v>46</v>
      </c>
      <c r="BM38">
        <f>((0.13/0.265)*100)</f>
        <v>49.056603773584904</v>
      </c>
      <c r="BP38">
        <f>((0.135/0.25)*100)</f>
        <v>54</v>
      </c>
      <c r="BQ38">
        <f>((0.135/0.265)*100)</f>
        <v>50.943396226415096</v>
      </c>
      <c r="BV38">
        <f>((0/23)*100)</f>
        <v>0</v>
      </c>
      <c r="BW38">
        <f>((14/23)*100)</f>
        <v>60.869565217391312</v>
      </c>
      <c r="BX38">
        <f>((0/23)*100)</f>
        <v>0</v>
      </c>
      <c r="BY38">
        <f>((5/26)*100)</f>
        <v>19.230769230769234</v>
      </c>
      <c r="BZ38">
        <f>((14/26)*100)</f>
        <v>53.846153846153847</v>
      </c>
      <c r="CA38">
        <f>((0/26)*100)</f>
        <v>0</v>
      </c>
      <c r="CE38">
        <f>((10/33)*100)</f>
        <v>30.303030303030305</v>
      </c>
      <c r="CF38">
        <f>((12/33)*100)</f>
        <v>36.363636363636367</v>
      </c>
      <c r="CG38">
        <f>((30/33)*100)</f>
        <v>90.909090909090907</v>
      </c>
      <c r="CH38">
        <f>((4/27)*100)</f>
        <v>14.814814814814813</v>
      </c>
      <c r="CI38">
        <f>((18/27)*100)</f>
        <v>66.666666666666657</v>
      </c>
      <c r="CJ38">
        <f>((8/27)*100)</f>
        <v>29.629629629629626</v>
      </c>
      <c r="CK38">
        <f>((12/27)*100)</f>
        <v>44.444444444444443</v>
      </c>
      <c r="CL38">
        <f>((18/27)*100)</f>
        <v>66.666666666666657</v>
      </c>
      <c r="CM38">
        <f>((9/27)*100)</f>
        <v>33.333333333333329</v>
      </c>
      <c r="CN38">
        <f>((30/36)*100)</f>
        <v>83.333333333333343</v>
      </c>
      <c r="CO38">
        <f>((13/36)*100)</f>
        <v>36.111111111111107</v>
      </c>
      <c r="CP38">
        <f>((10/36)*100)</f>
        <v>27.777777777777779</v>
      </c>
      <c r="CR38">
        <f>$J38/$BH38</f>
        <v>65.82858981324658</v>
      </c>
      <c r="CS38">
        <f>$K38/$BI38</f>
        <v>65.516623556180278</v>
      </c>
      <c r="CY38">
        <v>0.48</v>
      </c>
      <c r="DA38">
        <v>0.46</v>
      </c>
      <c r="DB38">
        <v>0.28301886792452835</v>
      </c>
      <c r="DC38">
        <v>0.1875</v>
      </c>
      <c r="DD38">
        <v>0.339622641509434</v>
      </c>
      <c r="DE38">
        <v>6.3829787234042548E-2</v>
      </c>
    </row>
    <row r="39" spans="1:111" x14ac:dyDescent="0.25">
      <c r="C39">
        <v>9.0109699999999933</v>
      </c>
      <c r="D39">
        <v>8.4702579999999994</v>
      </c>
      <c r="E39">
        <v>21.30159299999999</v>
      </c>
      <c r="F39">
        <v>10.344823</v>
      </c>
      <c r="DC39">
        <v>0.22641509433962265</v>
      </c>
    </row>
    <row r="40" spans="1:111" x14ac:dyDescent="0.25">
      <c r="A40" t="s">
        <v>22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</row>
    <row r="41" spans="1:111" x14ac:dyDescent="0.25">
      <c r="A41">
        <v>60.395507999999992</v>
      </c>
      <c r="B41">
        <v>6.3874079999999998</v>
      </c>
      <c r="C41">
        <v>51.229723999999997</v>
      </c>
      <c r="D41">
        <v>6.1791219999999996</v>
      </c>
      <c r="E41">
        <v>46.021807999999993</v>
      </c>
      <c r="F41">
        <v>4.8599839999999999</v>
      </c>
      <c r="G41">
        <v>37.064196999999993</v>
      </c>
      <c r="H41">
        <v>5.8319809999999999</v>
      </c>
      <c r="I41">
        <f>SQRT((ABS($A$42-$A$41)^2+(ABS($B$42-$B$41)^2)))</f>
        <v>14.659629687458345</v>
      </c>
      <c r="J41">
        <f>SQRT((ABS($C$42-$C$41)^2+(ABS($D$42-$D$41)^2)))</f>
        <v>16.329992184937314</v>
      </c>
      <c r="K41">
        <f>SQRT((ABS($E$42-$E$41)^2+(ABS($F$42-$F$41)^2)))</f>
        <v>12.057855606177622</v>
      </c>
      <c r="L41">
        <f>SQRT((ABS($G$42-$G$41)^2+(ABS($H$42-$H$41)^2)))</f>
        <v>14.13709288743941</v>
      </c>
      <c r="M41">
        <f>ABS($B$41-$D$41)</f>
        <v>0.20828600000000019</v>
      </c>
      <c r="N41">
        <f>ABS($F$41-$H$41)</f>
        <v>0.971997</v>
      </c>
      <c r="Q41">
        <f>SQRT((ABS($A$41-$E$42)^2+(ABS($B$41-$F$42)^2)))</f>
        <v>2.4104052110806968</v>
      </c>
      <c r="R41">
        <f>SQRT((ABS($C$41-$G$42)^2+(ABS($D$41-$H$42)^2)))</f>
        <v>2.6610329095672611</v>
      </c>
      <c r="S41">
        <v>21</v>
      </c>
      <c r="T41">
        <v>0</v>
      </c>
      <c r="U41">
        <v>9</v>
      </c>
      <c r="V41">
        <v>10</v>
      </c>
      <c r="W41">
        <v>19</v>
      </c>
      <c r="X41">
        <v>0</v>
      </c>
      <c r="Y41">
        <v>0</v>
      </c>
      <c r="Z41">
        <v>4</v>
      </c>
      <c r="AA41">
        <v>12</v>
      </c>
      <c r="AB41">
        <v>9</v>
      </c>
      <c r="AC41">
        <v>0</v>
      </c>
      <c r="AD41">
        <v>0</v>
      </c>
      <c r="AE41">
        <v>13</v>
      </c>
      <c r="AF41">
        <v>7</v>
      </c>
      <c r="AG41">
        <v>4</v>
      </c>
      <c r="AH41">
        <v>6</v>
      </c>
      <c r="AI41">
        <v>25</v>
      </c>
      <c r="AJ41">
        <v>6</v>
      </c>
      <c r="AK41">
        <v>22</v>
      </c>
      <c r="AL41">
        <v>19</v>
      </c>
      <c r="AM41">
        <v>27</v>
      </c>
      <c r="AN41">
        <v>2</v>
      </c>
      <c r="AO41">
        <v>3</v>
      </c>
      <c r="AP41">
        <v>18</v>
      </c>
      <c r="AQ41">
        <v>23</v>
      </c>
      <c r="AR41">
        <v>22</v>
      </c>
      <c r="AS41">
        <v>4</v>
      </c>
      <c r="AT41">
        <v>16</v>
      </c>
      <c r="AU41">
        <v>19</v>
      </c>
      <c r="AV41">
        <v>0</v>
      </c>
      <c r="AW41">
        <v>18</v>
      </c>
      <c r="AX41">
        <v>0</v>
      </c>
      <c r="AY41">
        <f>(21/200)</f>
        <v>0.105</v>
      </c>
      <c r="AZ41">
        <f>(19/200)</f>
        <v>9.5000000000000001E-2</v>
      </c>
      <c r="BA41">
        <f>(12/200)</f>
        <v>0.06</v>
      </c>
      <c r="BB41">
        <f>(13/200)</f>
        <v>6.5000000000000002E-2</v>
      </c>
      <c r="BC41">
        <f>(25/200)</f>
        <v>0.125</v>
      </c>
      <c r="BD41">
        <f>(27/200)</f>
        <v>0.13500000000000001</v>
      </c>
      <c r="BE41">
        <f>(23/200)</f>
        <v>0.115</v>
      </c>
      <c r="BF41">
        <f>(19/200)</f>
        <v>9.5000000000000001E-2</v>
      </c>
      <c r="BG41">
        <f>(0.105+0.125)</f>
        <v>0.22999999999999998</v>
      </c>
      <c r="BH41">
        <f>(0.095+0.135)</f>
        <v>0.23</v>
      </c>
      <c r="BI41">
        <f>(0.06+0.115)</f>
        <v>0.17499999999999999</v>
      </c>
      <c r="BJ41">
        <f>(0.065+0.095)</f>
        <v>0.16</v>
      </c>
      <c r="BK41">
        <f>((0.105/0.23)*100)</f>
        <v>45.652173913043477</v>
      </c>
      <c r="BL41">
        <f>((0.095/0.23)*100)</f>
        <v>41.304347826086953</v>
      </c>
      <c r="BM41">
        <f>((0.06/0.175)*100)</f>
        <v>34.285714285714285</v>
      </c>
      <c r="BN41">
        <f>((0.065/0.16)*100)</f>
        <v>40.625</v>
      </c>
      <c r="BO41">
        <f>((0.125/0.23)*100)</f>
        <v>54.347826086956516</v>
      </c>
      <c r="BP41">
        <f>((0.135/0.23)*100)</f>
        <v>58.695652173913047</v>
      </c>
      <c r="BQ41">
        <f>((0.115/0.175)*100)</f>
        <v>65.714285714285722</v>
      </c>
      <c r="BR41">
        <f>((0.095/0.16)*100)</f>
        <v>59.375</v>
      </c>
      <c r="BS41">
        <f>((0/21)*100)</f>
        <v>0</v>
      </c>
      <c r="BT41">
        <f>((9/21)*100)</f>
        <v>42.857142857142854</v>
      </c>
      <c r="BU41">
        <f>((10/21)*100)</f>
        <v>47.619047619047613</v>
      </c>
      <c r="BV41">
        <f>((0/19)*100)</f>
        <v>0</v>
      </c>
      <c r="BW41">
        <f>((0/19)*100)</f>
        <v>0</v>
      </c>
      <c r="BX41">
        <f>((4/19)*100)</f>
        <v>21.052631578947366</v>
      </c>
      <c r="BY41">
        <f>((9/12)*100)</f>
        <v>75</v>
      </c>
      <c r="BZ41">
        <f>((0/12)*100)</f>
        <v>0</v>
      </c>
      <c r="CA41">
        <f>((0/12)*100)</f>
        <v>0</v>
      </c>
      <c r="CB41">
        <f>((7/13)*100)</f>
        <v>53.846153846153847</v>
      </c>
      <c r="CC41">
        <f>((4/13)*100)</f>
        <v>30.76923076923077</v>
      </c>
      <c r="CD41">
        <f>((6/13)*100)</f>
        <v>46.153846153846153</v>
      </c>
      <c r="CE41">
        <f>((6/25)*100)</f>
        <v>24</v>
      </c>
      <c r="CF41">
        <f>((22/25)*100)</f>
        <v>88</v>
      </c>
      <c r="CG41">
        <f>((19/25)*100)</f>
        <v>76</v>
      </c>
      <c r="CH41">
        <f>((2/27)*100)</f>
        <v>7.4074074074074066</v>
      </c>
      <c r="CI41">
        <f>((3/27)*100)</f>
        <v>11.111111111111111</v>
      </c>
      <c r="CJ41">
        <f>((18/27)*100)</f>
        <v>66.666666666666657</v>
      </c>
      <c r="CK41">
        <f>((22/23)*100)</f>
        <v>95.652173913043484</v>
      </c>
      <c r="CL41">
        <f>((4/23)*100)</f>
        <v>17.391304347826086</v>
      </c>
      <c r="CM41">
        <f>((16/23)*100)</f>
        <v>69.565217391304344</v>
      </c>
      <c r="CN41">
        <f>((0/19)*100)</f>
        <v>0</v>
      </c>
      <c r="CO41">
        <f>((18/19)*100)</f>
        <v>94.73684210526315</v>
      </c>
      <c r="CP41">
        <f>((0/19)*100)</f>
        <v>0</v>
      </c>
      <c r="CQ41">
        <f>$I41/$BG41</f>
        <v>63.737520380253677</v>
      </c>
      <c r="CR41">
        <f>$J41/$BH41</f>
        <v>70.999966021466577</v>
      </c>
      <c r="CS41">
        <f>$K41/$BI41</f>
        <v>68.902032035300707</v>
      </c>
      <c r="CT41">
        <f>$L41/$BJ41</f>
        <v>88.356830546496312</v>
      </c>
      <c r="CV41">
        <v>0.45652173913043481</v>
      </c>
      <c r="CW41">
        <v>0.2608695652173913</v>
      </c>
      <c r="CX41">
        <v>0.13043478260869568</v>
      </c>
      <c r="CY41">
        <v>0.45652173913043476</v>
      </c>
      <c r="CZ41">
        <v>0.47826086956521741</v>
      </c>
      <c r="DA41">
        <v>0.32608695652173914</v>
      </c>
      <c r="DB41">
        <v>2.8571428571428581E-2</v>
      </c>
      <c r="DC41">
        <v>0.37142857142857144</v>
      </c>
      <c r="DD41">
        <v>0.19999999999999996</v>
      </c>
      <c r="DE41">
        <v>0.1875</v>
      </c>
      <c r="DF41">
        <v>3.125E-2</v>
      </c>
      <c r="DG41">
        <v>0.21875</v>
      </c>
    </row>
    <row r="42" spans="1:111" x14ac:dyDescent="0.25">
      <c r="A42">
        <v>74.841286999999994</v>
      </c>
      <c r="B42">
        <v>3.8925709999999998</v>
      </c>
      <c r="C42">
        <v>67.54775699999999</v>
      </c>
      <c r="D42">
        <v>6.8039769999999997</v>
      </c>
      <c r="E42">
        <v>58.034605999999997</v>
      </c>
      <c r="F42">
        <v>5.9014090000000001</v>
      </c>
      <c r="G42">
        <v>50.882469999999991</v>
      </c>
      <c r="H42">
        <v>8.8173999999999992</v>
      </c>
      <c r="I42">
        <f>SQRT((ABS($A$43-$A$42)^2+(ABS($B$43-$B$42)^2)))</f>
        <v>15.842696871344895</v>
      </c>
      <c r="J42">
        <f>SQRT((ABS($C$43-$C$42)^2+(ABS($D$43-$D$42)^2)))</f>
        <v>15.231217136221426</v>
      </c>
      <c r="K42">
        <f>SQRT((ABS($E$43-$E$42)^2+(ABS($F$43-$F$42)^2)))</f>
        <v>16.264200497399251</v>
      </c>
      <c r="L42">
        <f>SQRT((ABS($G$43-$G$42)^2+(ABS($H$43-$H$42)^2)))</f>
        <v>17.596051543904188</v>
      </c>
      <c r="M42">
        <f>ABS($B$42-$D$42)</f>
        <v>2.9114059999999999</v>
      </c>
      <c r="N42">
        <f>ABS($F$42-$H$42)</f>
        <v>2.9159909999999991</v>
      </c>
      <c r="Q42">
        <f>SQRT((ABS($A$42-$E$43)^2+(ABS($B$42-$F$43)^2)))</f>
        <v>1.0260198230546014</v>
      </c>
      <c r="R42">
        <f>SQRT((ABS($C$42-$G$43)^2+(ABS($D$42-$H$43)^2)))</f>
        <v>0.80994277101595313</v>
      </c>
      <c r="S42">
        <v>23</v>
      </c>
      <c r="T42">
        <v>0</v>
      </c>
      <c r="U42">
        <v>12</v>
      </c>
      <c r="V42">
        <v>9</v>
      </c>
      <c r="W42">
        <v>21</v>
      </c>
      <c r="X42">
        <v>0</v>
      </c>
      <c r="Y42">
        <v>9</v>
      </c>
      <c r="Z42">
        <v>10</v>
      </c>
      <c r="AA42">
        <v>22</v>
      </c>
      <c r="AB42">
        <v>12</v>
      </c>
      <c r="AC42">
        <v>9</v>
      </c>
      <c r="AD42">
        <v>0</v>
      </c>
      <c r="AE42">
        <v>22</v>
      </c>
      <c r="AF42">
        <v>10</v>
      </c>
      <c r="AG42">
        <v>10</v>
      </c>
      <c r="AH42">
        <v>0</v>
      </c>
      <c r="AI42">
        <v>24</v>
      </c>
      <c r="AJ42">
        <v>3</v>
      </c>
      <c r="AK42">
        <v>14</v>
      </c>
      <c r="AL42">
        <v>12</v>
      </c>
      <c r="AM42">
        <v>27</v>
      </c>
      <c r="AN42">
        <v>6</v>
      </c>
      <c r="AO42">
        <v>15</v>
      </c>
      <c r="AP42">
        <v>15</v>
      </c>
      <c r="AQ42">
        <v>26</v>
      </c>
      <c r="AR42">
        <v>14</v>
      </c>
      <c r="AS42">
        <v>14</v>
      </c>
      <c r="AT42">
        <v>4</v>
      </c>
      <c r="AU42">
        <v>30</v>
      </c>
      <c r="AV42">
        <v>19</v>
      </c>
      <c r="AW42">
        <v>15</v>
      </c>
      <c r="AX42">
        <v>18</v>
      </c>
      <c r="AY42">
        <f>(23/200)</f>
        <v>0.115</v>
      </c>
      <c r="AZ42">
        <f>(21/200)</f>
        <v>0.105</v>
      </c>
      <c r="BA42">
        <f>(22/200)</f>
        <v>0.11</v>
      </c>
      <c r="BB42">
        <f>(22/200)</f>
        <v>0.11</v>
      </c>
      <c r="BC42">
        <f>(24/200)</f>
        <v>0.12</v>
      </c>
      <c r="BD42">
        <f>(27/200)</f>
        <v>0.13500000000000001</v>
      </c>
      <c r="BE42">
        <f>(26/200)</f>
        <v>0.13</v>
      </c>
      <c r="BF42">
        <f>(30/200)</f>
        <v>0.15</v>
      </c>
      <c r="BG42">
        <f>(0.115+0.12)</f>
        <v>0.23499999999999999</v>
      </c>
      <c r="BH42">
        <f>(0.105+0.135)</f>
        <v>0.24</v>
      </c>
      <c r="BI42">
        <f>(0.11+0.13)</f>
        <v>0.24</v>
      </c>
      <c r="BJ42">
        <f>(0.11+0.15)</f>
        <v>0.26</v>
      </c>
      <c r="BK42">
        <f>((0.115/0.235)*100)</f>
        <v>48.936170212765958</v>
      </c>
      <c r="BL42">
        <f>((0.105/0.24)*100)</f>
        <v>43.75</v>
      </c>
      <c r="BM42">
        <f>((0.11/0.24)*100)</f>
        <v>45.833333333333336</v>
      </c>
      <c r="BN42">
        <f>((0.11/0.26)*100)</f>
        <v>42.307692307692307</v>
      </c>
      <c r="BO42">
        <f>((0.12/0.235)*100)</f>
        <v>51.063829787234042</v>
      </c>
      <c r="BP42">
        <f>((0.135/0.24)*100)</f>
        <v>56.250000000000014</v>
      </c>
      <c r="BQ42">
        <f>((0.13/0.24)*100)</f>
        <v>54.166666666666671</v>
      </c>
      <c r="BR42">
        <f>((0.15/0.26)*100)</f>
        <v>57.692307692307686</v>
      </c>
      <c r="BS42">
        <f>((0/23)*100)</f>
        <v>0</v>
      </c>
      <c r="BT42">
        <f>((12/23)*100)</f>
        <v>52.173913043478258</v>
      </c>
      <c r="BU42">
        <f>((9/23)*100)</f>
        <v>39.130434782608695</v>
      </c>
      <c r="BV42">
        <f>((0/21)*100)</f>
        <v>0</v>
      </c>
      <c r="BW42">
        <f>((9/21)*100)</f>
        <v>42.857142857142854</v>
      </c>
      <c r="BX42">
        <f>((10/21)*100)</f>
        <v>47.619047619047613</v>
      </c>
      <c r="BY42">
        <f>((12/22)*100)</f>
        <v>54.54545454545454</v>
      </c>
      <c r="BZ42">
        <f>((9/22)*100)</f>
        <v>40.909090909090914</v>
      </c>
      <c r="CA42">
        <f>((0/22)*100)</f>
        <v>0</v>
      </c>
      <c r="CB42">
        <f>((10/22)*100)</f>
        <v>45.454545454545453</v>
      </c>
      <c r="CC42">
        <f>((10/22)*100)</f>
        <v>45.454545454545453</v>
      </c>
      <c r="CD42">
        <f>((0/22)*100)</f>
        <v>0</v>
      </c>
      <c r="CE42">
        <f>((3/24)*100)</f>
        <v>12.5</v>
      </c>
      <c r="CF42">
        <f>((14/24)*100)</f>
        <v>58.333333333333336</v>
      </c>
      <c r="CG42">
        <f>((12/24)*100)</f>
        <v>50</v>
      </c>
      <c r="CH42">
        <f>((6/27)*100)</f>
        <v>22.222222222222221</v>
      </c>
      <c r="CI42">
        <f>((15/27)*100)</f>
        <v>55.555555555555557</v>
      </c>
      <c r="CJ42">
        <f>((15/27)*100)</f>
        <v>55.555555555555557</v>
      </c>
      <c r="CK42">
        <f>((14/26)*100)</f>
        <v>53.846153846153847</v>
      </c>
      <c r="CL42">
        <f>((14/26)*100)</f>
        <v>53.846153846153847</v>
      </c>
      <c r="CM42">
        <f>((4/26)*100)</f>
        <v>15.384615384615385</v>
      </c>
      <c r="CN42">
        <f>((19/30)*100)</f>
        <v>63.333333333333329</v>
      </c>
      <c r="CO42">
        <f>((15/30)*100)</f>
        <v>50</v>
      </c>
      <c r="CP42">
        <f>((18/30)*100)</f>
        <v>60</v>
      </c>
      <c r="CQ42">
        <f>$I42/$BG42</f>
        <v>67.415731367425096</v>
      </c>
      <c r="CR42">
        <f>$J42/$BH42</f>
        <v>63.463404734255946</v>
      </c>
      <c r="CS42">
        <f>$K42/$BI42</f>
        <v>67.767502072496882</v>
      </c>
      <c r="CT42">
        <f>$L42/$BJ42</f>
        <v>67.677121322708416</v>
      </c>
      <c r="CV42">
        <v>0.48936170212765961</v>
      </c>
      <c r="CW42">
        <v>0.23404255319148937</v>
      </c>
      <c r="CX42">
        <v>0.25531914893617025</v>
      </c>
      <c r="CY42">
        <v>0.47916666666666669</v>
      </c>
      <c r="CZ42">
        <v>0.27083333333333337</v>
      </c>
      <c r="DA42">
        <v>0.22916666666666666</v>
      </c>
      <c r="DB42">
        <v>0.25</v>
      </c>
      <c r="DC42">
        <v>0.27083333333333331</v>
      </c>
      <c r="DD42">
        <v>0.5</v>
      </c>
      <c r="DE42">
        <v>0.23076923076923078</v>
      </c>
      <c r="DF42">
        <v>0.28846153846153844</v>
      </c>
      <c r="DG42">
        <v>0.46153846153846156</v>
      </c>
    </row>
    <row r="43" spans="1:111" x14ac:dyDescent="0.25">
      <c r="A43">
        <v>90.683851000000004</v>
      </c>
      <c r="B43">
        <v>3.9574560000000001</v>
      </c>
      <c r="C43">
        <v>82.762619999999998</v>
      </c>
      <c r="D43">
        <v>6.0983429999999998</v>
      </c>
      <c r="E43">
        <v>74.256996999999998</v>
      </c>
      <c r="F43">
        <v>4.73597</v>
      </c>
      <c r="G43">
        <v>68.348492999999991</v>
      </c>
      <c r="H43">
        <v>6.6822020000000002</v>
      </c>
      <c r="I43">
        <f>SQRT((ABS($A$44-$A$43)^2+(ABS($B$44-$B$43)^2)))</f>
        <v>14.482647191851525</v>
      </c>
      <c r="J43">
        <f>SQRT((ABS($C$44-$C$43)^2+(ABS($D$44-$D$43)^2)))</f>
        <v>15.128744657548101</v>
      </c>
      <c r="K43">
        <f>SQRT((ABS($E$44-$E$43)^2+(ABS($F$44-$F$43)^2)))</f>
        <v>14.350455796561759</v>
      </c>
      <c r="L43">
        <f>SQRT((ABS($G$44-$G$43)^2+(ABS($H$44-$H$43)^2)))</f>
        <v>14.024498000000008</v>
      </c>
      <c r="M43">
        <f>ABS($B$43-$D$43)</f>
        <v>2.1408869999999998</v>
      </c>
      <c r="N43">
        <f>ABS($F$43-$H$43)</f>
        <v>1.9462320000000002</v>
      </c>
      <c r="Q43">
        <f>SQRT((ABS($A$43-$E$44)^2+(ABS($B$43-$F$44)^2)))</f>
        <v>2.294288035084747</v>
      </c>
      <c r="R43">
        <f>SQRT((ABS($C$43-$G$44)^2+(ABS($D$43-$H$44)^2)))</f>
        <v>0.70192741043643525</v>
      </c>
      <c r="S43">
        <v>20</v>
      </c>
      <c r="T43">
        <v>0</v>
      </c>
      <c r="U43">
        <v>13</v>
      </c>
      <c r="V43">
        <v>2</v>
      </c>
      <c r="W43">
        <v>21</v>
      </c>
      <c r="X43">
        <v>0</v>
      </c>
      <c r="Y43">
        <v>6</v>
      </c>
      <c r="Z43">
        <v>10</v>
      </c>
      <c r="AA43">
        <v>23</v>
      </c>
      <c r="AB43">
        <v>13</v>
      </c>
      <c r="AC43">
        <v>6</v>
      </c>
      <c r="AD43">
        <v>0</v>
      </c>
      <c r="AE43">
        <v>21</v>
      </c>
      <c r="AF43">
        <v>9</v>
      </c>
      <c r="AG43">
        <v>10</v>
      </c>
      <c r="AH43">
        <v>0</v>
      </c>
      <c r="AI43">
        <v>27</v>
      </c>
      <c r="AJ43">
        <v>6</v>
      </c>
      <c r="AK43">
        <v>17</v>
      </c>
      <c r="AL43">
        <v>15</v>
      </c>
      <c r="AM43">
        <v>26</v>
      </c>
      <c r="AN43">
        <v>3</v>
      </c>
      <c r="AO43">
        <v>13</v>
      </c>
      <c r="AP43">
        <v>15</v>
      </c>
      <c r="AQ43">
        <v>28</v>
      </c>
      <c r="AR43">
        <v>17</v>
      </c>
      <c r="AS43">
        <v>13</v>
      </c>
      <c r="AT43">
        <v>7</v>
      </c>
      <c r="AU43">
        <v>26</v>
      </c>
      <c r="AV43">
        <v>12</v>
      </c>
      <c r="AW43">
        <v>15</v>
      </c>
      <c r="AX43">
        <v>4</v>
      </c>
      <c r="AY43">
        <f>(20/200)</f>
        <v>0.1</v>
      </c>
      <c r="AZ43">
        <f>(21/200)</f>
        <v>0.105</v>
      </c>
      <c r="BA43">
        <f>(23/200)</f>
        <v>0.115</v>
      </c>
      <c r="BB43">
        <f>(21/200)</f>
        <v>0.105</v>
      </c>
      <c r="BC43">
        <f>(27/200)</f>
        <v>0.13500000000000001</v>
      </c>
      <c r="BD43">
        <f>(26/200)</f>
        <v>0.13</v>
      </c>
      <c r="BE43">
        <f>(28/200)</f>
        <v>0.14000000000000001</v>
      </c>
      <c r="BF43">
        <f>(26/200)</f>
        <v>0.13</v>
      </c>
      <c r="BG43">
        <f>(0.1+0.135)</f>
        <v>0.23500000000000001</v>
      </c>
      <c r="BH43">
        <f>(0.105+0.13)</f>
        <v>0.23499999999999999</v>
      </c>
      <c r="BI43">
        <f>(0.115+0.14)</f>
        <v>0.255</v>
      </c>
      <c r="BJ43">
        <f>(0.105+0.13)</f>
        <v>0.23499999999999999</v>
      </c>
      <c r="BK43">
        <f>((0.1/0.235)*100)</f>
        <v>42.553191489361708</v>
      </c>
      <c r="BL43">
        <f>((0.105/0.235)*100)</f>
        <v>44.680851063829792</v>
      </c>
      <c r="BM43">
        <f>((0.115/0.255)*100)</f>
        <v>45.098039215686278</v>
      </c>
      <c r="BN43">
        <f>((0.105/0.235)*100)</f>
        <v>44.680851063829792</v>
      </c>
      <c r="BO43">
        <f>((0.135/0.235)*100)</f>
        <v>57.446808510638306</v>
      </c>
      <c r="BP43">
        <f>((0.13/0.235)*100)</f>
        <v>55.319148936170215</v>
      </c>
      <c r="BQ43">
        <f>((0.14/0.255)*100)</f>
        <v>54.901960784313729</v>
      </c>
      <c r="BR43">
        <f>((0.13/0.235)*100)</f>
        <v>55.319148936170215</v>
      </c>
      <c r="BS43">
        <f>((0/20)*100)</f>
        <v>0</v>
      </c>
      <c r="BT43">
        <f>((13/20)*100)</f>
        <v>65</v>
      </c>
      <c r="BU43">
        <f>((2/20)*100)</f>
        <v>10</v>
      </c>
      <c r="BV43">
        <f>((0/21)*100)</f>
        <v>0</v>
      </c>
      <c r="BW43">
        <f>((6/21)*100)</f>
        <v>28.571428571428569</v>
      </c>
      <c r="BX43">
        <f>((10/21)*100)</f>
        <v>47.619047619047613</v>
      </c>
      <c r="BY43">
        <f>((13/23)*100)</f>
        <v>56.521739130434781</v>
      </c>
      <c r="BZ43">
        <f>((6/23)*100)</f>
        <v>26.086956521739129</v>
      </c>
      <c r="CA43">
        <f>((0/23)*100)</f>
        <v>0</v>
      </c>
      <c r="CB43">
        <f>((9/21)*100)</f>
        <v>42.857142857142854</v>
      </c>
      <c r="CC43">
        <f>((10/21)*100)</f>
        <v>47.619047619047613</v>
      </c>
      <c r="CD43">
        <f>((0/21)*100)</f>
        <v>0</v>
      </c>
      <c r="CE43">
        <f>((6/27)*100)</f>
        <v>22.222222222222221</v>
      </c>
      <c r="CF43">
        <f>((17/27)*100)</f>
        <v>62.962962962962962</v>
      </c>
      <c r="CG43">
        <f>((15/27)*100)</f>
        <v>55.555555555555557</v>
      </c>
      <c r="CH43">
        <f>((3/26)*100)</f>
        <v>11.538461538461538</v>
      </c>
      <c r="CI43">
        <f>((13/26)*100)</f>
        <v>50</v>
      </c>
      <c r="CJ43">
        <f>((15/26)*100)</f>
        <v>57.692307692307686</v>
      </c>
      <c r="CK43">
        <f>((17/28)*100)</f>
        <v>60.714285714285708</v>
      </c>
      <c r="CL43">
        <f>((13/28)*100)</f>
        <v>46.428571428571431</v>
      </c>
      <c r="CM43">
        <f>((7/28)*100)</f>
        <v>25</v>
      </c>
      <c r="CN43">
        <f>((12/26)*100)</f>
        <v>46.153846153846153</v>
      </c>
      <c r="CO43">
        <f>((15/26)*100)</f>
        <v>57.692307692307686</v>
      </c>
      <c r="CP43">
        <f>((4/26)*100)</f>
        <v>15.384615384615385</v>
      </c>
      <c r="CQ43">
        <f>$I43/$BG43</f>
        <v>61.628285922772442</v>
      </c>
      <c r="CR43">
        <f>$J43/$BH43</f>
        <v>64.377636840630217</v>
      </c>
      <c r="CS43">
        <f>$K43/$BI43</f>
        <v>56.276297241418661</v>
      </c>
      <c r="CT43">
        <f>$L43/$BJ43</f>
        <v>59.678714893617062</v>
      </c>
      <c r="CV43">
        <v>0.48936170212765961</v>
      </c>
      <c r="CW43">
        <v>0.14893617021276595</v>
      </c>
      <c r="CX43">
        <v>0.25531914893617025</v>
      </c>
      <c r="CY43">
        <v>0.48936170212765956</v>
      </c>
      <c r="CZ43">
        <v>0.27659574468085102</v>
      </c>
      <c r="DA43">
        <v>0.23404255319148937</v>
      </c>
      <c r="DB43">
        <v>0.21568627450980393</v>
      </c>
      <c r="DC43">
        <v>0.33333333333333331</v>
      </c>
      <c r="DD43">
        <v>0.4509803921568627</v>
      </c>
      <c r="DE43">
        <v>0.25531914893617019</v>
      </c>
      <c r="DF43">
        <v>0.23404255319148937</v>
      </c>
      <c r="DG43">
        <v>0.48936170212765956</v>
      </c>
    </row>
    <row r="44" spans="1:111" x14ac:dyDescent="0.25">
      <c r="A44">
        <v>105.162864</v>
      </c>
      <c r="B44">
        <v>3.6330300000000002</v>
      </c>
      <c r="C44">
        <v>97.890809000000004</v>
      </c>
      <c r="D44">
        <v>6.2280059999999997</v>
      </c>
      <c r="E44">
        <v>88.606133999999997</v>
      </c>
      <c r="F44">
        <v>4.9305180000000002</v>
      </c>
      <c r="G44">
        <v>82.372990999999999</v>
      </c>
      <c r="H44">
        <v>6.6822020000000002</v>
      </c>
      <c r="I44">
        <f>SQRT((ABS($A$45-$A$44)^2+(ABS($B$45-$B$44)^2)))</f>
        <v>12.147780442498329</v>
      </c>
      <c r="J44">
        <f>SQRT((ABS($C$45-$C$44)^2+(ABS($D$45-$D$44)^2)))</f>
        <v>13.570085999999989</v>
      </c>
      <c r="K44">
        <f>SQRT((ABS($E$45-$E$44)^2+(ABS($F$45-$F$44)^2)))</f>
        <v>15.706892805228481</v>
      </c>
      <c r="L44">
        <f>SQRT((ABS($G$45-$G$44)^2+(ABS($H$45-$H$44)^2)))</f>
        <v>15.519988305788287</v>
      </c>
      <c r="M44">
        <f>ABS($B$44-$D$44)</f>
        <v>2.5949759999999995</v>
      </c>
      <c r="N44">
        <f>ABS($F$44-$H$44)</f>
        <v>1.751684</v>
      </c>
      <c r="Q44">
        <f>SQRT((ABS($A$44-$E$45)^2+(ABS($B$44-$F$45)^2)))</f>
        <v>0.91134574027313509</v>
      </c>
      <c r="R44">
        <f>SQRT((ABS($C$44-$G$45)^2+(ABS($D$44-$H$45)^2)))</f>
        <v>0.19465500000000002</v>
      </c>
      <c r="S44">
        <v>17</v>
      </c>
      <c r="T44">
        <v>0</v>
      </c>
      <c r="U44">
        <v>17</v>
      </c>
      <c r="V44">
        <v>0</v>
      </c>
      <c r="W44">
        <v>20</v>
      </c>
      <c r="X44">
        <v>0</v>
      </c>
      <c r="Y44">
        <v>0</v>
      </c>
      <c r="Z44">
        <v>13</v>
      </c>
      <c r="AA44">
        <v>26</v>
      </c>
      <c r="AB44">
        <v>17</v>
      </c>
      <c r="AC44">
        <v>0</v>
      </c>
      <c r="AD44">
        <v>0</v>
      </c>
      <c r="AE44">
        <v>21</v>
      </c>
      <c r="AF44">
        <v>2</v>
      </c>
      <c r="AG44">
        <v>13</v>
      </c>
      <c r="AH44">
        <v>0</v>
      </c>
      <c r="AI44">
        <v>32</v>
      </c>
      <c r="AJ44">
        <v>12</v>
      </c>
      <c r="AK44">
        <v>26</v>
      </c>
      <c r="AL44">
        <v>13</v>
      </c>
      <c r="AM44">
        <v>30</v>
      </c>
      <c r="AN44">
        <v>10</v>
      </c>
      <c r="AO44">
        <v>13</v>
      </c>
      <c r="AP44">
        <v>22</v>
      </c>
      <c r="AQ44">
        <v>33</v>
      </c>
      <c r="AR44">
        <v>26</v>
      </c>
      <c r="AS44">
        <v>13</v>
      </c>
      <c r="AT44">
        <v>12</v>
      </c>
      <c r="AU44">
        <v>33</v>
      </c>
      <c r="AV44">
        <v>15</v>
      </c>
      <c r="AW44">
        <v>22</v>
      </c>
      <c r="AX44">
        <v>10</v>
      </c>
      <c r="AY44">
        <f>(17/200)</f>
        <v>8.5000000000000006E-2</v>
      </c>
      <c r="AZ44">
        <f>(20/200)</f>
        <v>0.1</v>
      </c>
      <c r="BA44">
        <f>(26/200)</f>
        <v>0.13</v>
      </c>
      <c r="BB44">
        <f>(21/200)</f>
        <v>0.105</v>
      </c>
      <c r="BC44">
        <f>(32/200)</f>
        <v>0.16</v>
      </c>
      <c r="BD44">
        <f>(30/200)</f>
        <v>0.15</v>
      </c>
      <c r="BE44">
        <f>(33/200)</f>
        <v>0.16500000000000001</v>
      </c>
      <c r="BF44">
        <f>(33/200)</f>
        <v>0.16500000000000001</v>
      </c>
      <c r="BG44">
        <f>(0.085+0.16)</f>
        <v>0.245</v>
      </c>
      <c r="BH44">
        <f>(0.1+0.15)</f>
        <v>0.25</v>
      </c>
      <c r="BI44">
        <f>(0.13+0.165)</f>
        <v>0.29500000000000004</v>
      </c>
      <c r="BJ44">
        <f>(0.105+0.165)</f>
        <v>0.27</v>
      </c>
      <c r="BK44">
        <f>((0.085/0.245)*100)</f>
        <v>34.693877551020414</v>
      </c>
      <c r="BL44">
        <f>((0.1/0.25)*100)</f>
        <v>40</v>
      </c>
      <c r="BM44">
        <f>((0.13/0.295)*100)</f>
        <v>44.067796610169495</v>
      </c>
      <c r="BN44">
        <f>((0.105/0.27)*100)</f>
        <v>38.888888888888886</v>
      </c>
      <c r="BO44">
        <f>((0.16/0.245)*100)</f>
        <v>65.306122448979593</v>
      </c>
      <c r="BP44">
        <f>((0.15/0.25)*100)</f>
        <v>60</v>
      </c>
      <c r="BQ44">
        <f>((0.165/0.295)*100)</f>
        <v>55.932203389830512</v>
      </c>
      <c r="BR44">
        <f>((0.165/0.27)*100)</f>
        <v>61.111111111111107</v>
      </c>
      <c r="BS44">
        <f>((0/17)*100)</f>
        <v>0</v>
      </c>
      <c r="BT44">
        <f>((17/17)*100)</f>
        <v>100</v>
      </c>
      <c r="BU44">
        <f>((0/17)*100)</f>
        <v>0</v>
      </c>
      <c r="BV44">
        <f>((0/20)*100)</f>
        <v>0</v>
      </c>
      <c r="BW44">
        <f>((0/20)*100)</f>
        <v>0</v>
      </c>
      <c r="BX44">
        <f>((13/20)*100)</f>
        <v>65</v>
      </c>
      <c r="BY44">
        <f>((17/26)*100)</f>
        <v>65.384615384615387</v>
      </c>
      <c r="BZ44">
        <f>((0/26)*100)</f>
        <v>0</v>
      </c>
      <c r="CA44">
        <f>((0/26)*100)</f>
        <v>0</v>
      </c>
      <c r="CB44">
        <f>((2/21)*100)</f>
        <v>9.5238095238095237</v>
      </c>
      <c r="CC44">
        <f>((13/21)*100)</f>
        <v>61.904761904761905</v>
      </c>
      <c r="CD44">
        <f>((0/21)*100)</f>
        <v>0</v>
      </c>
      <c r="CE44">
        <f>((12/32)*100)</f>
        <v>37.5</v>
      </c>
      <c r="CF44">
        <f>((26/32)*100)</f>
        <v>81.25</v>
      </c>
      <c r="CG44">
        <f>((13/32)*100)</f>
        <v>40.625</v>
      </c>
      <c r="CH44">
        <f>((10/30)*100)</f>
        <v>33.333333333333329</v>
      </c>
      <c r="CI44">
        <f>((13/30)*100)</f>
        <v>43.333333333333336</v>
      </c>
      <c r="CJ44">
        <f>((22/30)*100)</f>
        <v>73.333333333333329</v>
      </c>
      <c r="CK44">
        <f>((26/33)*100)</f>
        <v>78.787878787878782</v>
      </c>
      <c r="CL44">
        <f>((13/33)*100)</f>
        <v>39.393939393939391</v>
      </c>
      <c r="CM44">
        <f>((12/33)*100)</f>
        <v>36.363636363636367</v>
      </c>
      <c r="CN44">
        <f>((15/33)*100)</f>
        <v>45.454545454545453</v>
      </c>
      <c r="CO44">
        <f>((22/33)*100)</f>
        <v>66.666666666666657</v>
      </c>
      <c r="CP44">
        <f>((10/33)*100)</f>
        <v>30.303030303030305</v>
      </c>
      <c r="CQ44">
        <f>$I44/$BG44</f>
        <v>49.582777316319707</v>
      </c>
      <c r="CR44">
        <f>$J44/$BH44</f>
        <v>54.280343999999957</v>
      </c>
      <c r="CS44">
        <f>$K44/$BI44</f>
        <v>53.243704424503321</v>
      </c>
      <c r="CT44">
        <f>$L44/$BJ44</f>
        <v>57.481438169586241</v>
      </c>
      <c r="CV44">
        <v>0.46938775510204084</v>
      </c>
      <c r="CW44">
        <v>5.6603773584905648E-2</v>
      </c>
      <c r="CX44">
        <v>0.38775510204081631</v>
      </c>
      <c r="CY44">
        <v>0.48</v>
      </c>
      <c r="CZ44">
        <v>0.33999999999999997</v>
      </c>
      <c r="DA44">
        <v>0.14000000000000001</v>
      </c>
      <c r="DB44">
        <v>0.11864406779661019</v>
      </c>
      <c r="DC44">
        <v>0.44067796610169491</v>
      </c>
      <c r="DD44">
        <v>0.44067796610169496</v>
      </c>
      <c r="DE44">
        <v>0.35185185185185186</v>
      </c>
      <c r="DF44">
        <v>0.20370370370370372</v>
      </c>
      <c r="DG44">
        <v>0.48148148148148145</v>
      </c>
    </row>
    <row r="45" spans="1:111" x14ac:dyDescent="0.25">
      <c r="A45">
        <v>117.304408</v>
      </c>
      <c r="B45">
        <v>3.243827</v>
      </c>
      <c r="C45">
        <v>111.46089499999999</v>
      </c>
      <c r="D45">
        <v>6.2280059999999997</v>
      </c>
      <c r="E45">
        <v>104.25383100000001</v>
      </c>
      <c r="F45">
        <v>3.5681449999999999</v>
      </c>
      <c r="G45">
        <v>97.890809000000004</v>
      </c>
      <c r="H45">
        <v>6.4226609999999997</v>
      </c>
      <c r="I45">
        <f>SQRT((ABS($A$46-$A$45)^2+(ABS($B$46-$B$45)^2)))</f>
        <v>24.521577703689669</v>
      </c>
      <c r="J45">
        <f>SQRT((ABS($C$46-$C$45)^2+(ABS($D$46-$D$45)^2)))</f>
        <v>11.821353685554678</v>
      </c>
      <c r="K45">
        <f>SQRT((ABS($E$46-$E$45)^2+(ABS($F$46-$F$45)^2)))</f>
        <v>16.24038322566917</v>
      </c>
      <c r="L45">
        <f>SQRT((ABS($G$46-$G$45)^2+(ABS($H$46-$H$45)^2)))</f>
        <v>16.235327622344666</v>
      </c>
      <c r="M45">
        <f>ABS($B$45-$D$45)</f>
        <v>2.9841789999999997</v>
      </c>
      <c r="N45">
        <f>ABS($F$45-$H$45)</f>
        <v>2.8545159999999998</v>
      </c>
      <c r="Q45">
        <f>SQRT((ABS($A$45-$E$45)^2+(ABS($B$45-$F$45)^2)))</f>
        <v>13.054606167864764</v>
      </c>
      <c r="R45">
        <f>SQRT((ABS($C$45-$G$46)^2+(ABS($D$45-$H$46)^2)))</f>
        <v>2.6651579956117057</v>
      </c>
      <c r="S45">
        <v>21</v>
      </c>
      <c r="T45">
        <v>0</v>
      </c>
      <c r="U45">
        <v>17</v>
      </c>
      <c r="V45">
        <v>2</v>
      </c>
      <c r="W45">
        <v>17</v>
      </c>
      <c r="X45">
        <v>0</v>
      </c>
      <c r="Y45">
        <v>0</v>
      </c>
      <c r="Z45">
        <v>11</v>
      </c>
      <c r="AA45">
        <v>30</v>
      </c>
      <c r="AB45">
        <v>17</v>
      </c>
      <c r="AC45">
        <v>7</v>
      </c>
      <c r="AD45">
        <v>0</v>
      </c>
      <c r="AE45">
        <v>18</v>
      </c>
      <c r="AF45">
        <v>2</v>
      </c>
      <c r="AG45">
        <v>11</v>
      </c>
      <c r="AH45">
        <v>0</v>
      </c>
      <c r="AI45">
        <v>32</v>
      </c>
      <c r="AJ45">
        <v>15</v>
      </c>
      <c r="AK45">
        <v>29</v>
      </c>
      <c r="AL45">
        <v>16</v>
      </c>
      <c r="AM45">
        <v>33</v>
      </c>
      <c r="AN45">
        <v>16</v>
      </c>
      <c r="AO45">
        <v>7</v>
      </c>
      <c r="AP45">
        <v>33</v>
      </c>
      <c r="AQ45">
        <v>33</v>
      </c>
      <c r="AR45">
        <v>29</v>
      </c>
      <c r="AS45">
        <v>16</v>
      </c>
      <c r="AT45">
        <v>15</v>
      </c>
      <c r="AU45">
        <v>46</v>
      </c>
      <c r="AV45">
        <v>29</v>
      </c>
      <c r="AW45">
        <v>33</v>
      </c>
      <c r="AX45">
        <v>20</v>
      </c>
      <c r="AY45">
        <f>(21/200)</f>
        <v>0.105</v>
      </c>
      <c r="AZ45">
        <f>(17/200)</f>
        <v>8.5000000000000006E-2</v>
      </c>
      <c r="BA45">
        <f>(30/200)</f>
        <v>0.15</v>
      </c>
      <c r="BB45">
        <f>(18/200)</f>
        <v>0.09</v>
      </c>
      <c r="BC45">
        <f>(32/200)</f>
        <v>0.16</v>
      </c>
      <c r="BD45">
        <f>(33/200)</f>
        <v>0.16500000000000001</v>
      </c>
      <c r="BE45">
        <f>(33/200)</f>
        <v>0.16500000000000001</v>
      </c>
      <c r="BF45">
        <f>(46/200)</f>
        <v>0.23</v>
      </c>
      <c r="BG45">
        <f>(0.105+0.16)</f>
        <v>0.26500000000000001</v>
      </c>
      <c r="BH45">
        <f>(0.085+0.165)</f>
        <v>0.25</v>
      </c>
      <c r="BI45">
        <f>(0.15+0.165)</f>
        <v>0.315</v>
      </c>
      <c r="BJ45">
        <f>(0.09+0.23)</f>
        <v>0.32</v>
      </c>
      <c r="BK45">
        <f>((0.105/0.265)*100)</f>
        <v>39.622641509433961</v>
      </c>
      <c r="BL45">
        <f>((0.085/0.25)*100)</f>
        <v>34</v>
      </c>
      <c r="BM45">
        <f>((0.15/0.315)*100)</f>
        <v>47.619047619047613</v>
      </c>
      <c r="BN45">
        <f>((0.09/0.32)*100)</f>
        <v>28.125</v>
      </c>
      <c r="BO45">
        <f>((0.16/0.265)*100)</f>
        <v>60.377358490566039</v>
      </c>
      <c r="BP45">
        <f>((0.165/0.25)*100)</f>
        <v>66</v>
      </c>
      <c r="BQ45">
        <f>((0.165/0.315)*100)</f>
        <v>52.380952380952387</v>
      </c>
      <c r="BR45">
        <f>((0.23/0.32)*100)</f>
        <v>71.875</v>
      </c>
      <c r="BS45">
        <f>((0/21)*100)</f>
        <v>0</v>
      </c>
      <c r="BT45">
        <f>((17/21)*100)</f>
        <v>80.952380952380949</v>
      </c>
      <c r="BU45">
        <f>((2/21)*100)</f>
        <v>9.5238095238095237</v>
      </c>
      <c r="BV45">
        <f>((0/17)*100)</f>
        <v>0</v>
      </c>
      <c r="BW45">
        <f>((0/17)*100)</f>
        <v>0</v>
      </c>
      <c r="BX45">
        <f>((11/17)*100)</f>
        <v>64.705882352941174</v>
      </c>
      <c r="BY45">
        <f>((17/30)*100)</f>
        <v>56.666666666666664</v>
      </c>
      <c r="BZ45">
        <f>((7/30)*100)</f>
        <v>23.333333333333332</v>
      </c>
      <c r="CA45">
        <f>((0/30)*100)</f>
        <v>0</v>
      </c>
      <c r="CB45">
        <f>((2/18)*100)</f>
        <v>11.111111111111111</v>
      </c>
      <c r="CC45">
        <f>((11/18)*100)</f>
        <v>61.111111111111114</v>
      </c>
      <c r="CD45">
        <f>((0/18)*100)</f>
        <v>0</v>
      </c>
      <c r="CE45">
        <f>((15/32)*100)</f>
        <v>46.875</v>
      </c>
      <c r="CF45">
        <f>((29/32)*100)</f>
        <v>90.625</v>
      </c>
      <c r="CG45">
        <f>((16/32)*100)</f>
        <v>50</v>
      </c>
      <c r="CH45">
        <f>((16/33)*100)</f>
        <v>48.484848484848484</v>
      </c>
      <c r="CI45">
        <f>((7/33)*100)</f>
        <v>21.212121212121211</v>
      </c>
      <c r="CJ45">
        <f>((33/33)*100)</f>
        <v>100</v>
      </c>
      <c r="CK45">
        <f>((29/33)*100)</f>
        <v>87.878787878787875</v>
      </c>
      <c r="CL45">
        <f>((16/33)*100)</f>
        <v>48.484848484848484</v>
      </c>
      <c r="CM45">
        <f>((15/33)*100)</f>
        <v>45.454545454545453</v>
      </c>
      <c r="CN45">
        <f>((29/46)*100)</f>
        <v>63.04347826086957</v>
      </c>
      <c r="CO45">
        <f>((33/46)*100)</f>
        <v>71.739130434782609</v>
      </c>
      <c r="CP45">
        <f>((20/46)*100)</f>
        <v>43.478260869565219</v>
      </c>
      <c r="CQ45">
        <f>$I45/$BG45</f>
        <v>92.534255485621387</v>
      </c>
      <c r="CR45">
        <f>$J45/$BH45</f>
        <v>47.285414742218713</v>
      </c>
      <c r="CS45">
        <f>$K45/$BI45</f>
        <v>51.556772144981494</v>
      </c>
      <c r="CT45">
        <f>$L45/$BJ45</f>
        <v>50.735398819827083</v>
      </c>
      <c r="CV45">
        <v>0.49056603773584906</v>
      </c>
      <c r="CW45">
        <v>0.27659574468085102</v>
      </c>
      <c r="CX45">
        <v>0.35849056603773582</v>
      </c>
      <c r="CY45">
        <v>0.45999999999999996</v>
      </c>
      <c r="CZ45">
        <v>0.48</v>
      </c>
      <c r="DA45">
        <v>0.1428571428571429</v>
      </c>
      <c r="DB45">
        <v>5.0847457627118647E-2</v>
      </c>
      <c r="DC45">
        <v>0.38095238095238093</v>
      </c>
      <c r="DD45">
        <v>0.49206349206349209</v>
      </c>
      <c r="DE45">
        <v>0.46875</v>
      </c>
      <c r="DF45">
        <v>0.109375</v>
      </c>
      <c r="DG45">
        <v>0.484375</v>
      </c>
    </row>
    <row r="46" spans="1:111" x14ac:dyDescent="0.25">
      <c r="A46">
        <v>141.825851</v>
      </c>
      <c r="B46">
        <v>3.3251059999999999</v>
      </c>
      <c r="C46">
        <v>123.277799</v>
      </c>
      <c r="D46">
        <v>5.9036869999999997</v>
      </c>
      <c r="E46">
        <v>120.48591999999999</v>
      </c>
      <c r="F46">
        <v>3.0491709999999999</v>
      </c>
      <c r="G46">
        <v>114.12289699999999</v>
      </c>
      <c r="H46">
        <v>6.0983429999999998</v>
      </c>
      <c r="I46">
        <f>SQRT((ABS($A$47-$A$46)^2+(ABS($B$47-$B$46)^2)))</f>
        <v>11.067372122469727</v>
      </c>
      <c r="J46">
        <f>SQRT((ABS($C$47-$C$46)^2+(ABS($D$47-$D$46)^2)))</f>
        <v>23.481325730547365</v>
      </c>
      <c r="K46">
        <f>SQRT((ABS($E$47-$E$46)^2+(ABS($F$47-$F$46)^2)))</f>
        <v>24.608609436203519</v>
      </c>
      <c r="L46">
        <f>SQRT((ABS($G$47-$G$46)^2+(ABS($H$47-$H$46)^2)))</f>
        <v>27.638464496927636</v>
      </c>
      <c r="M46">
        <f>ABS($B$46-$D$46)</f>
        <v>2.5785809999999998</v>
      </c>
      <c r="N46">
        <f>ABS($F$46-$H$46)</f>
        <v>3.049172</v>
      </c>
      <c r="Q46">
        <f>SQRT((ABS($A$46-$E$46)^2+(ABS($B$46-$F$46)^2)))</f>
        <v>21.341714907874351</v>
      </c>
      <c r="R46">
        <f>SQRT((ABS($C$46-$G$46)^2+(ABS($D$46-$H$46)^2)))</f>
        <v>9.1569712016550611</v>
      </c>
      <c r="S46">
        <v>16</v>
      </c>
      <c r="T46">
        <v>0</v>
      </c>
      <c r="U46">
        <v>3</v>
      </c>
      <c r="V46">
        <v>16</v>
      </c>
      <c r="W46">
        <v>17</v>
      </c>
      <c r="X46">
        <v>0</v>
      </c>
      <c r="Y46">
        <v>7</v>
      </c>
      <c r="Z46">
        <v>3</v>
      </c>
      <c r="AA46">
        <v>55</v>
      </c>
      <c r="AB46">
        <v>3</v>
      </c>
      <c r="AC46">
        <v>23</v>
      </c>
      <c r="AD46">
        <v>5</v>
      </c>
      <c r="AE46">
        <v>29</v>
      </c>
      <c r="AF46">
        <v>16</v>
      </c>
      <c r="AG46">
        <v>3</v>
      </c>
      <c r="AH46">
        <v>5</v>
      </c>
      <c r="AI46">
        <v>31</v>
      </c>
      <c r="AJ46">
        <v>14</v>
      </c>
      <c r="AK46">
        <v>18</v>
      </c>
      <c r="AL46">
        <v>20</v>
      </c>
      <c r="AM46">
        <v>32</v>
      </c>
      <c r="AN46">
        <v>11</v>
      </c>
      <c r="AO46">
        <v>9</v>
      </c>
      <c r="AP46">
        <v>25</v>
      </c>
      <c r="AQ46">
        <v>31</v>
      </c>
      <c r="AR46">
        <v>18</v>
      </c>
      <c r="AS46">
        <v>21</v>
      </c>
      <c r="AT46">
        <v>7</v>
      </c>
      <c r="AU46">
        <v>39</v>
      </c>
      <c r="AV46">
        <v>20</v>
      </c>
      <c r="AW46">
        <v>25</v>
      </c>
      <c r="AX46">
        <v>9</v>
      </c>
      <c r="AY46">
        <f>(16/200)</f>
        <v>0.08</v>
      </c>
      <c r="AZ46">
        <f>(17/200)</f>
        <v>8.5000000000000006E-2</v>
      </c>
      <c r="BA46">
        <f>(55/200)</f>
        <v>0.27500000000000002</v>
      </c>
      <c r="BB46">
        <f>(29/200)</f>
        <v>0.14499999999999999</v>
      </c>
      <c r="BC46">
        <f>(31/200)</f>
        <v>0.155</v>
      </c>
      <c r="BD46">
        <f>(32/200)</f>
        <v>0.16</v>
      </c>
      <c r="BE46">
        <f>(31/200)</f>
        <v>0.155</v>
      </c>
      <c r="BF46">
        <f>(39/200)</f>
        <v>0.19500000000000001</v>
      </c>
      <c r="BG46">
        <f>(0.08+0.155)</f>
        <v>0.23499999999999999</v>
      </c>
      <c r="BH46">
        <f>(0.085+0.16)</f>
        <v>0.245</v>
      </c>
      <c r="BI46">
        <f>(0.275+0.155)</f>
        <v>0.43000000000000005</v>
      </c>
      <c r="BJ46">
        <f>(0.145+0.195)</f>
        <v>0.33999999999999997</v>
      </c>
      <c r="BK46">
        <f>((0.08/0.235)*100)</f>
        <v>34.042553191489368</v>
      </c>
      <c r="BL46">
        <f>((0.085/0.245)*100)</f>
        <v>34.693877551020414</v>
      </c>
      <c r="BM46">
        <f>((0.275/0.43)*100)</f>
        <v>63.953488372093027</v>
      </c>
      <c r="BN46">
        <f>((0.145/0.34)*100)</f>
        <v>42.647058823529406</v>
      </c>
      <c r="BO46">
        <f>((0.155/0.235)*100)</f>
        <v>65.957446808510639</v>
      </c>
      <c r="BP46">
        <f>((0.16/0.245)*100)</f>
        <v>65.306122448979593</v>
      </c>
      <c r="BQ46">
        <f>((0.155/0.43)*100)</f>
        <v>36.04651162790698</v>
      </c>
      <c r="BR46">
        <f>((0.195/0.34)*100)</f>
        <v>57.352941176470587</v>
      </c>
      <c r="BS46">
        <f>((0/16)*100)</f>
        <v>0</v>
      </c>
      <c r="BT46">
        <f>((3/16)*100)</f>
        <v>18.75</v>
      </c>
      <c r="BU46">
        <f>((16/16)*100)</f>
        <v>100</v>
      </c>
      <c r="BV46">
        <f>((0/17)*100)</f>
        <v>0</v>
      </c>
      <c r="BW46">
        <f>((7/17)*100)</f>
        <v>41.17647058823529</v>
      </c>
      <c r="BX46">
        <f>((3/17)*100)</f>
        <v>17.647058823529413</v>
      </c>
      <c r="BY46">
        <f>((3/55)*100)</f>
        <v>5.4545454545454541</v>
      </c>
      <c r="BZ46">
        <f>((23/55)*100)</f>
        <v>41.818181818181813</v>
      </c>
      <c r="CA46">
        <f>((5/55)*100)</f>
        <v>9.0909090909090917</v>
      </c>
      <c r="CB46">
        <f>((16/29)*100)</f>
        <v>55.172413793103445</v>
      </c>
      <c r="CC46">
        <f>((3/29)*100)</f>
        <v>10.344827586206897</v>
      </c>
      <c r="CD46">
        <f>((5/29)*100)</f>
        <v>17.241379310344829</v>
      </c>
      <c r="CE46">
        <f>((14/31)*100)</f>
        <v>45.161290322580641</v>
      </c>
      <c r="CF46">
        <f>((18/31)*100)</f>
        <v>58.064516129032263</v>
      </c>
      <c r="CG46">
        <f>((20/31)*100)</f>
        <v>64.516129032258064</v>
      </c>
      <c r="CH46">
        <f>((11/32)*100)</f>
        <v>34.375</v>
      </c>
      <c r="CI46">
        <f>((9/32)*100)</f>
        <v>28.125</v>
      </c>
      <c r="CJ46">
        <f>((25/32)*100)</f>
        <v>78.125</v>
      </c>
      <c r="CK46">
        <f>((18/31)*100)</f>
        <v>58.064516129032263</v>
      </c>
      <c r="CL46">
        <f>((21/31)*100)</f>
        <v>67.741935483870961</v>
      </c>
      <c r="CM46">
        <f>((7/31)*100)</f>
        <v>22.58064516129032</v>
      </c>
      <c r="CN46">
        <f>((20/39)*100)</f>
        <v>51.282051282051277</v>
      </c>
      <c r="CO46">
        <f>((25/39)*100)</f>
        <v>64.102564102564102</v>
      </c>
      <c r="CP46">
        <f>((9/39)*100)</f>
        <v>23.076923076923077</v>
      </c>
      <c r="CQ46">
        <f>$I46/$BG46</f>
        <v>47.095200521147781</v>
      </c>
      <c r="CR46">
        <f>$J46/$BH46</f>
        <v>95.842145838968833</v>
      </c>
      <c r="CS46">
        <f>$K46/$BI46</f>
        <v>57.229324270240738</v>
      </c>
      <c r="CT46">
        <f>$L46/$BJ46</f>
        <v>81.289601461551882</v>
      </c>
      <c r="CV46">
        <v>0.48936170212765961</v>
      </c>
      <c r="CW46">
        <v>0.37349397590361444</v>
      </c>
      <c r="CX46">
        <v>2.4096385542168641E-2</v>
      </c>
      <c r="CY46">
        <v>0.46938775510204084</v>
      </c>
      <c r="CZ46">
        <v>0.20408163265306123</v>
      </c>
      <c r="DA46">
        <v>0.4642857142857143</v>
      </c>
      <c r="DB46">
        <v>0.20634920634920634</v>
      </c>
      <c r="DC46">
        <v>0.11627906976744184</v>
      </c>
      <c r="DD46">
        <v>0.41860465116279066</v>
      </c>
      <c r="DE46">
        <v>0.27941176470588236</v>
      </c>
      <c r="DF46">
        <v>0.109375</v>
      </c>
      <c r="DG46">
        <v>0.47058823529411764</v>
      </c>
    </row>
    <row r="47" spans="1:111" x14ac:dyDescent="0.25">
      <c r="A47">
        <v>152.892425</v>
      </c>
      <c r="B47">
        <v>3.458018</v>
      </c>
      <c r="C47">
        <v>146.75912</v>
      </c>
      <c r="D47">
        <v>5.9185920000000003</v>
      </c>
      <c r="E47">
        <v>145.09241399999999</v>
      </c>
      <c r="F47">
        <v>2.7265079999999999</v>
      </c>
      <c r="G47">
        <v>141.759117</v>
      </c>
      <c r="H47">
        <v>6.4505699999999999</v>
      </c>
      <c r="I47">
        <f>SQRT((ABS($A$48-$A$47)^2+(ABS($B$48-$B$47)^2)))</f>
        <v>9.7545278880987212</v>
      </c>
      <c r="J47">
        <f>SQRT((ABS($C$48-$C$47)^2+(ABS($D$48-$D$47)^2)))</f>
        <v>10.074633758442751</v>
      </c>
      <c r="K47">
        <f>SQRT((ABS($E$48-$E$47)^2+(ABS($F$48-$F$47)^2)))</f>
        <v>12.297151429140014</v>
      </c>
      <c r="L47">
        <f>SQRT((ABS($G$48-$G$47)^2+(ABS($H$48-$H$47)^2)))</f>
        <v>9.2060205343178048</v>
      </c>
      <c r="M47">
        <f>ABS($B$47-$D$47)</f>
        <v>2.4605740000000003</v>
      </c>
      <c r="N47">
        <f>ABS($F$47-$H$47)</f>
        <v>3.724062</v>
      </c>
      <c r="Q47">
        <f>SQRT((ABS($A$47-$E$47)^2+(ABS($B$47-$F$47)^2)))</f>
        <v>7.8342375812979528</v>
      </c>
      <c r="R47">
        <f>SQRT((ABS($C$47-$G$47)^2+(ABS($D$47-$H$47)^2)))</f>
        <v>5.0282234032004709</v>
      </c>
      <c r="S47">
        <v>18</v>
      </c>
      <c r="T47">
        <v>0</v>
      </c>
      <c r="U47">
        <v>0</v>
      </c>
      <c r="V47">
        <v>18</v>
      </c>
      <c r="W47">
        <v>23</v>
      </c>
      <c r="X47">
        <v>0</v>
      </c>
      <c r="Y47">
        <v>23</v>
      </c>
      <c r="Z47">
        <v>0</v>
      </c>
      <c r="AA47">
        <v>31</v>
      </c>
      <c r="AB47">
        <v>0</v>
      </c>
      <c r="AC47">
        <v>28</v>
      </c>
      <c r="AD47">
        <v>0</v>
      </c>
      <c r="AE47">
        <v>31</v>
      </c>
      <c r="AF47">
        <v>18</v>
      </c>
      <c r="AG47">
        <v>0</v>
      </c>
      <c r="AH47">
        <v>0</v>
      </c>
      <c r="AI47">
        <v>65</v>
      </c>
      <c r="AJ47">
        <v>42</v>
      </c>
      <c r="AK47">
        <v>13</v>
      </c>
      <c r="AL47">
        <v>51</v>
      </c>
      <c r="AM47">
        <v>33</v>
      </c>
      <c r="AN47">
        <v>17</v>
      </c>
      <c r="AO47">
        <v>21</v>
      </c>
      <c r="AP47">
        <v>7</v>
      </c>
      <c r="AQ47">
        <v>52</v>
      </c>
      <c r="AR47">
        <v>34</v>
      </c>
      <c r="AS47">
        <v>51</v>
      </c>
      <c r="AT47">
        <v>21</v>
      </c>
      <c r="AU47">
        <v>51</v>
      </c>
      <c r="AV47">
        <v>51</v>
      </c>
      <c r="AW47">
        <v>28</v>
      </c>
      <c r="AX47">
        <v>1</v>
      </c>
      <c r="AY47">
        <f>(18/200)</f>
        <v>0.09</v>
      </c>
      <c r="AZ47">
        <f>(23/200)</f>
        <v>0.115</v>
      </c>
      <c r="BA47">
        <f>(31/200)</f>
        <v>0.155</v>
      </c>
      <c r="BB47">
        <f>(31/200)</f>
        <v>0.155</v>
      </c>
      <c r="BC47">
        <f>(65/200)</f>
        <v>0.32500000000000001</v>
      </c>
      <c r="BD47">
        <f>(33/200)</f>
        <v>0.16500000000000001</v>
      </c>
      <c r="BE47">
        <f>(52/200)</f>
        <v>0.26</v>
      </c>
      <c r="BF47">
        <f>(51/200)</f>
        <v>0.255</v>
      </c>
      <c r="BG47">
        <f>(0.09+0.325)</f>
        <v>0.41500000000000004</v>
      </c>
      <c r="BH47">
        <f>(0.115+0.165)</f>
        <v>0.28000000000000003</v>
      </c>
      <c r="BI47">
        <f>(0.155+0.26)</f>
        <v>0.41500000000000004</v>
      </c>
      <c r="BJ47">
        <f>(0.155+0.255)</f>
        <v>0.41000000000000003</v>
      </c>
      <c r="BK47">
        <f>((0.09/0.415)*100)</f>
        <v>21.686746987951807</v>
      </c>
      <c r="BL47">
        <f>((0.115/0.28)*100)</f>
        <v>41.071428571428569</v>
      </c>
      <c r="BM47">
        <f>((0.155/0.415)*100)</f>
        <v>37.349397590361448</v>
      </c>
      <c r="BN47">
        <f>((0.155/0.41)*100)</f>
        <v>37.804878048780488</v>
      </c>
      <c r="BO47">
        <f>((0.325/0.415)*100)</f>
        <v>78.313253012048207</v>
      </c>
      <c r="BP47">
        <f>((0.165/0.28)*100)</f>
        <v>58.928571428571431</v>
      </c>
      <c r="BQ47">
        <f>((0.26/0.415)*100)</f>
        <v>62.650602409638559</v>
      </c>
      <c r="BR47">
        <f>((0.255/0.41)*100)</f>
        <v>62.195121951219512</v>
      </c>
      <c r="BS47">
        <f>((0/18)*100)</f>
        <v>0</v>
      </c>
      <c r="BT47">
        <f>((0/18)*100)</f>
        <v>0</v>
      </c>
      <c r="BU47">
        <f>((18/18)*100)</f>
        <v>100</v>
      </c>
      <c r="BV47">
        <f>((0/23)*100)</f>
        <v>0</v>
      </c>
      <c r="BW47">
        <f>((23/23)*100)</f>
        <v>100</v>
      </c>
      <c r="BX47">
        <f>((0/23)*100)</f>
        <v>0</v>
      </c>
      <c r="BY47">
        <f>((0/31)*100)</f>
        <v>0</v>
      </c>
      <c r="BZ47">
        <f>((28/31)*100)</f>
        <v>90.322580645161281</v>
      </c>
      <c r="CA47">
        <f>((0/31)*100)</f>
        <v>0</v>
      </c>
      <c r="CB47">
        <f>((18/31)*100)</f>
        <v>58.064516129032263</v>
      </c>
      <c r="CC47">
        <f>((0/31)*100)</f>
        <v>0</v>
      </c>
      <c r="CD47">
        <f>((0/31)*100)</f>
        <v>0</v>
      </c>
      <c r="CE47">
        <f>((42/65)*100)</f>
        <v>64.615384615384613</v>
      </c>
      <c r="CF47">
        <f>((13/65)*100)</f>
        <v>20</v>
      </c>
      <c r="CG47">
        <f>((51/65)*100)</f>
        <v>78.461538461538467</v>
      </c>
      <c r="CH47">
        <f>((17/33)*100)</f>
        <v>51.515151515151516</v>
      </c>
      <c r="CI47">
        <f>((21/33)*100)</f>
        <v>63.636363636363633</v>
      </c>
      <c r="CJ47">
        <f>((7/33)*100)</f>
        <v>21.212121212121211</v>
      </c>
      <c r="CK47">
        <f>((34/52)*100)</f>
        <v>65.384615384615387</v>
      </c>
      <c r="CL47">
        <f>((51/52)*100)</f>
        <v>98.076923076923066</v>
      </c>
      <c r="CM47">
        <f>((21/52)*100)</f>
        <v>40.384615384615387</v>
      </c>
      <c r="CN47">
        <f>((51/51)*100)</f>
        <v>100</v>
      </c>
      <c r="CO47">
        <f>((28/51)*100)</f>
        <v>54.901960784313729</v>
      </c>
      <c r="CP47">
        <f>((1/51)*100)</f>
        <v>1.9607843137254901</v>
      </c>
      <c r="CQ47">
        <f>$I47/$BG47</f>
        <v>23.504886477346314</v>
      </c>
      <c r="CR47">
        <f>$J47/$BH47</f>
        <v>35.98083485158125</v>
      </c>
      <c r="CS47">
        <f>$K47/$BI47</f>
        <v>29.631690190698826</v>
      </c>
      <c r="CT47">
        <f>$L47/$BJ47</f>
        <v>22.453708620287326</v>
      </c>
      <c r="CV47">
        <v>0.38554216867469882</v>
      </c>
      <c r="CW47">
        <v>0.35802469135802467</v>
      </c>
      <c r="CX47">
        <v>1.2345679012345734E-2</v>
      </c>
      <c r="CY47">
        <v>0.4285714285714286</v>
      </c>
      <c r="CZ47">
        <v>0.19999999999999996</v>
      </c>
      <c r="DA47">
        <v>0.48</v>
      </c>
      <c r="DB47">
        <v>0.39534883720930236</v>
      </c>
      <c r="DC47">
        <v>0.23255813953488372</v>
      </c>
      <c r="DD47">
        <v>0.38554216867469882</v>
      </c>
      <c r="DE47">
        <v>2.9411764705882353E-2</v>
      </c>
      <c r="DF47">
        <v>0.38235294117647056</v>
      </c>
      <c r="DG47">
        <v>0.3902439024390244</v>
      </c>
    </row>
    <row r="48" spans="1:111" x14ac:dyDescent="0.25">
      <c r="A48">
        <v>162.49248499999999</v>
      </c>
      <c r="B48">
        <v>5.1870820000000002</v>
      </c>
      <c r="C48">
        <v>156.82584700000001</v>
      </c>
      <c r="D48">
        <v>6.3176569999999996</v>
      </c>
      <c r="E48">
        <v>157.359138</v>
      </c>
      <c r="F48">
        <v>3.59104</v>
      </c>
      <c r="G48">
        <v>150.95913300000001</v>
      </c>
      <c r="H48">
        <v>6.118125</v>
      </c>
      <c r="I48">
        <f>SQRT((ABS($A$49-$A$48)^2+(ABS($B$49-$B$48)^2)))</f>
        <v>17.973261222199209</v>
      </c>
      <c r="J48">
        <f>SQRT((ABS($C$49-$C$48)^2+(ABS($D$49-$D$48)^2)))</f>
        <v>13.812936801576472</v>
      </c>
      <c r="K48">
        <f>SQRT((ABS($E$49-$E$48)^2+(ABS($F$49-$F$48)^2)))</f>
        <v>19.877776683837173</v>
      </c>
      <c r="L48">
        <f>SQRT((ABS($G$49-$G$48)^2+(ABS($H$49-$H$48)^2)))</f>
        <v>16.763023584330472</v>
      </c>
      <c r="M48">
        <f>ABS($B$48-$D$48)</f>
        <v>1.1305749999999994</v>
      </c>
      <c r="N48">
        <f>ABS($F$48-$H$48)</f>
        <v>2.527085</v>
      </c>
      <c r="Q48">
        <f>SQRT((ABS($A$48-$E$48)^2+(ABS($B$48-$F$48)^2)))</f>
        <v>5.3757419476917656</v>
      </c>
      <c r="R48">
        <f>SQRT((ABS($C$48-$G$48)^2+(ABS($D$48-$H$48)^2)))</f>
        <v>5.8701061469806506</v>
      </c>
      <c r="S48">
        <v>28</v>
      </c>
      <c r="T48">
        <v>0</v>
      </c>
      <c r="U48">
        <v>0</v>
      </c>
      <c r="V48">
        <v>20</v>
      </c>
      <c r="W48">
        <v>29</v>
      </c>
      <c r="X48">
        <v>0</v>
      </c>
      <c r="Y48">
        <v>28</v>
      </c>
      <c r="Z48">
        <v>0</v>
      </c>
      <c r="AA48">
        <v>26</v>
      </c>
      <c r="AB48">
        <v>3</v>
      </c>
      <c r="AC48">
        <v>23</v>
      </c>
      <c r="AD48">
        <v>0</v>
      </c>
      <c r="AE48">
        <v>22</v>
      </c>
      <c r="AF48">
        <v>20</v>
      </c>
      <c r="AG48">
        <v>1</v>
      </c>
      <c r="AH48">
        <v>0</v>
      </c>
      <c r="AI48">
        <v>53</v>
      </c>
      <c r="AJ48">
        <v>24</v>
      </c>
      <c r="AK48">
        <v>22</v>
      </c>
      <c r="AL48">
        <v>52</v>
      </c>
      <c r="AM48">
        <v>71</v>
      </c>
      <c r="AN48">
        <v>53</v>
      </c>
      <c r="AO48">
        <v>51</v>
      </c>
      <c r="AP48">
        <v>40</v>
      </c>
      <c r="AQ48">
        <v>32</v>
      </c>
      <c r="AR48">
        <v>4</v>
      </c>
      <c r="AS48">
        <v>30</v>
      </c>
      <c r="AT48">
        <v>10</v>
      </c>
      <c r="AU48">
        <v>60</v>
      </c>
      <c r="AV48">
        <v>52</v>
      </c>
      <c r="AW48">
        <v>31</v>
      </c>
      <c r="AX48">
        <v>29</v>
      </c>
      <c r="AY48">
        <f>(28/200)</f>
        <v>0.14000000000000001</v>
      </c>
      <c r="AZ48">
        <f>(29/200)</f>
        <v>0.14499999999999999</v>
      </c>
      <c r="BA48">
        <f>(26/200)</f>
        <v>0.13</v>
      </c>
      <c r="BB48">
        <f>(22/200)</f>
        <v>0.11</v>
      </c>
      <c r="BC48">
        <f>(53/200)</f>
        <v>0.26500000000000001</v>
      </c>
      <c r="BD48">
        <f>(71/200)</f>
        <v>0.35499999999999998</v>
      </c>
      <c r="BE48">
        <f>(32/200)</f>
        <v>0.16</v>
      </c>
      <c r="BF48">
        <f>(60/200)</f>
        <v>0.3</v>
      </c>
      <c r="BG48">
        <f>(0.14+0.265)</f>
        <v>0.40500000000000003</v>
      </c>
      <c r="BH48">
        <f>(0.145+0.355)</f>
        <v>0.5</v>
      </c>
      <c r="BI48">
        <f>(0.13+0.16)</f>
        <v>0.29000000000000004</v>
      </c>
      <c r="BJ48">
        <f>(0.11+0.3)</f>
        <v>0.41</v>
      </c>
      <c r="BK48">
        <f>((0.14/0.405)*100)</f>
        <v>34.567901234567906</v>
      </c>
      <c r="BL48">
        <f>((0.145/0.5)*100)</f>
        <v>28.999999999999996</v>
      </c>
      <c r="BM48">
        <f>((0.13/0.29)*100)</f>
        <v>44.827586206896555</v>
      </c>
      <c r="BN48">
        <f>((0.11/0.41)*100)</f>
        <v>26.829268292682929</v>
      </c>
      <c r="BO48">
        <f>((0.265/0.405)*100)</f>
        <v>65.432098765432102</v>
      </c>
      <c r="BP48">
        <f>((0.355/0.5)*100)</f>
        <v>71</v>
      </c>
      <c r="BQ48">
        <f>((0.16/0.29)*100)</f>
        <v>55.172413793103459</v>
      </c>
      <c r="BR48">
        <f>((0.3/0.41)*100)</f>
        <v>73.170731707317074</v>
      </c>
      <c r="BS48">
        <f>((0/28)*100)</f>
        <v>0</v>
      </c>
      <c r="BT48">
        <f>((0/28)*100)</f>
        <v>0</v>
      </c>
      <c r="BU48">
        <f>((20/28)*100)</f>
        <v>71.428571428571431</v>
      </c>
      <c r="BV48">
        <f>((0/29)*100)</f>
        <v>0</v>
      </c>
      <c r="BW48">
        <f>((28/29)*100)</f>
        <v>96.551724137931032</v>
      </c>
      <c r="BX48">
        <f>((0/29)*100)</f>
        <v>0</v>
      </c>
      <c r="BY48">
        <f>((3/26)*100)</f>
        <v>11.538461538461538</v>
      </c>
      <c r="BZ48">
        <f>((23/26)*100)</f>
        <v>88.461538461538453</v>
      </c>
      <c r="CA48">
        <f>((0/26)*100)</f>
        <v>0</v>
      </c>
      <c r="CB48">
        <f>((20/22)*100)</f>
        <v>90.909090909090907</v>
      </c>
      <c r="CC48">
        <f>((1/22)*100)</f>
        <v>4.5454545454545459</v>
      </c>
      <c r="CD48">
        <f>((0/22)*100)</f>
        <v>0</v>
      </c>
      <c r="CE48">
        <f>((24/53)*100)</f>
        <v>45.283018867924532</v>
      </c>
      <c r="CF48">
        <f>((22/53)*100)</f>
        <v>41.509433962264154</v>
      </c>
      <c r="CG48">
        <f>((52/53)*100)</f>
        <v>98.113207547169807</v>
      </c>
      <c r="CH48">
        <f>((53/71)*100)</f>
        <v>74.647887323943664</v>
      </c>
      <c r="CI48">
        <f>((51/71)*100)</f>
        <v>71.83098591549296</v>
      </c>
      <c r="CJ48">
        <f>((40/71)*100)</f>
        <v>56.338028169014088</v>
      </c>
      <c r="CK48">
        <f>((4/32)*100)</f>
        <v>12.5</v>
      </c>
      <c r="CL48">
        <f>((30/32)*100)</f>
        <v>93.75</v>
      </c>
      <c r="CM48">
        <f>((10/32)*100)</f>
        <v>31.25</v>
      </c>
      <c r="CN48">
        <f>((52/60)*100)</f>
        <v>86.666666666666671</v>
      </c>
      <c r="CO48">
        <f>((31/60)*100)</f>
        <v>51.666666666666671</v>
      </c>
      <c r="CP48">
        <f>((29/60)*100)</f>
        <v>48.333333333333336</v>
      </c>
      <c r="CQ48">
        <f>$I48/$BG48</f>
        <v>44.378422770862244</v>
      </c>
      <c r="CR48">
        <f>$J48/$BH48</f>
        <v>27.625873603152943</v>
      </c>
      <c r="CS48">
        <f>$K48/$BI48</f>
        <v>68.544057530472998</v>
      </c>
      <c r="CT48">
        <f>$L48/$BJ48</f>
        <v>40.885423376415787</v>
      </c>
      <c r="CV48">
        <v>0.39506172839506171</v>
      </c>
      <c r="CW48">
        <v>0.40816326530612246</v>
      </c>
      <c r="CX48">
        <v>4.081632653061229E-2</v>
      </c>
      <c r="CY48">
        <v>0.49</v>
      </c>
      <c r="CZ48">
        <v>5.1724137931034475E-2</v>
      </c>
      <c r="DA48">
        <v>0.41379310344827586</v>
      </c>
      <c r="DB48">
        <v>0.37349397590361444</v>
      </c>
      <c r="DC48">
        <v>3.614457831325301E-2</v>
      </c>
      <c r="DD48">
        <v>0.46551724137931033</v>
      </c>
      <c r="DE48">
        <v>1.2195121951219513E-2</v>
      </c>
      <c r="DF48">
        <v>0.36585365853658536</v>
      </c>
      <c r="DG48">
        <v>0.37804878048780488</v>
      </c>
    </row>
    <row r="49" spans="1:111" x14ac:dyDescent="0.25">
      <c r="A49">
        <v>180.42584399999998</v>
      </c>
      <c r="B49">
        <v>3.9901049999999998</v>
      </c>
      <c r="C49">
        <v>170.625812</v>
      </c>
      <c r="D49">
        <v>6.9161460000000003</v>
      </c>
      <c r="E49">
        <v>177.22578799999999</v>
      </c>
      <c r="F49">
        <v>2.9260410000000001</v>
      </c>
      <c r="G49">
        <v>167.692455</v>
      </c>
      <c r="H49">
        <v>7.1155689999999998</v>
      </c>
      <c r="I49">
        <f>SQRT((ABS($A$50-$A$49)^2+(ABS($B$50-$B$49)^2)))</f>
        <v>19.133746647136153</v>
      </c>
      <c r="J49">
        <f>SQRT((ABS($C$50-$C$49)^2+(ABS($D$50-$D$49)^2)))</f>
        <v>19.654482095656089</v>
      </c>
      <c r="K49">
        <f>SQRT((ABS($E$50-$E$49)^2+(ABS($F$50-$F$49)^2)))</f>
        <v>20.008953692938192</v>
      </c>
      <c r="L49">
        <f>SQRT((ABS($G$50-$G$49)^2+(ABS($H$50-$H$49)^2)))</f>
        <v>20.606886795264469</v>
      </c>
      <c r="M49">
        <f>ABS($B$49-$D$49)</f>
        <v>2.9260410000000006</v>
      </c>
      <c r="N49">
        <f>ABS($F$49-$H$49)</f>
        <v>4.1895279999999993</v>
      </c>
      <c r="Q49">
        <f>SQRT((ABS($A$49-$E$49)^2+(ABS($B$49-$F$49)^2)))</f>
        <v>3.3723271785566613</v>
      </c>
      <c r="R49">
        <f>SQRT((ABS($C$49-$G$49)^2+(ABS($D$49-$H$49)^2)))</f>
        <v>2.9401280282290441</v>
      </c>
      <c r="S49">
        <v>23</v>
      </c>
      <c r="T49">
        <v>0</v>
      </c>
      <c r="U49">
        <v>3</v>
      </c>
      <c r="V49">
        <v>19</v>
      </c>
      <c r="W49">
        <v>25</v>
      </c>
      <c r="X49">
        <v>0</v>
      </c>
      <c r="Y49">
        <v>23</v>
      </c>
      <c r="Z49">
        <v>1</v>
      </c>
      <c r="AA49">
        <v>26</v>
      </c>
      <c r="AB49">
        <v>4</v>
      </c>
      <c r="AC49">
        <v>22</v>
      </c>
      <c r="AD49">
        <v>1</v>
      </c>
      <c r="AE49">
        <v>21</v>
      </c>
      <c r="AF49">
        <v>19</v>
      </c>
      <c r="AG49">
        <v>1</v>
      </c>
      <c r="AH49">
        <v>0</v>
      </c>
      <c r="AI49">
        <v>26</v>
      </c>
      <c r="AJ49">
        <v>1</v>
      </c>
      <c r="AK49">
        <v>3</v>
      </c>
      <c r="AL49">
        <v>24</v>
      </c>
      <c r="AM49">
        <v>33</v>
      </c>
      <c r="AN49">
        <v>5</v>
      </c>
      <c r="AO49">
        <v>30</v>
      </c>
      <c r="AP49">
        <v>12</v>
      </c>
      <c r="AQ49">
        <v>22</v>
      </c>
      <c r="AR49">
        <v>2</v>
      </c>
      <c r="AS49">
        <v>21</v>
      </c>
      <c r="AT49">
        <v>1</v>
      </c>
      <c r="AU49">
        <v>28</v>
      </c>
      <c r="AV49">
        <v>24</v>
      </c>
      <c r="AW49">
        <v>4</v>
      </c>
      <c r="AX49">
        <v>2</v>
      </c>
      <c r="AY49">
        <f>(23/200)</f>
        <v>0.115</v>
      </c>
      <c r="AZ49">
        <f>(25/200)</f>
        <v>0.125</v>
      </c>
      <c r="BA49">
        <f>(26/200)</f>
        <v>0.13</v>
      </c>
      <c r="BB49">
        <f>(21/200)</f>
        <v>0.105</v>
      </c>
      <c r="BC49">
        <f>(26/200)</f>
        <v>0.13</v>
      </c>
      <c r="BD49">
        <f>(33/200)</f>
        <v>0.16500000000000001</v>
      </c>
      <c r="BE49">
        <f>(22/200)</f>
        <v>0.11</v>
      </c>
      <c r="BF49">
        <f>(28/200)</f>
        <v>0.14000000000000001</v>
      </c>
      <c r="BG49">
        <f>(0.115+0.13)</f>
        <v>0.245</v>
      </c>
      <c r="BH49">
        <f>(0.125+0.165)</f>
        <v>0.29000000000000004</v>
      </c>
      <c r="BI49">
        <f>(0.13+0.11)</f>
        <v>0.24</v>
      </c>
      <c r="BJ49">
        <f>(0.105+0.14)</f>
        <v>0.245</v>
      </c>
      <c r="BK49">
        <f>((0.115/0.245)*100)</f>
        <v>46.938775510204081</v>
      </c>
      <c r="BL49">
        <f>((0.125/0.29)*100)</f>
        <v>43.103448275862071</v>
      </c>
      <c r="BM49">
        <f>((0.13/0.24)*100)</f>
        <v>54.166666666666671</v>
      </c>
      <c r="BN49">
        <f>((0.105/0.245)*100)</f>
        <v>42.857142857142854</v>
      </c>
      <c r="BO49">
        <f>((0.13/0.245)*100)</f>
        <v>53.061224489795919</v>
      </c>
      <c r="BP49">
        <f>((0.165/0.29)*100)</f>
        <v>56.896551724137936</v>
      </c>
      <c r="BQ49">
        <f>((0.11/0.24)*100)</f>
        <v>45.833333333333336</v>
      </c>
      <c r="BR49">
        <f>((0.14/0.245)*100)</f>
        <v>57.142857142857153</v>
      </c>
      <c r="BS49">
        <f>((0/23)*100)</f>
        <v>0</v>
      </c>
      <c r="BT49">
        <f>((3/23)*100)</f>
        <v>13.043478260869565</v>
      </c>
      <c r="BU49">
        <f>((19/23)*100)</f>
        <v>82.608695652173907</v>
      </c>
      <c r="BV49">
        <f>((0/25)*100)</f>
        <v>0</v>
      </c>
      <c r="BW49">
        <f>((23/25)*100)</f>
        <v>92</v>
      </c>
      <c r="BX49">
        <f>((1/25)*100)</f>
        <v>4</v>
      </c>
      <c r="BY49">
        <f>((4/26)*100)</f>
        <v>15.384615384615385</v>
      </c>
      <c r="BZ49">
        <f>((22/26)*100)</f>
        <v>84.615384615384613</v>
      </c>
      <c r="CA49">
        <f>((1/26)*100)</f>
        <v>3.8461538461538463</v>
      </c>
      <c r="CB49">
        <f>((19/21)*100)</f>
        <v>90.476190476190482</v>
      </c>
      <c r="CC49">
        <f>((1/21)*100)</f>
        <v>4.7619047619047619</v>
      </c>
      <c r="CD49">
        <f>((0/21)*100)</f>
        <v>0</v>
      </c>
      <c r="CE49">
        <f>((1/26)*100)</f>
        <v>3.8461538461538463</v>
      </c>
      <c r="CF49">
        <f>((3/26)*100)</f>
        <v>11.538461538461538</v>
      </c>
      <c r="CG49">
        <f>((24/26)*100)</f>
        <v>92.307692307692307</v>
      </c>
      <c r="CH49">
        <f>((5/33)*100)</f>
        <v>15.151515151515152</v>
      </c>
      <c r="CI49">
        <f>((30/33)*100)</f>
        <v>90.909090909090907</v>
      </c>
      <c r="CJ49">
        <f>((12/33)*100)</f>
        <v>36.363636363636367</v>
      </c>
      <c r="CK49">
        <f>((2/22)*100)</f>
        <v>9.0909090909090917</v>
      </c>
      <c r="CL49">
        <f>((21/22)*100)</f>
        <v>95.454545454545453</v>
      </c>
      <c r="CM49">
        <f>((1/22)*100)</f>
        <v>4.5454545454545459</v>
      </c>
      <c r="CN49">
        <f>((24/28)*100)</f>
        <v>85.714285714285708</v>
      </c>
      <c r="CO49">
        <f>((4/28)*100)</f>
        <v>14.285714285714285</v>
      </c>
      <c r="CP49">
        <f>((2/28)*100)</f>
        <v>7.1428571428571423</v>
      </c>
      <c r="CQ49">
        <f>$I49/$BG49</f>
        <v>78.096925090351647</v>
      </c>
      <c r="CR49">
        <f>$J49/$BH49</f>
        <v>67.774076191917544</v>
      </c>
      <c r="CS49">
        <f>$K49/$BI49</f>
        <v>83.370640387242474</v>
      </c>
      <c r="CT49">
        <f>$L49/$BJ49</f>
        <v>84.109742021487634</v>
      </c>
      <c r="CV49">
        <v>0.46938775510204084</v>
      </c>
      <c r="CW49">
        <v>0.40425531914893614</v>
      </c>
      <c r="CX49">
        <v>4.2553191489361653E-2</v>
      </c>
      <c r="CY49">
        <v>0.44827586206896552</v>
      </c>
      <c r="CZ49">
        <v>6.3829787234042534E-2</v>
      </c>
      <c r="DA49">
        <v>0.46808510638297873</v>
      </c>
      <c r="DB49">
        <v>0.5</v>
      </c>
      <c r="DC49">
        <v>5.1724137931034482E-2</v>
      </c>
      <c r="DD49">
        <v>0.45833333333333337</v>
      </c>
      <c r="DE49">
        <v>2.4390243902439025E-2</v>
      </c>
      <c r="DF49">
        <v>0.41463414634146339</v>
      </c>
      <c r="DG49">
        <v>0.44897959183673469</v>
      </c>
    </row>
    <row r="50" spans="1:111" x14ac:dyDescent="0.25">
      <c r="A50">
        <v>199.55912899999998</v>
      </c>
      <c r="B50">
        <v>4.1230180000000001</v>
      </c>
      <c r="C50">
        <v>190.22576699999999</v>
      </c>
      <c r="D50">
        <v>5.453125</v>
      </c>
      <c r="E50">
        <v>197.22578899999999</v>
      </c>
      <c r="F50">
        <v>3.5245289999999998</v>
      </c>
      <c r="G50">
        <v>188.292474</v>
      </c>
      <c r="H50">
        <v>6.5835910000000002</v>
      </c>
      <c r="I50">
        <f>SQRT((ABS($A$51-$A$50)^2+(ABS($B$51-$B$50)^2)))</f>
        <v>17.316613934912926</v>
      </c>
      <c r="J50">
        <f>SQRT((ABS($C$51-$C$50)^2+(ABS($D$51-$D$50)^2)))</f>
        <v>18.417831834872924</v>
      </c>
      <c r="K50">
        <f>SQRT((ABS($E$51-$E$50)^2+(ABS($F$51-$F$50)^2)))</f>
        <v>16.8628057136102</v>
      </c>
      <c r="L50">
        <f>SQRT((ABS($G$51-$G$50)^2+(ABS($H$51-$H$50)^2)))</f>
        <v>18.461035559156969</v>
      </c>
      <c r="M50">
        <f>ABS($B$50-$D$50)</f>
        <v>1.3301069999999999</v>
      </c>
      <c r="N50">
        <f>ABS($F$50-$H$50)</f>
        <v>3.0590620000000004</v>
      </c>
      <c r="Q50">
        <f>SQRT((ABS($A$50-$E$50)^2+(ABS($B$50-$F$50)^2)))</f>
        <v>2.4088720677364677</v>
      </c>
      <c r="R50">
        <f>SQRT((ABS($C$50-$G$50)^2+(ABS($D$50-$H$50)^2)))</f>
        <v>2.239547990333087</v>
      </c>
      <c r="S50">
        <v>23</v>
      </c>
      <c r="T50">
        <v>1</v>
      </c>
      <c r="U50">
        <v>4</v>
      </c>
      <c r="V50">
        <v>19</v>
      </c>
      <c r="W50">
        <v>23</v>
      </c>
      <c r="X50">
        <v>0</v>
      </c>
      <c r="Y50">
        <v>22</v>
      </c>
      <c r="Z50">
        <v>1</v>
      </c>
      <c r="AA50">
        <v>25</v>
      </c>
      <c r="AB50">
        <v>4</v>
      </c>
      <c r="AC50">
        <v>21</v>
      </c>
      <c r="AD50">
        <v>1</v>
      </c>
      <c r="AE50">
        <v>19</v>
      </c>
      <c r="AF50">
        <v>19</v>
      </c>
      <c r="AG50">
        <v>0</v>
      </c>
      <c r="AH50">
        <v>1</v>
      </c>
      <c r="AI50">
        <v>24</v>
      </c>
      <c r="AJ50">
        <v>1</v>
      </c>
      <c r="AK50">
        <v>2</v>
      </c>
      <c r="AL50">
        <v>22</v>
      </c>
      <c r="AM50">
        <v>24</v>
      </c>
      <c r="AN50">
        <v>1</v>
      </c>
      <c r="AO50">
        <v>21</v>
      </c>
      <c r="AP50">
        <v>4</v>
      </c>
      <c r="AQ50">
        <v>21</v>
      </c>
      <c r="AR50">
        <v>2</v>
      </c>
      <c r="AS50">
        <v>18</v>
      </c>
      <c r="AT50">
        <v>3</v>
      </c>
      <c r="AU50">
        <v>25</v>
      </c>
      <c r="AV50">
        <v>22</v>
      </c>
      <c r="AW50">
        <v>3</v>
      </c>
      <c r="AX50">
        <v>0</v>
      </c>
      <c r="AY50">
        <f>(23/200)</f>
        <v>0.115</v>
      </c>
      <c r="AZ50">
        <f>(23/200)</f>
        <v>0.115</v>
      </c>
      <c r="BA50">
        <f>(25/200)</f>
        <v>0.125</v>
      </c>
      <c r="BB50">
        <f>(19/200)</f>
        <v>9.5000000000000001E-2</v>
      </c>
      <c r="BC50">
        <f>(24/200)</f>
        <v>0.12</v>
      </c>
      <c r="BD50">
        <f>(24/200)</f>
        <v>0.12</v>
      </c>
      <c r="BE50">
        <f>(21/200)</f>
        <v>0.105</v>
      </c>
      <c r="BF50">
        <f>(25/200)</f>
        <v>0.125</v>
      </c>
      <c r="BG50">
        <f>(0.115+0.12)</f>
        <v>0.23499999999999999</v>
      </c>
      <c r="BH50">
        <f>(0.115+0.12)</f>
        <v>0.23499999999999999</v>
      </c>
      <c r="BI50">
        <f>(0.125+0.105)</f>
        <v>0.22999999999999998</v>
      </c>
      <c r="BJ50">
        <f>(0.095+0.125)</f>
        <v>0.22</v>
      </c>
      <c r="BK50">
        <f>((0.115/0.235)*100)</f>
        <v>48.936170212765958</v>
      </c>
      <c r="BL50">
        <f>((0.115/0.235)*100)</f>
        <v>48.936170212765958</v>
      </c>
      <c r="BM50">
        <f>((0.125/0.23)*100)</f>
        <v>54.347826086956516</v>
      </c>
      <c r="BN50">
        <f>((0.095/0.22)*100)</f>
        <v>43.18181818181818</v>
      </c>
      <c r="BO50">
        <f>((0.12/0.235)*100)</f>
        <v>51.063829787234042</v>
      </c>
      <c r="BP50">
        <f>((0.12/0.235)*100)</f>
        <v>51.063829787234042</v>
      </c>
      <c r="BQ50">
        <f>((0.105/0.23)*100)</f>
        <v>45.652173913043477</v>
      </c>
      <c r="BR50">
        <f>((0.125/0.22)*100)</f>
        <v>56.81818181818182</v>
      </c>
      <c r="BS50">
        <f>((1/23)*100)</f>
        <v>4.3478260869565215</v>
      </c>
      <c r="BT50">
        <f>((4/23)*100)</f>
        <v>17.391304347826086</v>
      </c>
      <c r="BU50">
        <f>((19/23)*100)</f>
        <v>82.608695652173907</v>
      </c>
      <c r="BV50">
        <f>((0/23)*100)</f>
        <v>0</v>
      </c>
      <c r="BW50">
        <f>((22/23)*100)</f>
        <v>95.652173913043484</v>
      </c>
      <c r="BX50">
        <f>((1/23)*100)</f>
        <v>4.3478260869565215</v>
      </c>
      <c r="BY50">
        <f>((4/25)*100)</f>
        <v>16</v>
      </c>
      <c r="BZ50">
        <f>((21/25)*100)</f>
        <v>84</v>
      </c>
      <c r="CA50">
        <f>((1/25)*100)</f>
        <v>4</v>
      </c>
      <c r="CB50">
        <f>((19/19)*100)</f>
        <v>100</v>
      </c>
      <c r="CC50">
        <f>((0/19)*100)</f>
        <v>0</v>
      </c>
      <c r="CD50">
        <f>((1/19)*100)</f>
        <v>5.2631578947368416</v>
      </c>
      <c r="CE50">
        <f>((1/24)*100)</f>
        <v>4.1666666666666661</v>
      </c>
      <c r="CF50">
        <f>((2/24)*100)</f>
        <v>8.3333333333333321</v>
      </c>
      <c r="CG50">
        <f>((22/24)*100)</f>
        <v>91.666666666666657</v>
      </c>
      <c r="CH50">
        <f>((1/24)*100)</f>
        <v>4.1666666666666661</v>
      </c>
      <c r="CI50">
        <f>((21/24)*100)</f>
        <v>87.5</v>
      </c>
      <c r="CJ50">
        <f>((4/24)*100)</f>
        <v>16.666666666666664</v>
      </c>
      <c r="CK50">
        <f>((2/21)*100)</f>
        <v>9.5238095238095237</v>
      </c>
      <c r="CL50">
        <f>((18/21)*100)</f>
        <v>85.714285714285708</v>
      </c>
      <c r="CM50">
        <f>((3/21)*100)</f>
        <v>14.285714285714285</v>
      </c>
      <c r="CN50">
        <f>((22/25)*100)</f>
        <v>88</v>
      </c>
      <c r="CO50">
        <f>((3/25)*100)</f>
        <v>12</v>
      </c>
      <c r="CP50">
        <f>((0/25)*100)</f>
        <v>0</v>
      </c>
      <c r="CQ50">
        <f>$I50/$BG50</f>
        <v>73.687718871969906</v>
      </c>
      <c r="CR50">
        <f>$J50/$BH50</f>
        <v>78.373752488820955</v>
      </c>
      <c r="CS50">
        <f>$K50/$BI50</f>
        <v>73.316546580913922</v>
      </c>
      <c r="CT50">
        <f>$L50/$BJ50</f>
        <v>83.913797996168043</v>
      </c>
      <c r="CV50">
        <v>0.48936170212765956</v>
      </c>
      <c r="CW50">
        <v>0.37209302325581395</v>
      </c>
      <c r="CX50">
        <v>2.1276595744680851E-2</v>
      </c>
      <c r="CY50">
        <v>0.48936170212765961</v>
      </c>
      <c r="CZ50">
        <v>8.6956521739130488E-2</v>
      </c>
      <c r="DA50">
        <v>0.47826086956521741</v>
      </c>
      <c r="DB50">
        <v>0.41666666666666663</v>
      </c>
      <c r="DC50">
        <v>8.3333333333333329E-2</v>
      </c>
      <c r="DD50">
        <v>0.39130434782608692</v>
      </c>
      <c r="DE50">
        <v>4.0816326530612242E-2</v>
      </c>
      <c r="DF50">
        <v>0.48979591836734693</v>
      </c>
      <c r="DG50">
        <v>0.40909090909090912</v>
      </c>
    </row>
    <row r="51" spans="1:111" x14ac:dyDescent="0.25">
      <c r="A51">
        <v>216.874663</v>
      </c>
      <c r="B51">
        <v>4.3164100000000003</v>
      </c>
      <c r="C51">
        <v>208.64355</v>
      </c>
      <c r="D51">
        <v>5.4107120000000002</v>
      </c>
      <c r="E51">
        <v>214.06999099999999</v>
      </c>
      <c r="F51">
        <v>4.3164100000000003</v>
      </c>
      <c r="G51">
        <v>206.753501</v>
      </c>
      <c r="H51">
        <v>6.5658139999999996</v>
      </c>
      <c r="I51">
        <f>SQRT((ABS($A$52-$A$51)^2+(ABS($B$52-$B$51)^2)))</f>
        <v>15.886165842051149</v>
      </c>
      <c r="J51">
        <f>SQRT((ABS($C$52-$C$51)^2+(ABS($D$52-$D$51)^2)))</f>
        <v>17.570176863985171</v>
      </c>
      <c r="K51">
        <f>SQRT((ABS($E$52-$E$51)^2+(ABS($F$52-$F$51)^2)))</f>
        <v>15.747413236625675</v>
      </c>
      <c r="L51">
        <f>SQRT((ABS($G$52-$G$51)^2+(ABS($H$52-$H$51)^2)))</f>
        <v>16.280241815415376</v>
      </c>
      <c r="M51">
        <f>ABS($B$51-$D$51)</f>
        <v>1.0943019999999999</v>
      </c>
      <c r="N51">
        <f>ABS($F$51-$H$51)</f>
        <v>2.2494039999999993</v>
      </c>
      <c r="Q51">
        <f>SQRT((ABS($A$51-$E$51)^2+(ABS($B$51-$F$51)^2)))</f>
        <v>2.8046720000000107</v>
      </c>
      <c r="R51">
        <f>SQRT((ABS($C$51-$G$51)^2+(ABS($D$51-$H$51)^2)))</f>
        <v>2.2150724260856611</v>
      </c>
      <c r="S51">
        <v>20</v>
      </c>
      <c r="T51">
        <v>0</v>
      </c>
      <c r="U51">
        <v>4</v>
      </c>
      <c r="V51">
        <v>17</v>
      </c>
      <c r="W51">
        <v>24</v>
      </c>
      <c r="X51">
        <v>1</v>
      </c>
      <c r="Y51">
        <v>21</v>
      </c>
      <c r="Z51">
        <v>0</v>
      </c>
      <c r="AA51">
        <v>26</v>
      </c>
      <c r="AB51">
        <v>10</v>
      </c>
      <c r="AC51">
        <v>15</v>
      </c>
      <c r="AD51">
        <v>0</v>
      </c>
      <c r="AE51">
        <v>22</v>
      </c>
      <c r="AF51">
        <v>17</v>
      </c>
      <c r="AG51">
        <v>0</v>
      </c>
      <c r="AH51">
        <v>1</v>
      </c>
      <c r="AI51">
        <v>23</v>
      </c>
      <c r="AJ51">
        <v>0</v>
      </c>
      <c r="AK51">
        <v>2</v>
      </c>
      <c r="AL51">
        <v>23</v>
      </c>
      <c r="AM51">
        <v>22</v>
      </c>
      <c r="AN51">
        <v>0</v>
      </c>
      <c r="AO51">
        <v>18</v>
      </c>
      <c r="AP51">
        <v>3</v>
      </c>
      <c r="AQ51">
        <v>26</v>
      </c>
      <c r="AR51">
        <v>10</v>
      </c>
      <c r="AS51">
        <v>21</v>
      </c>
      <c r="AT51">
        <v>5</v>
      </c>
      <c r="AU51">
        <v>27</v>
      </c>
      <c r="AV51">
        <v>23</v>
      </c>
      <c r="AW51">
        <v>3</v>
      </c>
      <c r="AX51">
        <v>3</v>
      </c>
      <c r="AY51">
        <f>(20/200)</f>
        <v>0.1</v>
      </c>
      <c r="AZ51">
        <f>(24/200)</f>
        <v>0.12</v>
      </c>
      <c r="BA51">
        <f>(26/200)</f>
        <v>0.13</v>
      </c>
      <c r="BB51">
        <f>(22/200)</f>
        <v>0.11</v>
      </c>
      <c r="BC51">
        <f>(23/200)</f>
        <v>0.115</v>
      </c>
      <c r="BD51">
        <f>(22/200)</f>
        <v>0.11</v>
      </c>
      <c r="BE51">
        <f>(26/200)</f>
        <v>0.13</v>
      </c>
      <c r="BF51">
        <f>(27/200)</f>
        <v>0.13500000000000001</v>
      </c>
      <c r="BG51">
        <f>(0.1+0.115)</f>
        <v>0.21500000000000002</v>
      </c>
      <c r="BH51">
        <f>(0.12+0.11)</f>
        <v>0.22999999999999998</v>
      </c>
      <c r="BI51">
        <f>(0.13+0.13)</f>
        <v>0.26</v>
      </c>
      <c r="BJ51">
        <f>(0.11+0.135)</f>
        <v>0.245</v>
      </c>
      <c r="BK51">
        <f>((0.1/0.215)*100)</f>
        <v>46.511627906976749</v>
      </c>
      <c r="BL51">
        <f>((0.12/0.23)*100)</f>
        <v>52.173913043478258</v>
      </c>
      <c r="BM51">
        <f>((0.13/0.26)*100)</f>
        <v>50</v>
      </c>
      <c r="BN51">
        <f>((0.11/0.245)*100)</f>
        <v>44.897959183673471</v>
      </c>
      <c r="BO51">
        <f>((0.115/0.215)*100)</f>
        <v>53.488372093023258</v>
      </c>
      <c r="BP51">
        <f>((0.11/0.23)*100)</f>
        <v>47.826086956521735</v>
      </c>
      <c r="BQ51">
        <f>((0.13/0.26)*100)</f>
        <v>50</v>
      </c>
      <c r="BR51">
        <f>((0.135/0.245)*100)</f>
        <v>55.102040816326536</v>
      </c>
      <c r="BS51">
        <f>((0/20)*100)</f>
        <v>0</v>
      </c>
      <c r="BT51">
        <f>((4/20)*100)</f>
        <v>20</v>
      </c>
      <c r="BU51">
        <f>((17/20)*100)</f>
        <v>85</v>
      </c>
      <c r="BV51">
        <f>((1/24)*100)</f>
        <v>4.1666666666666661</v>
      </c>
      <c r="BW51">
        <f>((21/24)*100)</f>
        <v>87.5</v>
      </c>
      <c r="BX51">
        <f>((0/24)*100)</f>
        <v>0</v>
      </c>
      <c r="BY51">
        <f>((10/26)*100)</f>
        <v>38.461538461538467</v>
      </c>
      <c r="BZ51">
        <f>((15/26)*100)</f>
        <v>57.692307692307686</v>
      </c>
      <c r="CA51">
        <f>((0/26)*100)</f>
        <v>0</v>
      </c>
      <c r="CB51">
        <f>((17/22)*100)</f>
        <v>77.272727272727266</v>
      </c>
      <c r="CC51">
        <f>((0/22)*100)</f>
        <v>0</v>
      </c>
      <c r="CD51">
        <f>((1/22)*100)</f>
        <v>4.5454545454545459</v>
      </c>
      <c r="CE51">
        <f>((0/23)*100)</f>
        <v>0</v>
      </c>
      <c r="CF51">
        <f>((2/23)*100)</f>
        <v>8.695652173913043</v>
      </c>
      <c r="CG51">
        <f>((23/23)*100)</f>
        <v>100</v>
      </c>
      <c r="CH51">
        <f>((0/22)*100)</f>
        <v>0</v>
      </c>
      <c r="CI51">
        <f>((18/22)*100)</f>
        <v>81.818181818181827</v>
      </c>
      <c r="CJ51">
        <f>((3/22)*100)</f>
        <v>13.636363636363635</v>
      </c>
      <c r="CK51">
        <f>((10/26)*100)</f>
        <v>38.461538461538467</v>
      </c>
      <c r="CL51">
        <f>((21/26)*100)</f>
        <v>80.769230769230774</v>
      </c>
      <c r="CM51">
        <f>((5/26)*100)</f>
        <v>19.230769230769234</v>
      </c>
      <c r="CN51">
        <f>((23/27)*100)</f>
        <v>85.18518518518519</v>
      </c>
      <c r="CO51">
        <f>((3/27)*100)</f>
        <v>11.111111111111111</v>
      </c>
      <c r="CP51">
        <f>((3/27)*100)</f>
        <v>11.111111111111111</v>
      </c>
      <c r="CQ51">
        <f>$I51/$BG51</f>
        <v>73.889143451400685</v>
      </c>
      <c r="CR51">
        <f>$J51/$BH51</f>
        <v>76.392073321674658</v>
      </c>
      <c r="CS51">
        <f>$K51/$BI51</f>
        <v>60.566973987021825</v>
      </c>
      <c r="CT51">
        <f>$L51/$BJ51</f>
        <v>66.449966593532153</v>
      </c>
      <c r="CV51">
        <v>0.46511627906976744</v>
      </c>
      <c r="CW51">
        <v>0.30769230769230771</v>
      </c>
      <c r="CX51">
        <v>9.6153846153846145E-2</v>
      </c>
      <c r="CY51">
        <v>0.5</v>
      </c>
      <c r="CZ51">
        <v>8.8888888888888906E-2</v>
      </c>
      <c r="DA51">
        <v>0.44444444444444442</v>
      </c>
      <c r="DB51">
        <v>0.41304347826086951</v>
      </c>
      <c r="DC51">
        <v>8.6956521739130432E-2</v>
      </c>
      <c r="DD51">
        <v>0.40384615384615385</v>
      </c>
      <c r="DE51">
        <v>2.0408163265306145E-2</v>
      </c>
      <c r="DF51">
        <v>0.5</v>
      </c>
      <c r="DG51">
        <v>0.42857142857142855</v>
      </c>
    </row>
    <row r="52" spans="1:111" x14ac:dyDescent="0.25">
      <c r="A52">
        <v>232.72717499999999</v>
      </c>
      <c r="B52">
        <v>3.2829069999999998</v>
      </c>
      <c r="C52">
        <v>226.203204</v>
      </c>
      <c r="D52">
        <v>4.8027100000000003</v>
      </c>
      <c r="E52">
        <v>229.800498</v>
      </c>
      <c r="F52">
        <v>3.5869080000000002</v>
      </c>
      <c r="G52">
        <v>223.03272099999998</v>
      </c>
      <c r="H52">
        <v>6.3834140000000001</v>
      </c>
      <c r="I52">
        <f>SQRT((ABS($A$53-$A$52)^2+(ABS($B$53-$B$52)^2)))</f>
        <v>17.078768873163455</v>
      </c>
      <c r="J52">
        <f>SQRT((ABS($C$53-$C$52)^2+(ABS($D$53-$D$52)^2)))</f>
        <v>15.202358220710781</v>
      </c>
      <c r="K52">
        <f>SQRT((ABS($E$53-$E$52)^2+(ABS($F$53-$F$52)^2)))</f>
        <v>16.402242214648098</v>
      </c>
      <c r="L52">
        <f>SQRT((ABS($G$53-$G$52)^2+(ABS($H$53-$H$52)^2)))</f>
        <v>16.584578798440717</v>
      </c>
      <c r="M52">
        <f>ABS($B$52-$D$52)</f>
        <v>1.5198030000000005</v>
      </c>
      <c r="N52">
        <f>ABS($F$52-$H$52)</f>
        <v>2.7965059999999999</v>
      </c>
      <c r="Q52">
        <f>SQRT((ABS($A$52-$E$52)^2+(ABS($B$52-$F$52)^2)))</f>
        <v>2.9424232989714287</v>
      </c>
      <c r="R52">
        <f>SQRT((ABS($C$52-$G$52)^2+(ABS($D$52-$H$52)^2)))</f>
        <v>3.5426808477345397</v>
      </c>
      <c r="S52">
        <v>26</v>
      </c>
      <c r="T52">
        <v>0</v>
      </c>
      <c r="U52">
        <v>10</v>
      </c>
      <c r="V52">
        <v>12</v>
      </c>
      <c r="W52">
        <v>20</v>
      </c>
      <c r="X52">
        <v>0</v>
      </c>
      <c r="Y52">
        <v>15</v>
      </c>
      <c r="Z52">
        <v>0</v>
      </c>
      <c r="AA52">
        <v>27</v>
      </c>
      <c r="AB52">
        <v>8</v>
      </c>
      <c r="AC52">
        <v>16</v>
      </c>
      <c r="AD52">
        <v>0</v>
      </c>
      <c r="AE52">
        <v>20</v>
      </c>
      <c r="AF52">
        <v>12</v>
      </c>
      <c r="AG52">
        <v>5</v>
      </c>
      <c r="AH52">
        <v>0</v>
      </c>
      <c r="AI52">
        <v>26</v>
      </c>
      <c r="AJ52">
        <v>6</v>
      </c>
      <c r="AK52">
        <v>10</v>
      </c>
      <c r="AL52">
        <v>21</v>
      </c>
      <c r="AM52">
        <v>25</v>
      </c>
      <c r="AN52">
        <v>5</v>
      </c>
      <c r="AO52">
        <v>21</v>
      </c>
      <c r="AP52">
        <v>3</v>
      </c>
      <c r="AQ52">
        <v>29</v>
      </c>
      <c r="AR52">
        <v>13</v>
      </c>
      <c r="AS52">
        <v>19</v>
      </c>
      <c r="AT52">
        <v>9</v>
      </c>
      <c r="AU52">
        <v>35</v>
      </c>
      <c r="AV52">
        <v>21</v>
      </c>
      <c r="AW52">
        <v>15</v>
      </c>
      <c r="AX52">
        <v>9</v>
      </c>
      <c r="AY52">
        <f>(26/200)</f>
        <v>0.13</v>
      </c>
      <c r="AZ52">
        <f>(20/200)</f>
        <v>0.1</v>
      </c>
      <c r="BA52">
        <f>(27/200)</f>
        <v>0.13500000000000001</v>
      </c>
      <c r="BB52">
        <f>(20/200)</f>
        <v>0.1</v>
      </c>
      <c r="BC52">
        <f>(26/200)</f>
        <v>0.13</v>
      </c>
      <c r="BD52">
        <f>(25/200)</f>
        <v>0.125</v>
      </c>
      <c r="BE52">
        <f>(29/200)</f>
        <v>0.14499999999999999</v>
      </c>
      <c r="BF52">
        <f>(35/200)</f>
        <v>0.17499999999999999</v>
      </c>
      <c r="BG52">
        <f>(0.13+0.13)</f>
        <v>0.26</v>
      </c>
      <c r="BH52">
        <f>(0.1+0.125)</f>
        <v>0.22500000000000001</v>
      </c>
      <c r="BI52">
        <f>(0.135+0.145)</f>
        <v>0.28000000000000003</v>
      </c>
      <c r="BJ52">
        <f>(0.1+0.175)</f>
        <v>0.27500000000000002</v>
      </c>
      <c r="BK52">
        <f>((0.13/0.26)*100)</f>
        <v>50</v>
      </c>
      <c r="BL52">
        <f>((0.1/0.225)*100)</f>
        <v>44.44444444444445</v>
      </c>
      <c r="BM52">
        <f>((0.135/0.28)*100)</f>
        <v>48.214285714285715</v>
      </c>
      <c r="BN52">
        <f>((0.1/0.275)*100)</f>
        <v>36.363636363636367</v>
      </c>
      <c r="BO52">
        <f>((0.13/0.26)*100)</f>
        <v>50</v>
      </c>
      <c r="BP52">
        <f>((0.125/0.225)*100)</f>
        <v>55.555555555555557</v>
      </c>
      <c r="BQ52">
        <f>((0.145/0.28)*100)</f>
        <v>51.785714285714278</v>
      </c>
      <c r="BR52">
        <f>((0.175/0.275)*100)</f>
        <v>63.636363636363626</v>
      </c>
      <c r="BS52">
        <f>((0/26)*100)</f>
        <v>0</v>
      </c>
      <c r="BT52">
        <f>((10/26)*100)</f>
        <v>38.461538461538467</v>
      </c>
      <c r="BU52">
        <f>((12/26)*100)</f>
        <v>46.153846153846153</v>
      </c>
      <c r="BV52">
        <f>((0/20)*100)</f>
        <v>0</v>
      </c>
      <c r="BW52">
        <f>((15/20)*100)</f>
        <v>75</v>
      </c>
      <c r="BX52">
        <f>((0/20)*100)</f>
        <v>0</v>
      </c>
      <c r="BY52">
        <f>((8/27)*100)</f>
        <v>29.629629629629626</v>
      </c>
      <c r="BZ52">
        <f>((16/27)*100)</f>
        <v>59.259259259259252</v>
      </c>
      <c r="CA52">
        <f>((0/27)*100)</f>
        <v>0</v>
      </c>
      <c r="CB52">
        <f>((12/20)*100)</f>
        <v>60</v>
      </c>
      <c r="CC52">
        <f>((5/20)*100)</f>
        <v>25</v>
      </c>
      <c r="CD52">
        <f>((0/20)*100)</f>
        <v>0</v>
      </c>
      <c r="CE52">
        <f>((6/26)*100)</f>
        <v>23.076923076923077</v>
      </c>
      <c r="CF52">
        <f>((10/26)*100)</f>
        <v>38.461538461538467</v>
      </c>
      <c r="CG52">
        <f>((21/26)*100)</f>
        <v>80.769230769230774</v>
      </c>
      <c r="CH52">
        <f>((5/25)*100)</f>
        <v>20</v>
      </c>
      <c r="CI52">
        <f>((21/25)*100)</f>
        <v>84</v>
      </c>
      <c r="CJ52">
        <f>((3/25)*100)</f>
        <v>12</v>
      </c>
      <c r="CK52">
        <f>((13/29)*100)</f>
        <v>44.827586206896555</v>
      </c>
      <c r="CL52">
        <f>((19/29)*100)</f>
        <v>65.517241379310349</v>
      </c>
      <c r="CM52">
        <f>((9/29)*100)</f>
        <v>31.03448275862069</v>
      </c>
      <c r="CN52">
        <f>((21/35)*100)</f>
        <v>60</v>
      </c>
      <c r="CO52">
        <f>((15/35)*100)</f>
        <v>42.857142857142854</v>
      </c>
      <c r="CP52">
        <f>((9/35)*100)</f>
        <v>25.714285714285712</v>
      </c>
      <c r="CQ52">
        <f>$I52/$BG52</f>
        <v>65.687572589090209</v>
      </c>
      <c r="CR52">
        <f>$J52/$BH52</f>
        <v>67.566036536492362</v>
      </c>
      <c r="CS52">
        <f>$K52/$BI52</f>
        <v>58.579436480886059</v>
      </c>
      <c r="CT52">
        <f>$L52/$BJ52</f>
        <v>60.307559267057144</v>
      </c>
      <c r="CV52">
        <v>0.48076923076923073</v>
      </c>
      <c r="CY52">
        <v>0.44444444444444442</v>
      </c>
      <c r="CZ52">
        <v>0.1964285714285714</v>
      </c>
      <c r="DA52">
        <v>0.375</v>
      </c>
      <c r="DB52">
        <v>0.30769230769230771</v>
      </c>
      <c r="DC52">
        <v>0.21153846153846154</v>
      </c>
      <c r="DD52">
        <v>0.4285714285714286</v>
      </c>
      <c r="DE52">
        <v>0.10204081632653061</v>
      </c>
      <c r="DF52">
        <v>0.48979591836734693</v>
      </c>
      <c r="DG52">
        <v>0.43636363636363634</v>
      </c>
    </row>
    <row r="53" spans="1:111" x14ac:dyDescent="0.25">
      <c r="A53">
        <v>249.79901899999999</v>
      </c>
      <c r="B53">
        <v>3.7692079999999999</v>
      </c>
      <c r="C53">
        <v>241.38500099999999</v>
      </c>
      <c r="D53">
        <v>5.5931119999999996</v>
      </c>
      <c r="E53">
        <v>246.20172600000001</v>
      </c>
      <c r="F53">
        <v>3.4045079999999999</v>
      </c>
      <c r="G53">
        <v>239.61685399999999</v>
      </c>
      <c r="H53">
        <v>6.5050140000000001</v>
      </c>
      <c r="J53">
        <f>SQRT((ABS($C$54-$C$53)^2+(ABS($D$54-$D$53)^2)))</f>
        <v>16.12223371864857</v>
      </c>
      <c r="M53">
        <f>ABS($B$53-$D$53)</f>
        <v>1.8239039999999997</v>
      </c>
      <c r="N53">
        <f>ABS($F$53-$H$53)</f>
        <v>3.1005060000000002</v>
      </c>
      <c r="O53">
        <v>2.6893085000000001</v>
      </c>
      <c r="P53">
        <v>3.2087914999999994</v>
      </c>
      <c r="Q53">
        <f>SQRT((ABS($A$53-$E$53)^2+(ABS($B$53-$F$53)^2)))</f>
        <v>3.615732708297013</v>
      </c>
      <c r="R53">
        <f>SQRT((ABS($C$53-$G$53)^2+(ABS($D$53-$H$53)^2)))</f>
        <v>1.9894494392200566</v>
      </c>
      <c r="W53">
        <v>26</v>
      </c>
      <c r="X53">
        <v>0</v>
      </c>
      <c r="Y53">
        <v>16</v>
      </c>
      <c r="Z53">
        <v>5</v>
      </c>
      <c r="AI53">
        <v>32</v>
      </c>
      <c r="AJ53">
        <v>6</v>
      </c>
      <c r="AK53">
        <v>13</v>
      </c>
      <c r="AL53">
        <v>24</v>
      </c>
      <c r="AM53">
        <v>30</v>
      </c>
      <c r="AN53">
        <v>4</v>
      </c>
      <c r="AO53">
        <v>19</v>
      </c>
      <c r="AP53">
        <v>15</v>
      </c>
      <c r="AZ53">
        <f>(26/200)</f>
        <v>0.13</v>
      </c>
      <c r="BC53">
        <f>(32/200)</f>
        <v>0.16</v>
      </c>
      <c r="BD53">
        <f>(30/200)</f>
        <v>0.15</v>
      </c>
      <c r="BH53">
        <f>(0.13+0.15)</f>
        <v>0.28000000000000003</v>
      </c>
      <c r="BL53">
        <f>((0.13/0.28)*100)</f>
        <v>46.428571428571423</v>
      </c>
      <c r="BP53">
        <f>((0.15/0.28)*100)</f>
        <v>53.571428571428569</v>
      </c>
      <c r="BV53">
        <f>((0/26)*100)</f>
        <v>0</v>
      </c>
      <c r="BW53">
        <f>((16/26)*100)</f>
        <v>61.53846153846154</v>
      </c>
      <c r="BX53">
        <f>((5/26)*100)</f>
        <v>19.230769230769234</v>
      </c>
      <c r="CE53">
        <f>((6/32)*100)</f>
        <v>18.75</v>
      </c>
      <c r="CF53">
        <f>((13/32)*100)</f>
        <v>40.625</v>
      </c>
      <c r="CG53">
        <f>((24/32)*100)</f>
        <v>75</v>
      </c>
      <c r="CH53">
        <f>((4/30)*100)</f>
        <v>13.333333333333334</v>
      </c>
      <c r="CI53">
        <f>((19/30)*100)</f>
        <v>63.333333333333329</v>
      </c>
      <c r="CJ53">
        <f>((15/30)*100)</f>
        <v>50</v>
      </c>
      <c r="CR53">
        <f>$J53/$BH53</f>
        <v>57.579406138030599</v>
      </c>
      <c r="CY53">
        <v>0.4821428571428571</v>
      </c>
      <c r="DB53">
        <v>0.2857142857142857</v>
      </c>
      <c r="DC53">
        <v>0.19642857142857142</v>
      </c>
      <c r="DE53">
        <v>0.14545454545454545</v>
      </c>
      <c r="DF53">
        <v>0.36363636363636365</v>
      </c>
    </row>
    <row r="54" spans="1:111" x14ac:dyDescent="0.25">
      <c r="C54">
        <v>257.48141900000002</v>
      </c>
      <c r="D54">
        <v>4.6811100000000003</v>
      </c>
    </row>
    <row r="55" spans="1:111" x14ac:dyDescent="0.25">
      <c r="A55" t="s">
        <v>22</v>
      </c>
      <c r="B55" t="s">
        <v>22</v>
      </c>
      <c r="C55" t="s">
        <v>22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70"/>
  <sheetViews>
    <sheetView workbookViewId="0">
      <selection sqref="A1:K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2" bestFit="1" customWidth="1"/>
    <col min="10" max="10" width="15" bestFit="1" customWidth="1"/>
    <col min="11" max="11" width="14.85546875" bestFit="1" customWidth="1"/>
    <col min="12" max="12" width="11" bestFit="1" customWidth="1"/>
    <col min="13" max="13" width="5" bestFit="1" customWidth="1"/>
    <col min="14" max="14" width="6" bestFit="1" customWidth="1"/>
    <col min="16" max="16" width="12" bestFit="1" customWidth="1"/>
    <col min="17" max="17" width="5.28515625" bestFit="1" customWidth="1"/>
    <col min="18" max="18" width="9" bestFit="1" customWidth="1"/>
    <col min="19" max="19" width="12" bestFit="1" customWidth="1"/>
    <col min="20" max="20" width="5" bestFit="1" customWidth="1"/>
    <col min="21" max="21" width="12" bestFit="1" customWidth="1"/>
    <col min="22" max="22" width="6.28515625" bestFit="1" customWidth="1"/>
    <col min="23" max="24" width="12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6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7" max="57" width="9.5703125" bestFit="1" customWidth="1"/>
    <col min="58" max="58" width="9.28515625" bestFit="1" customWidth="1"/>
    <col min="60" max="60" width="9.28515625" bestFit="1" customWidth="1"/>
    <col min="61" max="61" width="9" bestFit="1" customWidth="1"/>
    <col min="62" max="62" width="9.5703125" bestFit="1" customWidth="1"/>
    <col min="63" max="63" width="9.28515625" bestFit="1" customWidth="1"/>
    <col min="64" max="64" width="9.42578125" bestFit="1" customWidth="1"/>
    <col min="65" max="65" width="9.28515625" bestFit="1" customWidth="1"/>
    <col min="66" max="66" width="9" bestFit="1" customWidth="1"/>
    <col min="67" max="67" width="9.42578125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207</v>
      </c>
      <c r="S1" t="s">
        <v>214</v>
      </c>
      <c r="T1" t="s">
        <v>215</v>
      </c>
      <c r="U1" t="s">
        <v>215</v>
      </c>
      <c r="V1" t="s">
        <v>216</v>
      </c>
      <c r="W1" t="s">
        <v>216</v>
      </c>
      <c r="X1" t="s">
        <v>217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208</v>
      </c>
      <c r="AV1" t="s">
        <v>209</v>
      </c>
      <c r="AW1" t="s">
        <v>210</v>
      </c>
      <c r="AX1" t="s">
        <v>211</v>
      </c>
      <c r="AY1" t="s">
        <v>212</v>
      </c>
      <c r="AZ1" t="s">
        <v>210</v>
      </c>
      <c r="BA1" t="s">
        <v>213</v>
      </c>
      <c r="BC1" t="s">
        <v>273</v>
      </c>
      <c r="BD1" t="s">
        <v>274</v>
      </c>
      <c r="BE1" t="s">
        <v>275</v>
      </c>
      <c r="BF1" t="s">
        <v>276</v>
      </c>
      <c r="BG1" t="s">
        <v>277</v>
      </c>
      <c r="BH1" t="s">
        <v>278</v>
      </c>
      <c r="BI1" t="s">
        <v>279</v>
      </c>
      <c r="BJ1" t="s">
        <v>280</v>
      </c>
      <c r="BK1" t="s">
        <v>281</v>
      </c>
      <c r="BL1" t="s">
        <v>282</v>
      </c>
      <c r="BM1" t="s">
        <v>283</v>
      </c>
      <c r="BN1" t="s">
        <v>284</v>
      </c>
      <c r="BO1" t="s">
        <v>285</v>
      </c>
      <c r="BQ1" t="s">
        <v>286</v>
      </c>
      <c r="BR1" t="s">
        <v>287</v>
      </c>
      <c r="BS1" t="s">
        <v>288</v>
      </c>
      <c r="BT1" t="s">
        <v>289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175</v>
      </c>
      <c r="T2" t="s">
        <v>228</v>
      </c>
      <c r="U2">
        <f>(U$6/U$4)*100</f>
        <v>80.571428571428569</v>
      </c>
      <c r="V2" t="str">
        <f>CONCATENATE($R$3,$R$4,$R$5,$R$6)</f>
        <v>2314</v>
      </c>
      <c r="W2">
        <f>(W$6/W$4)*100</f>
        <v>77.777777777777786</v>
      </c>
      <c r="X2">
        <f>(X$8/X$6)*100</f>
        <v>91.75257731958763</v>
      </c>
      <c r="Y2" t="s">
        <v>183</v>
      </c>
      <c r="Z2">
        <f>COUNTIF(P:P,0)</f>
        <v>13</v>
      </c>
      <c r="AA2">
        <f>(Z2/Z7)*100</f>
        <v>0.58611361587015331</v>
      </c>
      <c r="AB2">
        <f>(13/200)</f>
        <v>6.5000000000000002E-2</v>
      </c>
      <c r="AC2">
        <v>4464</v>
      </c>
      <c r="AD2">
        <v>4429</v>
      </c>
      <c r="AE2">
        <v>4442</v>
      </c>
      <c r="AF2">
        <v>4474</v>
      </c>
      <c r="AG2">
        <v>4415</v>
      </c>
      <c r="AI2">
        <f>(($AC$3-$AD$3)/($AC$3-$AC$2))</f>
        <v>0.5</v>
      </c>
      <c r="AJ2">
        <f>(($AC$3-$AE$3)/($AC$3-$AC$2))</f>
        <v>0.35714285714285715</v>
      </c>
      <c r="AK2">
        <f>1-(($AC$3-$AF$2)/($AC$3-$AC$2))</f>
        <v>0.1785714285714286</v>
      </c>
      <c r="AL2">
        <f>(($AD$3-$AC$2)/($AD$3-$AD$2))</f>
        <v>0.44444444444444442</v>
      </c>
      <c r="AM2">
        <f>1-(($AD$3-$AE$2)/($AD$3-$AD$2))</f>
        <v>0.20634920634920639</v>
      </c>
      <c r="AN2">
        <f>(($AD$3-$AF$2)/($AD$3-$AD$2))</f>
        <v>0.2857142857142857</v>
      </c>
      <c r="AO2">
        <f>1-(($AE$3-$AC$2)/($AE$3-$AE$2))</f>
        <v>0.37931034482758619</v>
      </c>
      <c r="AP2">
        <f>(($AE$3-$AD$3)/($AE$3-$AE$2))</f>
        <v>0.13793103448275862</v>
      </c>
      <c r="AQ2">
        <f>(($AE$3-$AF$2)/($AE$3-$AE$2))</f>
        <v>0.44827586206896552</v>
      </c>
      <c r="AR2">
        <f>1-(($AF$4-$AC$3)/($AF$4-$AF$3))</f>
        <v>5.2631578947368585E-3</v>
      </c>
      <c r="AS2">
        <f>1-(($AF$3-$AD$3)/($AF$3-$AF$2))</f>
        <v>0.4</v>
      </c>
      <c r="AT2">
        <f>(($AF$3-$AE$3)/($AF$3-$AF$2))</f>
        <v>0.42222222222222222</v>
      </c>
      <c r="AU2" t="s">
        <v>22</v>
      </c>
      <c r="AV2">
        <v>4415</v>
      </c>
      <c r="AW2">
        <f>($AV$6-$AV$3)/200</f>
        <v>0.22500000000000001</v>
      </c>
      <c r="AX2">
        <f>($AV$40-$AV$2)/200</f>
        <v>2.36</v>
      </c>
      <c r="AY2">
        <f>SUM($AX:$AX)</f>
        <v>11.255000000000001</v>
      </c>
      <c r="AZ2">
        <f>AVERAGE($AW:$AW)</f>
        <v>0.17982857142857145</v>
      </c>
      <c r="BA2">
        <f>AY4/AY2</f>
        <v>15.548645046645934</v>
      </c>
      <c r="BQ2">
        <f>COUNTIF($AU:$AU,1)</f>
        <v>47</v>
      </c>
      <c r="BR2">
        <f>COUNTIF($AU:$AU,2)</f>
        <v>50</v>
      </c>
      <c r="BS2">
        <v>46</v>
      </c>
      <c r="BT2">
        <v>44</v>
      </c>
    </row>
    <row r="3" spans="1:72" x14ac:dyDescent="0.25">
      <c r="A3">
        <v>4413</v>
      </c>
      <c r="Q3" t="str">
        <f>CONCATENATE(C3,E3,G3,I3)</f>
        <v/>
      </c>
      <c r="R3">
        <v>2</v>
      </c>
      <c r="S3" t="s">
        <v>218</v>
      </c>
      <c r="T3" t="s">
        <v>229</v>
      </c>
      <c r="U3" t="s">
        <v>222</v>
      </c>
      <c r="V3" t="str">
        <f>CONCATENATE($R$7,$R$8,$R$9,$R$10)</f>
        <v>2341</v>
      </c>
      <c r="W3" t="s">
        <v>222</v>
      </c>
      <c r="X3" t="s">
        <v>224</v>
      </c>
      <c r="Y3" t="s">
        <v>184</v>
      </c>
      <c r="Z3">
        <f>COUNTIF(P:P,1)</f>
        <v>272</v>
      </c>
      <c r="AA3">
        <f>(Z3/Z7)*100</f>
        <v>12.263300270513977</v>
      </c>
      <c r="AB3">
        <f>(272/200)</f>
        <v>1.36</v>
      </c>
      <c r="AC3">
        <v>4520</v>
      </c>
      <c r="AD3">
        <v>4492</v>
      </c>
      <c r="AE3">
        <v>4500</v>
      </c>
      <c r="AF3">
        <v>4519</v>
      </c>
      <c r="AG3">
        <v>4887</v>
      </c>
      <c r="AI3">
        <f>1-(($AC$4-$AD$4)/($AC$4-$AC$3))</f>
        <v>0.4</v>
      </c>
      <c r="AJ3">
        <f>(($AC$4-$AE$4)/($AC$4-$AC$3))</f>
        <v>0.42499999999999999</v>
      </c>
      <c r="AK3">
        <f>(($AC$3-$AF$3)/($AC$3-$AC$2))</f>
        <v>1.7857142857142856E-2</v>
      </c>
      <c r="AL3">
        <f>(($AD$4-$AC$3)/($AD$4-$AD$3))</f>
        <v>0.36363636363636365</v>
      </c>
      <c r="AM3">
        <f>1-(($AD$4-$AE$3)/($AD$4-$AD$3))</f>
        <v>0.18181818181818177</v>
      </c>
      <c r="AN3">
        <f>(($AD$4-$AF$3)/($AD$4-$AD$3))</f>
        <v>0.38636363636363635</v>
      </c>
      <c r="AO3">
        <f>1-(($AE$4-$AC$3)/($AE$4-$AE$3))</f>
        <v>0.46511627906976749</v>
      </c>
      <c r="AP3">
        <f>(($AE$4-$AD$4)/($AE$4-$AE$3))</f>
        <v>0.16279069767441862</v>
      </c>
      <c r="AQ3">
        <f>1-(($AE$4-$AF$3)/($AE$4-$AE$3))</f>
        <v>0.44186046511627908</v>
      </c>
      <c r="AR3">
        <f>1-(($AF$4-$AC$4)/($AF$4-$AF$3))</f>
        <v>0.21578947368421053</v>
      </c>
      <c r="AS3">
        <f>1-(($AF$4-$AD$4)/($AF$4-$AF$3))</f>
        <v>8.9473684210526261E-2</v>
      </c>
      <c r="AT3">
        <f>1-(($AF$4-$AE$4)/($AF$4-$AF$3))</f>
        <v>0.12631578947368416</v>
      </c>
      <c r="AU3">
        <v>2</v>
      </c>
      <c r="AV3">
        <v>4429</v>
      </c>
      <c r="AW3">
        <f>($AV$7-$AV$4)/200</f>
        <v>0.25</v>
      </c>
      <c r="AX3">
        <f>($AV$97-$AV$41)/200</f>
        <v>2.95</v>
      </c>
      <c r="AY3" t="s">
        <v>214</v>
      </c>
      <c r="AZ3">
        <f>STDEV($AW:$AW)</f>
        <v>5.6481858400792832E-2</v>
      </c>
    </row>
    <row r="4" spans="1:72" x14ac:dyDescent="0.25">
      <c r="A4">
        <v>4414</v>
      </c>
      <c r="Q4" t="str">
        <f>CONCATENATE(C4,E4,G4,I4)</f>
        <v/>
      </c>
      <c r="R4">
        <v>3</v>
      </c>
      <c r="S4">
        <f xml:space="preserve"> (S$12/S$2)*100</f>
        <v>15.428571428571427</v>
      </c>
      <c r="T4" t="s">
        <v>230</v>
      </c>
      <c r="U4">
        <v>175</v>
      </c>
      <c r="V4" t="str">
        <f>CONCATENATE($R$11,$R$12,$R$13,$R$14)</f>
        <v>2312</v>
      </c>
      <c r="W4">
        <v>45</v>
      </c>
      <c r="X4">
        <f>(X$10/(X$8+X$10))*100</f>
        <v>1.1111111111111112</v>
      </c>
      <c r="Y4" t="s">
        <v>185</v>
      </c>
      <c r="Z4">
        <f>COUNTIF(P:P,2)</f>
        <v>1527</v>
      </c>
      <c r="AA4">
        <f>(Z4/Z7)*100</f>
        <v>68.8458070333634</v>
      </c>
      <c r="AB4">
        <f>(1527/200)</f>
        <v>7.6349999999999998</v>
      </c>
      <c r="AC4">
        <v>4560</v>
      </c>
      <c r="AD4">
        <v>4536</v>
      </c>
      <c r="AE4">
        <v>4543</v>
      </c>
      <c r="AF4">
        <v>4709</v>
      </c>
      <c r="AG4">
        <v>5130</v>
      </c>
      <c r="AI4">
        <f>1-(($AC$5-$AD$5)/($AC$5-$AC$4))</f>
        <v>0.48571428571428577</v>
      </c>
      <c r="AJ4">
        <f>(($AC$8-$AE$5)/($AC$8-$AC$7))</f>
        <v>0.46341463414634149</v>
      </c>
      <c r="AK4">
        <f>(($AC$8-$AF$4)/($AC$8-$AC$7))</f>
        <v>0.1951219512195122</v>
      </c>
      <c r="AL4">
        <f>(($AD$5-$AC$4)/($AD$5-$AD$4))</f>
        <v>0.41463414634146339</v>
      </c>
      <c r="AM4">
        <f>1-(($AD$5-$AE$4)/($AD$5-$AD$4))</f>
        <v>0.17073170731707321</v>
      </c>
      <c r="AN4">
        <f>1-(($AD$9-$AF$4)/($AD$9-$AD$8))</f>
        <v>0.36585365853658536</v>
      </c>
      <c r="AO4">
        <f>1-(($AE$5-$AC$4)/($AE$5-$AE$4))</f>
        <v>0.10967741935483866</v>
      </c>
      <c r="AP4">
        <f>1-(($AE$5-$AD$5)/($AE$5-$AE$4))</f>
        <v>0.21935483870967742</v>
      </c>
      <c r="AQ4">
        <f>1-(($AE$6-$AF$4)/($AE$6-$AE$5))</f>
        <v>0.33333333333333337</v>
      </c>
      <c r="AR4">
        <f>1-(($AF$4-$AC$5)/($AF$4-$AF$3))</f>
        <v>0.4</v>
      </c>
      <c r="AS4">
        <f>1-(($AF$4-$AD$5)/($AF$4-$AF$3))</f>
        <v>0.30526315789473679</v>
      </c>
      <c r="AT4">
        <f>(($AF$4-$AE$5)/($AF$4-$AF$3))</f>
        <v>5.7894736842105263E-2</v>
      </c>
      <c r="AU4">
        <v>3</v>
      </c>
      <c r="AV4">
        <v>4442</v>
      </c>
      <c r="AW4">
        <f>($AV$8-$AV$5)/200</f>
        <v>0.18</v>
      </c>
      <c r="AX4">
        <f>($AV$141-$AV$98)/200</f>
        <v>2.34</v>
      </c>
      <c r="AY4">
        <f>COUNTA($T:$T)-1</f>
        <v>175</v>
      </c>
    </row>
    <row r="5" spans="1:72" x14ac:dyDescent="0.25">
      <c r="A5">
        <v>4415</v>
      </c>
      <c r="J5">
        <v>212.97246000000001</v>
      </c>
      <c r="K5" t="s">
        <v>22</v>
      </c>
      <c r="Q5" t="str">
        <f>CONCATENATE(C5,E5,G5,I5)</f>
        <v/>
      </c>
      <c r="R5">
        <v>1</v>
      </c>
      <c r="S5" t="s">
        <v>219</v>
      </c>
      <c r="T5" t="s">
        <v>231</v>
      </c>
      <c r="U5" t="s">
        <v>223</v>
      </c>
      <c r="V5" t="str">
        <f>CONCATENATE($R$15,$R$16,$R$17,$R$18)</f>
        <v>1212</v>
      </c>
      <c r="W5" t="s">
        <v>223</v>
      </c>
      <c r="X5" t="s">
        <v>225</v>
      </c>
      <c r="Y5" t="s">
        <v>186</v>
      </c>
      <c r="Z5">
        <f>COUNTIF(P:P,3)</f>
        <v>364</v>
      </c>
      <c r="AA5">
        <f>(Z5/Z7)*100</f>
        <v>16.411181244364293</v>
      </c>
      <c r="AB5">
        <f>(364/200)</f>
        <v>1.82</v>
      </c>
      <c r="AC5">
        <v>4595</v>
      </c>
      <c r="AD5">
        <v>4577</v>
      </c>
      <c r="AE5">
        <v>4698</v>
      </c>
      <c r="AF5">
        <v>4750</v>
      </c>
      <c r="AG5">
        <v>5720</v>
      </c>
      <c r="AI5">
        <f>1-(($AC$6-$AD$6)/($AC$6-$AC$5))</f>
        <v>0.48780487804878048</v>
      </c>
      <c r="AJ5">
        <f>1-(($AC$9-$AE$6)/($AC$9-$AC$8))</f>
        <v>0.41176470588235292</v>
      </c>
      <c r="AK5">
        <f>(($AC$9-$AF$5)/($AC$9-$AC$8))</f>
        <v>2.9411764705882353E-2</v>
      </c>
      <c r="AL5">
        <f>1-(($AD$6-$AC$5)/($AD$6-$AD$5))</f>
        <v>0.47368421052631582</v>
      </c>
      <c r="AM5">
        <f>1-(($AD$9-$AE$5)/($AD$9-$AD$8))</f>
        <v>9.7560975609756073E-2</v>
      </c>
      <c r="AN5">
        <f>1-(($AD$10-$AF$5)/($AD$10-$AD$9))</f>
        <v>0.40540540540540537</v>
      </c>
      <c r="AO5">
        <f>1-(($AE$5-$AC$5)/($AE$5-$AE$4))</f>
        <v>0.3354838709677419</v>
      </c>
      <c r="AP5">
        <f>1-(($AE$5-$AD$6)/($AE$5-$AE$4))</f>
        <v>0.46451612903225803</v>
      </c>
      <c r="AQ5">
        <f>1-(($AE$7-$AF$5)/($AE$7-$AE$6))</f>
        <v>0.46341463414634143</v>
      </c>
      <c r="AR5">
        <f>(($AF$4-$AC$6)/($AF$4-$AF$3))</f>
        <v>0.38421052631578945</v>
      </c>
      <c r="AS5">
        <f>(($AF$4-$AD$6)/($AF$4-$AF$3))</f>
        <v>0.49473684210526314</v>
      </c>
      <c r="AT5">
        <f>(($AF$5-$AE$6)/($AF$5-$AF$4))</f>
        <v>0.46341463414634149</v>
      </c>
      <c r="AU5">
        <v>1</v>
      </c>
      <c r="AV5">
        <v>4464</v>
      </c>
      <c r="AW5">
        <f>($AV$9-$AV$6)/200</f>
        <v>0.22500000000000001</v>
      </c>
      <c r="AX5">
        <f>($AV$196-$AV$142)/200</f>
        <v>3.605</v>
      </c>
    </row>
    <row r="6" spans="1:72" x14ac:dyDescent="0.25">
      <c r="A6">
        <v>4416</v>
      </c>
      <c r="Q6" t="str">
        <f>CONCATENATE(C6,E6,G6,I6)</f>
        <v/>
      </c>
      <c r="R6">
        <v>4</v>
      </c>
      <c r="S6">
        <f xml:space="preserve"> (S$14/S$2)*100</f>
        <v>64</v>
      </c>
      <c r="T6" t="s">
        <v>232</v>
      </c>
      <c r="U6">
        <v>141</v>
      </c>
      <c r="V6" t="str">
        <f>CONCATENATE($R$19,$R$20,$R$21,$R$22)</f>
        <v>1234</v>
      </c>
      <c r="W6">
        <v>35</v>
      </c>
      <c r="X6">
        <f>COUNTIF($R:$R,1)+COUNTIF($R:$R,2)</f>
        <v>97</v>
      </c>
      <c r="Y6" t="s">
        <v>187</v>
      </c>
      <c r="Z6">
        <f>COUNTIF(P:P,4)</f>
        <v>42</v>
      </c>
      <c r="AA6">
        <f>(Z6/Z7)*100</f>
        <v>1.8935978358881875</v>
      </c>
      <c r="AB6">
        <f>(42/200)</f>
        <v>0.21</v>
      </c>
      <c r="AC6">
        <v>4636</v>
      </c>
      <c r="AD6">
        <v>4615</v>
      </c>
      <c r="AE6">
        <v>4731</v>
      </c>
      <c r="AF6">
        <v>4792</v>
      </c>
      <c r="AG6">
        <v>5836</v>
      </c>
      <c r="AI6">
        <f>1-(($AC$7-$AD$7)/($AC$7-$AC$6))</f>
        <v>0.47499999999999998</v>
      </c>
      <c r="AJ6">
        <f>(($AC$10-$AE$7)/($AC$10-$AC$9))</f>
        <v>0.48780487804878048</v>
      </c>
      <c r="AK6">
        <f>1-(($AC$11-$AF$6)/($AC$11-$AC$10))</f>
        <v>0</v>
      </c>
      <c r="AL6">
        <f>(($AD$7-$AC$6)/($AD$7-$AD$6))</f>
        <v>0.47499999999999998</v>
      </c>
      <c r="AM6">
        <f>(($AD$9-$AE$6)/($AD$9-$AD$8))</f>
        <v>9.7560975609756101E-2</v>
      </c>
      <c r="AN6">
        <f>1-(($AD$11-$AF$6)/($AD$11-$AD$10))</f>
        <v>0.48780487804878048</v>
      </c>
      <c r="AO6">
        <f>(($AE$5-$AC$6)/($AE$5-$AE$4))</f>
        <v>0.4</v>
      </c>
      <c r="AP6">
        <f>(($AE$5-$AD$7)/($AE$5-$AE$4))</f>
        <v>0.27741935483870966</v>
      </c>
      <c r="AQ6">
        <f>1-(($AE$8-$AF$6)/($AE$8-$AE$7))</f>
        <v>0.46511627906976749</v>
      </c>
      <c r="AR6">
        <f>(($AF$4-$AC$7)/($AF$4-$AF$3))</f>
        <v>0.1736842105263158</v>
      </c>
      <c r="AS6">
        <f>(($AF$4-$AD$7)/($AF$4-$AF$3))</f>
        <v>0.28421052631578947</v>
      </c>
      <c r="AT6">
        <f>(($AF$6-$AE$7)/($AF$6-$AF$5))</f>
        <v>0.47619047619047616</v>
      </c>
      <c r="AU6">
        <v>4</v>
      </c>
      <c r="AV6">
        <v>4474</v>
      </c>
      <c r="AW6">
        <f>($AV$10-$AV$7)/200</f>
        <v>0.14000000000000001</v>
      </c>
    </row>
    <row r="7" spans="1:72" x14ac:dyDescent="0.25">
      <c r="A7">
        <v>4417</v>
      </c>
      <c r="Q7" t="str">
        <f>CONCATENATE(C7,E7,G7,I7)</f>
        <v/>
      </c>
      <c r="R7">
        <v>2</v>
      </c>
      <c r="S7" t="s">
        <v>220</v>
      </c>
      <c r="T7" t="s">
        <v>233</v>
      </c>
      <c r="V7" t="str">
        <f>CONCATENATE($R$23,$R$24,$R$25,$R$26)</f>
        <v>1324</v>
      </c>
      <c r="X7" t="s">
        <v>226</v>
      </c>
      <c r="Y7" t="s">
        <v>188</v>
      </c>
      <c r="Z7">
        <f>COUNT(P:P)</f>
        <v>2218</v>
      </c>
      <c r="AC7">
        <v>4676</v>
      </c>
      <c r="AD7">
        <v>4655</v>
      </c>
      <c r="AE7">
        <v>4772</v>
      </c>
      <c r="AF7">
        <v>4832</v>
      </c>
      <c r="AG7">
        <v>6304</v>
      </c>
      <c r="AI7">
        <f>1-(($AC$8-$AD$8)/($AC$8-$AC$7))</f>
        <v>0.43902439024390238</v>
      </c>
      <c r="AJ7">
        <f>(($AC$11-$AE$8)/($AC$11-$AC$10))</f>
        <v>0.42499999999999999</v>
      </c>
      <c r="AK7">
        <f>1-(($AC$12-$AF$7)/($AC$12-$AC$11))</f>
        <v>0</v>
      </c>
      <c r="AL7">
        <f>(($AD$8-$AC$7)/($AD$8-$AD$7))</f>
        <v>0.46153846153846156</v>
      </c>
      <c r="AM7">
        <f>1-(($AD$11-$AE$7)/($AD$11-$AD$10))</f>
        <v>0</v>
      </c>
      <c r="AN7">
        <f>1-(($AD$12-$AF$7)/($AD$12-$AD$11))</f>
        <v>0.48717948717948723</v>
      </c>
      <c r="AO7">
        <f>(($AE$5-$AC$7)/($AE$5-$AE$4))</f>
        <v>0.14193548387096774</v>
      </c>
      <c r="AP7">
        <f>(($AE$5-$AD$8)/($AE$5-$AE$4))</f>
        <v>2.5806451612903226E-2</v>
      </c>
      <c r="AQ7">
        <f>1-(($AE$9-$AF$7)/($AE$9-$AE$8))</f>
        <v>0.39534883720930236</v>
      </c>
      <c r="AR7">
        <f>1-(($AF$5-$AC$8)/($AF$5-$AF$4))</f>
        <v>0.19512195121951215</v>
      </c>
      <c r="AS7">
        <f>(($AF$4-$AD$8)/($AF$4-$AF$3))</f>
        <v>7.8947368421052627E-2</v>
      </c>
      <c r="AT7">
        <f>(($AF$7-$AE$8)/($AF$7-$AF$6))</f>
        <v>0.42499999999999999</v>
      </c>
      <c r="AU7">
        <v>2</v>
      </c>
      <c r="AV7">
        <v>4492</v>
      </c>
      <c r="AW7">
        <f>($AV$11-$AV$8)/200</f>
        <v>0.18</v>
      </c>
    </row>
    <row r="8" spans="1:72" x14ac:dyDescent="0.25">
      <c r="A8">
        <v>4418</v>
      </c>
      <c r="Q8" t="str">
        <f>CONCATENATE(C8,E8,G8,I8)</f>
        <v/>
      </c>
      <c r="R8">
        <v>3</v>
      </c>
      <c r="S8">
        <f xml:space="preserve"> (S$16/S$2)*100</f>
        <v>1.1428571428571428</v>
      </c>
      <c r="T8" t="s">
        <v>234</v>
      </c>
      <c r="V8" t="str">
        <f>CONCATENATE($R$27,$R$28,$R$29,$R$30)</f>
        <v>1231</v>
      </c>
      <c r="X8">
        <f>COUNTIF($R:$R,3)+COUNTIF($R:$R,4)</f>
        <v>89</v>
      </c>
      <c r="AC8">
        <v>4717</v>
      </c>
      <c r="AD8">
        <v>4694</v>
      </c>
      <c r="AE8">
        <v>4815</v>
      </c>
      <c r="AF8">
        <v>4867</v>
      </c>
      <c r="AG8">
        <v>12024</v>
      </c>
      <c r="AI8">
        <f>(($AC$9-$AD$9)/($AC$9-$AC$8))</f>
        <v>0.47058823529411764</v>
      </c>
      <c r="AJ8">
        <f>(($AC$12-$AE$9)/($AC$12-$AC$11))</f>
        <v>0.38095238095238093</v>
      </c>
      <c r="AK8">
        <f>(($AC$12-$AF$8)/($AC$12-$AC$11))</f>
        <v>0.16666666666666666</v>
      </c>
      <c r="AL8">
        <f>(($AD$9-$AC$8)/($AD$9-$AD$8))</f>
        <v>0.43902439024390244</v>
      </c>
      <c r="AM8">
        <f>1-(($AD$12-$AE$8)/($AD$12-$AD$11))</f>
        <v>5.1282051282051322E-2</v>
      </c>
      <c r="AO8">
        <f>(($AE$6-$AC$8)/($AE$6-$AE$5))</f>
        <v>0.42424242424242425</v>
      </c>
      <c r="AP8">
        <f>1-(($AE$7-$AD$9)/($AE$7-$AE$6))</f>
        <v>9.7560975609756073E-2</v>
      </c>
      <c r="AR8">
        <f>1-(($AF$6-$AC$9)/($AF$6-$AF$5))</f>
        <v>2.3809523809523836E-2</v>
      </c>
      <c r="AS8">
        <f>(($AF$5-$AD$9)/($AF$5-$AF$4))</f>
        <v>0.36585365853658536</v>
      </c>
      <c r="AT8">
        <f>(($AF$8-$AE$9)/($AF$8-$AF$7))</f>
        <v>0.25714285714285712</v>
      </c>
      <c r="AU8">
        <v>3</v>
      </c>
      <c r="AV8">
        <v>4500</v>
      </c>
      <c r="AW8">
        <f>($AV$12-$AV$9)/200</f>
        <v>0.12</v>
      </c>
    </row>
    <row r="9" spans="1:72" x14ac:dyDescent="0.25">
      <c r="A9">
        <v>4419</v>
      </c>
      <c r="Q9" t="str">
        <f>CONCATENATE(C9,E9,G9,I9)</f>
        <v/>
      </c>
      <c r="R9">
        <v>4</v>
      </c>
      <c r="S9" t="s">
        <v>221</v>
      </c>
      <c r="T9" t="s">
        <v>235</v>
      </c>
      <c r="V9" t="str">
        <f>CONCATENATE($R$31,$R$32,$R$33,$R$34)</f>
        <v>4231</v>
      </c>
      <c r="X9" t="s">
        <v>227</v>
      </c>
      <c r="AC9">
        <v>4751</v>
      </c>
      <c r="AD9">
        <v>4735</v>
      </c>
      <c r="AE9">
        <v>4858</v>
      </c>
      <c r="AF9">
        <v>5143</v>
      </c>
      <c r="AG9">
        <v>12745</v>
      </c>
      <c r="AI9">
        <f>(($AC$10-$AD$10)/($AC$10-$AC$9))</f>
        <v>0.48780487804878048</v>
      </c>
      <c r="AL9">
        <f>1-(($AD$10-$AC$9)/($AD$10-$AD$9))</f>
        <v>0.43243243243243246</v>
      </c>
      <c r="AO9">
        <f>1-(($AE$7-$AC$9)/($AE$7-$AE$6))</f>
        <v>0.48780487804878048</v>
      </c>
      <c r="AP9">
        <f>1-(($AE$8-$AD$10)/($AE$8-$AE$7))</f>
        <v>0</v>
      </c>
      <c r="AR9">
        <f>1-(($AF$7-$AC$10)/($AF$7-$AF$6))</f>
        <v>0</v>
      </c>
      <c r="AS9">
        <f>(($AF$6-$AD$10)/($AF$6-$AF$5))</f>
        <v>0.47619047619047616</v>
      </c>
      <c r="AU9">
        <v>4</v>
      </c>
      <c r="AV9">
        <v>4519</v>
      </c>
      <c r="AW9">
        <f>($AV$13-$AV$10)/200</f>
        <v>0.2</v>
      </c>
    </row>
    <row r="10" spans="1:72" x14ac:dyDescent="0.25">
      <c r="A10">
        <v>4420</v>
      </c>
      <c r="Q10" t="str">
        <f>CONCATENATE(C10,E10,G10,I10)</f>
        <v/>
      </c>
      <c r="R10">
        <v>1</v>
      </c>
      <c r="S10">
        <f xml:space="preserve"> (S$18/S$2)*100</f>
        <v>19.428571428571427</v>
      </c>
      <c r="T10" t="s">
        <v>236</v>
      </c>
      <c r="V10" t="str">
        <f>CONCATENATE($R$35,$R$36,$R$37,$R$38)</f>
        <v>4234</v>
      </c>
      <c r="X10">
        <v>1</v>
      </c>
      <c r="AC10">
        <v>4792</v>
      </c>
      <c r="AD10">
        <v>4772</v>
      </c>
      <c r="AE10">
        <v>5164</v>
      </c>
      <c r="AF10">
        <v>5185</v>
      </c>
      <c r="AI10">
        <f>(($AC$11-$AD$11)/($AC$11-$AC$10))</f>
        <v>0.47499999999999998</v>
      </c>
      <c r="AL10">
        <f>1-(($AD$11-$AC$10)/($AD$11-$AD$10))</f>
        <v>0.48780487804878048</v>
      </c>
      <c r="AO10">
        <f>1-(($AE$8-$AC$10)/($AE$8-$AE$7))</f>
        <v>0.46511627906976749</v>
      </c>
      <c r="AP10">
        <f>(($AE$8-$AD$11)/($AE$8-$AE$7))</f>
        <v>4.6511627906976744E-2</v>
      </c>
      <c r="AR10">
        <f>1-(($AF$8-$AC$11)/($AF$8-$AF$7))</f>
        <v>0</v>
      </c>
      <c r="AS10">
        <f>(($AF$7-$AD$11)/($AF$7-$AF$6))</f>
        <v>0.47499999999999998</v>
      </c>
      <c r="AU10">
        <v>1</v>
      </c>
      <c r="AV10">
        <v>4520</v>
      </c>
      <c r="AW10">
        <f>($AV$14-$AV$11)/200</f>
        <v>0.20499999999999999</v>
      </c>
    </row>
    <row r="11" spans="1:72" x14ac:dyDescent="0.25">
      <c r="A11">
        <v>4421</v>
      </c>
      <c r="Q11" t="str">
        <f>CONCATENATE(C11,E11,G11,I11)</f>
        <v/>
      </c>
      <c r="R11">
        <v>2</v>
      </c>
      <c r="S11" t="s">
        <v>218</v>
      </c>
      <c r="T11" t="s">
        <v>237</v>
      </c>
      <c r="V11" t="str">
        <f>CONCATENATE($R$42,$R$43,$R$44,$R$45)</f>
        <v>2413</v>
      </c>
      <c r="AC11">
        <v>4832</v>
      </c>
      <c r="AD11">
        <v>4813</v>
      </c>
      <c r="AE11">
        <v>5207</v>
      </c>
      <c r="AF11">
        <v>5225</v>
      </c>
      <c r="AI11">
        <f>1-(($AC$12-$AD$12)/($AC$12-$AC$11))</f>
        <v>0.47619047619047616</v>
      </c>
      <c r="AL11">
        <f>1-(($AD$12-$AC$11)/($AD$12-$AD$11))</f>
        <v>0.48717948717948723</v>
      </c>
      <c r="AO11">
        <f>1-(($AE$9-$AC$11)/($AE$9-$AE$8))</f>
        <v>0.39534883720930236</v>
      </c>
      <c r="AP11">
        <f>(($AE$9-$AD$12)/($AE$9-$AE$8))</f>
        <v>0.13953488372093023</v>
      </c>
      <c r="AS11">
        <f>(($AF$8-$AD$12)/($AF$8-$AF$7))</f>
        <v>0.42857142857142855</v>
      </c>
      <c r="AU11">
        <v>2</v>
      </c>
      <c r="AV11">
        <v>4536</v>
      </c>
      <c r="AW11">
        <f>($AV$15-$AV$12)/200</f>
        <v>0.26</v>
      </c>
    </row>
    <row r="12" spans="1:72" x14ac:dyDescent="0.25">
      <c r="A12">
        <v>4422</v>
      </c>
      <c r="Q12" t="str">
        <f>CONCATENATE(C12,E12,G12,I12)</f>
        <v/>
      </c>
      <c r="R12">
        <v>3</v>
      </c>
      <c r="S12">
        <v>27</v>
      </c>
      <c r="T12" t="s">
        <v>238</v>
      </c>
      <c r="V12" t="str">
        <f>CONCATENATE($R$46,$R$47,$R$48,$R$49)</f>
        <v>2413</v>
      </c>
      <c r="AC12">
        <v>4874</v>
      </c>
      <c r="AD12">
        <v>4852</v>
      </c>
      <c r="AE12">
        <v>5250</v>
      </c>
      <c r="AF12">
        <v>5274</v>
      </c>
      <c r="AU12">
        <v>3</v>
      </c>
      <c r="AV12">
        <v>4543</v>
      </c>
      <c r="AW12">
        <f>($AV$16-$AV$13)/200</f>
        <v>0.27500000000000002</v>
      </c>
    </row>
    <row r="13" spans="1:72" x14ac:dyDescent="0.25">
      <c r="A13">
        <v>4423</v>
      </c>
      <c r="Q13" t="str">
        <f>CONCATENATE(C13,E13,G13,I13)</f>
        <v/>
      </c>
      <c r="R13">
        <v>1</v>
      </c>
      <c r="S13" t="s">
        <v>219</v>
      </c>
      <c r="T13" t="s">
        <v>239</v>
      </c>
      <c r="V13" t="str">
        <f>CONCATENATE($R$50,$R$51,$R$52,$R$53)</f>
        <v>2412</v>
      </c>
      <c r="AC13">
        <v>5154</v>
      </c>
      <c r="AD13">
        <v>5131</v>
      </c>
      <c r="AE13">
        <v>5279</v>
      </c>
      <c r="AF13">
        <v>5313</v>
      </c>
      <c r="AU13">
        <v>1</v>
      </c>
      <c r="AV13">
        <v>4560</v>
      </c>
      <c r="AW13">
        <f>($AV$17-$AV$14)/200</f>
        <v>0.29499999999999998</v>
      </c>
    </row>
    <row r="14" spans="1:72" x14ac:dyDescent="0.25">
      <c r="A14">
        <v>4424</v>
      </c>
      <c r="Q14" t="str">
        <f>CONCATENATE(C14,E14,G14,I14)</f>
        <v/>
      </c>
      <c r="R14">
        <v>2</v>
      </c>
      <c r="S14">
        <v>112</v>
      </c>
      <c r="T14" t="s">
        <v>238</v>
      </c>
      <c r="V14" t="str">
        <f>CONCATENATE($R$54,$R$55,$R$56,$R$57)</f>
        <v>3143</v>
      </c>
      <c r="AC14">
        <v>5189</v>
      </c>
      <c r="AD14">
        <v>5174</v>
      </c>
      <c r="AE14">
        <v>5336</v>
      </c>
      <c r="AF14">
        <v>5363</v>
      </c>
      <c r="AI14">
        <f>(($AC$14-$AD$14)/($AC$14-$AC$13))</f>
        <v>0.42857142857142855</v>
      </c>
      <c r="AJ14">
        <f>1-(($AC$14-$AE$10)/($AC$14-$AC$13))</f>
        <v>0.2857142857142857</v>
      </c>
      <c r="AK14">
        <f>(($AC$14-$AF$10)/($AC$14-$AC$13))</f>
        <v>0.11428571428571428</v>
      </c>
      <c r="AL14">
        <f>(($AD$14-$AC$13)/($AD$14-$AD$13))</f>
        <v>0.46511627906976744</v>
      </c>
      <c r="AM14">
        <f>(($AD$14-$AE$10)/($AD$14-$AD$13))</f>
        <v>0.23255813953488372</v>
      </c>
      <c r="AN14">
        <f>1-(($AD$14-$AF$9)/($AD$14-$AD$13))</f>
        <v>0.27906976744186052</v>
      </c>
      <c r="AO14">
        <f>(($AE$11-$AC$14)/($AE$11-$AE$10))</f>
        <v>0.41860465116279072</v>
      </c>
      <c r="AP14">
        <f>1-(($AE$11-$AD$14)/($AE$11-$AE$10))</f>
        <v>0.23255813953488369</v>
      </c>
      <c r="AQ14">
        <f>1-(($AE$11-$AF$10)/($AE$11-$AE$10))</f>
        <v>0.48837209302325579</v>
      </c>
      <c r="AR14">
        <f>1-(($AF$10-$AC$13)/($AF$10-$AF$9))</f>
        <v>0.26190476190476186</v>
      </c>
      <c r="AS14">
        <f>(($AF$10-$AD$14)/($AF$10-$AF$9))</f>
        <v>0.26190476190476192</v>
      </c>
      <c r="AT14">
        <f>(($AF$10-$AE$10)/($AF$10-$AF$9))</f>
        <v>0.5</v>
      </c>
      <c r="AU14">
        <v>2</v>
      </c>
      <c r="AV14">
        <v>4577</v>
      </c>
      <c r="AW14">
        <f>($AV$18-$AV$15)/200</f>
        <v>0.3</v>
      </c>
    </row>
    <row r="15" spans="1:72" x14ac:dyDescent="0.25">
      <c r="A15">
        <v>4425</v>
      </c>
      <c r="Q15" t="str">
        <f>CONCATENATE(C15,E15,G15,I15)</f>
        <v/>
      </c>
      <c r="R15">
        <v>1</v>
      </c>
      <c r="S15" t="s">
        <v>220</v>
      </c>
      <c r="T15" t="s">
        <v>239</v>
      </c>
      <c r="V15" t="str">
        <f>CONCATENATE($R$58,$R$59,$R$60,$R$61)</f>
        <v>2142</v>
      </c>
      <c r="AC15">
        <v>5231</v>
      </c>
      <c r="AD15">
        <v>5208</v>
      </c>
      <c r="AE15">
        <v>5387</v>
      </c>
      <c r="AF15">
        <v>5406</v>
      </c>
      <c r="AI15">
        <f>1-(($AC$15-$AD$15)/($AC$15-$AC$14))</f>
        <v>0.45238095238095233</v>
      </c>
      <c r="AJ15">
        <f>1-(($AC$15-$AE$11)/($AC$15-$AC$14))</f>
        <v>0.4285714285714286</v>
      </c>
      <c r="AK15">
        <f>(($AC$15-$AF$11)/($AC$15-$AC$14))</f>
        <v>0.14285714285714285</v>
      </c>
      <c r="AL15">
        <f>1-(($AD$15-$AC$14)/($AD$15-$AD$14))</f>
        <v>0.44117647058823528</v>
      </c>
      <c r="AM15">
        <f>(($AD$15-$AE$11)/($AD$15-$AD$14))</f>
        <v>2.9411764705882353E-2</v>
      </c>
      <c r="AN15">
        <f>1-(($AD$15-$AF$10)/($AD$15-$AD$14))</f>
        <v>0.32352941176470584</v>
      </c>
      <c r="AO15">
        <f>(($AE$12-$AC$15)/($AE$12-$AE$11))</f>
        <v>0.44186046511627908</v>
      </c>
      <c r="AP15">
        <f>1-(($AE$12-$AD$15)/($AE$12-$AE$11))</f>
        <v>2.3255813953488413E-2</v>
      </c>
      <c r="AQ15">
        <f>1-(($AE$12-$AF$11)/($AE$12-$AE$11))</f>
        <v>0.41860465116279066</v>
      </c>
      <c r="AR15">
        <f>1-(($AF$11-$AC$14)/($AF$11-$AF$10))</f>
        <v>9.9999999999999978E-2</v>
      </c>
      <c r="AS15">
        <f>(($AF$11-$AD$15)/($AF$11-$AF$10))</f>
        <v>0.42499999999999999</v>
      </c>
      <c r="AT15">
        <f>(($AF$11-$AE$11)/($AF$11-$AF$10))</f>
        <v>0.45</v>
      </c>
      <c r="AU15">
        <v>1</v>
      </c>
      <c r="AV15">
        <v>4595</v>
      </c>
      <c r="AW15">
        <f>($AV$19-$AV$16)/200</f>
        <v>0.30499999999999999</v>
      </c>
    </row>
    <row r="16" spans="1:72" x14ac:dyDescent="0.25">
      <c r="A16">
        <v>4426</v>
      </c>
      <c r="Q16" t="str">
        <f>CONCATENATE(C16,E16,G16,I16)</f>
        <v/>
      </c>
      <c r="R16">
        <v>2</v>
      </c>
      <c r="S16">
        <v>2</v>
      </c>
      <c r="T16" t="s">
        <v>238</v>
      </c>
      <c r="V16" t="str">
        <f>CONCATENATE($R$62,$R$63,$R$64,$R$65)</f>
        <v>3142</v>
      </c>
      <c r="AC16">
        <v>5268</v>
      </c>
      <c r="AD16">
        <v>5245</v>
      </c>
      <c r="AE16">
        <v>5433</v>
      </c>
      <c r="AF16">
        <v>5452</v>
      </c>
      <c r="AI16">
        <f>1-(($AC$16-$AD$16)/($AC$16-$AC$15))</f>
        <v>0.3783783783783784</v>
      </c>
      <c r="AJ16">
        <f>(($AC$16-$AE$12)/($AC$16-$AC$15))</f>
        <v>0.48648648648648651</v>
      </c>
      <c r="AK16">
        <f>1-(($AC$17-$AF$12)/($AC$17-$AC$16))</f>
        <v>0.17142857142857137</v>
      </c>
      <c r="AL16">
        <f>(($AD$16-$AC$15)/($AD$16-$AD$15))</f>
        <v>0.3783783783783784</v>
      </c>
      <c r="AM16">
        <f>1-(($AD$17-$AE$12)/($AD$17-$AD$16))</f>
        <v>0.13888888888888884</v>
      </c>
      <c r="AN16">
        <f>1-(($AD$16-$AF$11)/($AD$16-$AD$15))</f>
        <v>0.45945945945945943</v>
      </c>
      <c r="AO16">
        <f>(($AE$13-$AC$16)/($AE$13-$AE$12))</f>
        <v>0.37931034482758619</v>
      </c>
      <c r="AP16">
        <f>(($AE$12-$AD$16)/($AE$12-$AE$11))</f>
        <v>0.11627906976744186</v>
      </c>
      <c r="AQ16">
        <f>(($AE$13-$AF$12)/($AE$13-$AE$12))</f>
        <v>0.17241379310344829</v>
      </c>
      <c r="AR16">
        <f>1-(($AF$12-$AC$15)/($AF$12-$AF$11))</f>
        <v>0.12244897959183676</v>
      </c>
      <c r="AS16">
        <f>1-(($AF$12-$AD$16)/($AF$12-$AF$11))</f>
        <v>0.40816326530612246</v>
      </c>
      <c r="AT16">
        <f>(($AF$12-$AE$12)/($AF$12-$AF$11))</f>
        <v>0.48979591836734693</v>
      </c>
      <c r="AU16">
        <v>2</v>
      </c>
      <c r="AV16">
        <v>4615</v>
      </c>
      <c r="AW16">
        <f>($AV$20-$AV$17)/200</f>
        <v>0.28999999999999998</v>
      </c>
    </row>
    <row r="17" spans="1:49" x14ac:dyDescent="0.25">
      <c r="A17">
        <v>4427</v>
      </c>
      <c r="Q17" t="str">
        <f>CONCATENATE(C17,E17,G17,I17)</f>
        <v/>
      </c>
      <c r="R17">
        <v>1</v>
      </c>
      <c r="S17" t="s">
        <v>221</v>
      </c>
      <c r="T17" t="s">
        <v>240</v>
      </c>
      <c r="V17" t="str">
        <f>CONCATENATE($R$66,$R$67,$R$68,$R$69)</f>
        <v>3D412</v>
      </c>
      <c r="AC17">
        <v>5303</v>
      </c>
      <c r="AD17">
        <v>5281</v>
      </c>
      <c r="AE17">
        <v>5472</v>
      </c>
      <c r="AF17">
        <v>5484</v>
      </c>
      <c r="AI17">
        <f>1-(($AC$17-$AD$17)/($AC$17-$AC$16))</f>
        <v>0.37142857142857144</v>
      </c>
      <c r="AJ17">
        <f>1-(($AC$17-$AE$13)/($AC$17-$AC$16))</f>
        <v>0.31428571428571428</v>
      </c>
      <c r="AK17">
        <f>1-(($AC$18-$AF$13)/($AC$18-$AC$17))</f>
        <v>0.18518518518518523</v>
      </c>
      <c r="AL17">
        <f>(($AD$17-$AC$16)/($AD$17-$AD$16))</f>
        <v>0.3611111111111111</v>
      </c>
      <c r="AM17">
        <f>(($AD$17-$AE$13)/($AD$17-$AD$16))</f>
        <v>5.5555555555555552E-2</v>
      </c>
      <c r="AN17">
        <f>(($AD$17-$AF$12)/($AD$17-$AD$16))</f>
        <v>0.19444444444444445</v>
      </c>
      <c r="AO17">
        <f>1-(($AE$14-$AC$17)/($AE$14-$AE$13))</f>
        <v>0.42105263157894735</v>
      </c>
      <c r="AP17">
        <f>1-(($AE$14-$AD$17)/($AE$14-$AE$13))</f>
        <v>3.5087719298245612E-2</v>
      </c>
      <c r="AQ17">
        <f>(($AE$14-$AF$13)/($AE$14-$AE$13))</f>
        <v>0.40350877192982454</v>
      </c>
      <c r="AR17">
        <f>(($AF$12-$AC$16)/($AF$12-$AF$11))</f>
        <v>0.12244897959183673</v>
      </c>
      <c r="AS17">
        <f>1-(($AF$13-$AD$17)/($AF$13-$AF$12))</f>
        <v>0.17948717948717952</v>
      </c>
      <c r="AT17">
        <f>1-(($AF$13-$AE$13)/($AF$13-$AF$12))</f>
        <v>0.12820512820512819</v>
      </c>
      <c r="AU17">
        <v>1</v>
      </c>
      <c r="AV17">
        <v>4636</v>
      </c>
      <c r="AW17">
        <f>($AV$21-$AV$18)/200</f>
        <v>0.215</v>
      </c>
    </row>
    <row r="18" spans="1:49" x14ac:dyDescent="0.25">
      <c r="A18">
        <v>4428</v>
      </c>
      <c r="Q18" t="str">
        <f>CONCATENATE(C18,E18,G18,I18)</f>
        <v/>
      </c>
      <c r="R18">
        <v>2</v>
      </c>
      <c r="S18">
        <v>34</v>
      </c>
      <c r="T18" t="s">
        <v>241</v>
      </c>
      <c r="V18" t="str">
        <f>CONCATENATE($R$70,$R$71,$R$72,$R$73)</f>
        <v>3413</v>
      </c>
      <c r="AC18">
        <v>5357</v>
      </c>
      <c r="AD18">
        <v>5334</v>
      </c>
      <c r="AE18">
        <v>5504</v>
      </c>
      <c r="AF18">
        <v>5518</v>
      </c>
      <c r="AI18">
        <f>(($AC$18-$AD$18)/($AC$18-$AC$17))</f>
        <v>0.42592592592592593</v>
      </c>
      <c r="AJ18">
        <f>(($AC$18-$AE$14)/($AC$18-$AC$17))</f>
        <v>0.3888888888888889</v>
      </c>
      <c r="AK18">
        <f>1-(($AC$19-$AF$14)/($AC$19-$AC$18))</f>
        <v>0.11111111111111116</v>
      </c>
      <c r="AL18">
        <f>1-(($AD$18-$AC$17)/($AD$18-$AD$17))</f>
        <v>0.41509433962264153</v>
      </c>
      <c r="AM18">
        <f>1-(($AD$19-$AE$14)/($AD$19-$AD$18))</f>
        <v>3.9215686274509776E-2</v>
      </c>
      <c r="AN18">
        <f>(($AD$18-$AF$13)/($AD$18-$AD$17))</f>
        <v>0.39622641509433965</v>
      </c>
      <c r="AO18">
        <f>1-(($AE$15-$AC$18)/($AE$15-$AE$14))</f>
        <v>0.41176470588235292</v>
      </c>
      <c r="AP18">
        <f>(($AE$14-$AD$18)/($AE$14-$AE$13))</f>
        <v>3.5087719298245612E-2</v>
      </c>
      <c r="AQ18">
        <f>(($AE$15-$AF$14)/($AE$15-$AE$14))</f>
        <v>0.47058823529411764</v>
      </c>
      <c r="AR18">
        <f>(($AF$13-$AC$17)/($AF$13-$AF$12))</f>
        <v>0.25641025641025639</v>
      </c>
      <c r="AS18">
        <f>1-(($AF$14-$AD$18)/($AF$14-$AF$13))</f>
        <v>0.42000000000000004</v>
      </c>
      <c r="AT18">
        <f>1-(($AF$14-$AE$14)/($AF$14-$AF$13))</f>
        <v>0.45999999999999996</v>
      </c>
      <c r="AU18">
        <v>2</v>
      </c>
      <c r="AV18">
        <v>4655</v>
      </c>
      <c r="AW18">
        <f>($AV$22-$AV$19)/200</f>
        <v>0.16500000000000001</v>
      </c>
    </row>
    <row r="19" spans="1:49" x14ac:dyDescent="0.25">
      <c r="A19">
        <v>4429</v>
      </c>
      <c r="D19">
        <v>230.77602300000001</v>
      </c>
      <c r="E19" s="1">
        <v>2</v>
      </c>
      <c r="P19">
        <v>1</v>
      </c>
      <c r="Q19" t="str">
        <f>CONCATENATE(C19,E19,G19,I19)</f>
        <v>2</v>
      </c>
      <c r="R19">
        <v>1</v>
      </c>
      <c r="T19" t="s">
        <v>232</v>
      </c>
      <c r="V19" t="str">
        <f>CONCATENATE($R$74,$R$75,$R$76,$R$77)</f>
        <v>2413</v>
      </c>
      <c r="AC19">
        <v>5411</v>
      </c>
      <c r="AD19">
        <v>5385</v>
      </c>
      <c r="AE19">
        <v>5544</v>
      </c>
      <c r="AF19">
        <v>5561</v>
      </c>
      <c r="AI19">
        <f>(($AC$19-$AD$19)/($AC$19-$AC$18))</f>
        <v>0.48148148148148145</v>
      </c>
      <c r="AJ19">
        <f>(($AC$19-$AE$15)/($AC$19-$AC$18))</f>
        <v>0.44444444444444442</v>
      </c>
      <c r="AK19">
        <f>(($AC$19-$AF$15)/($AC$19-$AC$18))</f>
        <v>9.2592592592592587E-2</v>
      </c>
      <c r="AL19">
        <f>1-(($AD$19-$AC$18)/($AD$19-$AD$18))</f>
        <v>0.4509803921568627</v>
      </c>
      <c r="AM19">
        <f>1-(($AD$20-$AE$15)/($AD$20-$AD$19))</f>
        <v>4.166666666666663E-2</v>
      </c>
      <c r="AN19">
        <f>(($AD$19-$AF$14)/($AD$19-$AD$18))</f>
        <v>0.43137254901960786</v>
      </c>
      <c r="AO19">
        <f>(($AE$16-$AC$19)/($AE$16-$AE$15))</f>
        <v>0.47826086956521741</v>
      </c>
      <c r="AP19">
        <f>(($AE$15-$AD$19)/($AE$15-$AE$14))</f>
        <v>3.9215686274509803E-2</v>
      </c>
      <c r="AQ19">
        <f>1-(($AE$16-$AF$15)/($AE$16-$AE$15))</f>
        <v>0.41304347826086951</v>
      </c>
      <c r="AR19">
        <f>(($AF$14-$AC$18)/($AF$14-$AF$13))</f>
        <v>0.12</v>
      </c>
      <c r="AS19">
        <f>(($AF$15-$AD$19)/($AF$15-$AF$14))</f>
        <v>0.48837209302325579</v>
      </c>
      <c r="AT19">
        <f>(($AF$15-$AE$15)/($AF$15-$AF$14))</f>
        <v>0.44186046511627908</v>
      </c>
      <c r="AU19">
        <v>1</v>
      </c>
      <c r="AV19">
        <v>4676</v>
      </c>
      <c r="AW19">
        <f>($AV$23-$AV$20)/200</f>
        <v>0.115</v>
      </c>
    </row>
    <row r="20" spans="1:49" x14ac:dyDescent="0.25">
      <c r="A20">
        <v>4430</v>
      </c>
      <c r="D20">
        <v>230.77602300000001</v>
      </c>
      <c r="E20" s="1">
        <v>2</v>
      </c>
      <c r="P20">
        <v>1</v>
      </c>
      <c r="Q20" t="str">
        <f>CONCATENATE(C20,E20,G20,I20)</f>
        <v>2</v>
      </c>
      <c r="R20">
        <v>2</v>
      </c>
      <c r="T20" t="s">
        <v>242</v>
      </c>
      <c r="V20" t="str">
        <f>CONCATENATE($R$78,$R$79,$R$80,$R$81)</f>
        <v>2413</v>
      </c>
      <c r="AC20">
        <v>5458</v>
      </c>
      <c r="AD20">
        <v>5433</v>
      </c>
      <c r="AE20">
        <v>5587</v>
      </c>
      <c r="AF20">
        <v>5608</v>
      </c>
      <c r="AI20">
        <f>1-(($AC$20-$AD$20)/($AC$20-$AC$19))</f>
        <v>0.46808510638297873</v>
      </c>
      <c r="AJ20">
        <f>1-(($AC$20-$AE$16)/($AC$20-$AC$19))</f>
        <v>0.46808510638297873</v>
      </c>
      <c r="AK20">
        <f>(($AC$20-$AF$16)/($AC$20-$AC$19))</f>
        <v>0.1276595744680851</v>
      </c>
      <c r="AL20">
        <f>(($AD$20-$AC$19)/($AD$20-$AD$19))</f>
        <v>0.45833333333333331</v>
      </c>
      <c r="AM20">
        <f>1-(($AD$21-$AE$16)/($AD$21-$AD$20))</f>
        <v>0</v>
      </c>
      <c r="AN20">
        <f>1-(($AD$20-$AF$15)/($AD$20-$AD$19))</f>
        <v>0.4375</v>
      </c>
      <c r="AO20">
        <f>(($AE$17-$AC$20)/($AE$17-$AE$16))</f>
        <v>0.35897435897435898</v>
      </c>
      <c r="AP20">
        <f>1-(($AE$17-$AD$20)/($AE$17-$AE$16))</f>
        <v>0</v>
      </c>
      <c r="AQ20">
        <f>1-(($AE$17-$AF$16)/($AE$17-$AE$16))</f>
        <v>0.48717948717948723</v>
      </c>
      <c r="AR20">
        <f>1-(($AF$16-$AC$19)/($AF$16-$AF$15))</f>
        <v>0.10869565217391308</v>
      </c>
      <c r="AS20">
        <f>(($AF$16-$AD$20)/($AF$16-$AF$15))</f>
        <v>0.41304347826086957</v>
      </c>
      <c r="AT20">
        <f>(($AF$16-$AE$16)/($AF$16-$AF$15))</f>
        <v>0.41304347826086957</v>
      </c>
      <c r="AU20">
        <v>2</v>
      </c>
      <c r="AV20">
        <v>4694</v>
      </c>
      <c r="AW20">
        <f>($AV$24-$AV$21)/200</f>
        <v>0.16500000000000001</v>
      </c>
    </row>
    <row r="21" spans="1:49" x14ac:dyDescent="0.25">
      <c r="A21">
        <v>4431</v>
      </c>
      <c r="D21">
        <v>230.77602300000001</v>
      </c>
      <c r="E21" s="1">
        <v>2</v>
      </c>
      <c r="P21">
        <v>1</v>
      </c>
      <c r="Q21" t="str">
        <f>CONCATENATE(C21,E21,G21,I21)</f>
        <v>2</v>
      </c>
      <c r="R21">
        <v>3</v>
      </c>
      <c r="T21" t="s">
        <v>243</v>
      </c>
      <c r="V21" t="str">
        <f>CONCATENATE($R$82,$R$83,$R$84,$R$85)</f>
        <v>2413</v>
      </c>
      <c r="AC21">
        <v>5498</v>
      </c>
      <c r="AD21">
        <v>5476</v>
      </c>
      <c r="AE21">
        <v>5634</v>
      </c>
      <c r="AF21">
        <v>5652</v>
      </c>
      <c r="AI21">
        <f>1-(($AC$21-$AD$21)/($AC$21-$AC$20))</f>
        <v>0.44999999999999996</v>
      </c>
      <c r="AJ21">
        <f>1-(($AC$21-$AE$17)/($AC$21-$AC$20))</f>
        <v>0.35</v>
      </c>
      <c r="AK21">
        <f>(($AC$21-$AF$17)/($AC$21-$AC$20))</f>
        <v>0.35</v>
      </c>
      <c r="AL21">
        <f>(($AD$21-$AC$20)/($AD$21-$AD$20))</f>
        <v>0.41860465116279072</v>
      </c>
      <c r="AM21">
        <f>(($AD$21-$AE$17)/($AD$21-$AD$20))</f>
        <v>9.3023255813953487E-2</v>
      </c>
      <c r="AN21">
        <f>1-(($AD$21-$AF$16)/($AD$21-$AD$20))</f>
        <v>0.44186046511627908</v>
      </c>
      <c r="AO21">
        <f>(($AE$18-$AC$21)/($AE$18-$AE$17))</f>
        <v>0.1875</v>
      </c>
      <c r="AP21">
        <f>1-(($AE$18-$AD$21)/($AE$18-$AE$17))</f>
        <v>0.125</v>
      </c>
      <c r="AQ21">
        <f>1-(($AE$18-$AF$17)/($AE$18-$AE$17))</f>
        <v>0.375</v>
      </c>
      <c r="AR21">
        <f>1-(($AF$17-$AC$20)/($AF$17-$AF$16))</f>
        <v>0.1875</v>
      </c>
      <c r="AS21">
        <f>(($AF$17-$AD$21)/($AF$17-$AF$16))</f>
        <v>0.25</v>
      </c>
      <c r="AT21">
        <f>(($AF$17-$AE$17)/($AF$17-$AF$16))</f>
        <v>0.375</v>
      </c>
      <c r="AU21">
        <v>3</v>
      </c>
      <c r="AV21">
        <v>4698</v>
      </c>
      <c r="AW21">
        <f>($AV$25-$AV$22)/200</f>
        <v>0.13</v>
      </c>
    </row>
    <row r="22" spans="1:49" x14ac:dyDescent="0.25">
      <c r="A22">
        <v>4432</v>
      </c>
      <c r="D22">
        <v>230.77602300000001</v>
      </c>
      <c r="E22" s="1">
        <v>2</v>
      </c>
      <c r="P22">
        <v>1</v>
      </c>
      <c r="Q22" t="str">
        <f>CONCATENATE(C22,E22,G22,I22)</f>
        <v>2</v>
      </c>
      <c r="R22">
        <v>4</v>
      </c>
      <c r="T22" t="s">
        <v>244</v>
      </c>
      <c r="V22" t="str">
        <f>CONCATENATE($R$86,$R$87,$R$88,$R$89)</f>
        <v>2413</v>
      </c>
      <c r="AC22">
        <v>5539</v>
      </c>
      <c r="AD22">
        <v>5514</v>
      </c>
      <c r="AE22">
        <v>5685</v>
      </c>
      <c r="AF22">
        <v>5688</v>
      </c>
      <c r="AI22">
        <f>1-(($AC$22-$AD$22)/($AC$22-$AC$21))</f>
        <v>0.3902439024390244</v>
      </c>
      <c r="AJ22">
        <f>1-(($AC$22-$AE$18)/($AC$22-$AC$21))</f>
        <v>0.14634146341463417</v>
      </c>
      <c r="AK22">
        <f>1-(($AC$22-$AF$18)/($AC$22-$AC$21))</f>
        <v>0.48780487804878048</v>
      </c>
      <c r="AL22">
        <f>(($AD$22-$AC$21)/($AD$22-$AD$21))</f>
        <v>0.42105263157894735</v>
      </c>
      <c r="AM22">
        <f>(($AD$22-$AE$18)/($AD$22-$AD$21))</f>
        <v>0.26315789473684209</v>
      </c>
      <c r="AN22">
        <f>1-(($AD$22-$AF$17)/($AD$22-$AD$21))</f>
        <v>0.21052631578947367</v>
      </c>
      <c r="AO22">
        <f>(($AE$19-$AC$22)/($AE$19-$AE$18))</f>
        <v>0.125</v>
      </c>
      <c r="AP22">
        <f>1-(($AE$19-$AD$22)/($AE$19-$AE$18))</f>
        <v>0.25</v>
      </c>
      <c r="AQ22">
        <f>1-(($AE$19-$AF$18)/($AE$19-$AE$18))</f>
        <v>0.35</v>
      </c>
      <c r="AR22">
        <f>1-(($AF$18-$AC$21)/($AF$18-$AF$17))</f>
        <v>0.41176470588235292</v>
      </c>
      <c r="AS22">
        <f>(($AF$18-$AD$22)/($AF$18-$AF$17))</f>
        <v>0.11764705882352941</v>
      </c>
      <c r="AT22">
        <f>(($AF$18-$AE$18)/($AF$18-$AF$17))</f>
        <v>0.41176470588235292</v>
      </c>
      <c r="AU22">
        <v>4</v>
      </c>
      <c r="AV22">
        <v>4709</v>
      </c>
      <c r="AW22">
        <f>($AV$26-$AV$23)/200</f>
        <v>0.16500000000000001</v>
      </c>
    </row>
    <row r="23" spans="1:49" x14ac:dyDescent="0.25">
      <c r="A23">
        <v>4433</v>
      </c>
      <c r="D23">
        <v>230.77602300000001</v>
      </c>
      <c r="E23" s="1">
        <v>2</v>
      </c>
      <c r="P23">
        <v>1</v>
      </c>
      <c r="Q23" t="str">
        <f>CONCATENATE(C23,E23,G23,I23)</f>
        <v>2</v>
      </c>
      <c r="R23">
        <v>1</v>
      </c>
      <c r="T23" t="s">
        <v>245</v>
      </c>
      <c r="V23" t="str">
        <f>CONCATENATE($R$90,$R$91,$R$92,$R$93)</f>
        <v>2413</v>
      </c>
      <c r="AC23">
        <v>5584</v>
      </c>
      <c r="AD23">
        <v>5559</v>
      </c>
      <c r="AE23">
        <v>5719</v>
      </c>
      <c r="AF23">
        <v>5869</v>
      </c>
      <c r="AI23">
        <f>1-(($AC$23-$AD$23)/($AC$23-$AC$22))</f>
        <v>0.44444444444444442</v>
      </c>
      <c r="AJ23">
        <f>1-(($AC$23-$AE$19)/($AC$23-$AC$22))</f>
        <v>0.11111111111111116</v>
      </c>
      <c r="AK23">
        <f>1-(($AC$23-$AF$19)/($AC$23-$AC$22))</f>
        <v>0.48888888888888893</v>
      </c>
      <c r="AL23">
        <f>(($AD$23-$AC$22)/($AD$23-$AD$22))</f>
        <v>0.44444444444444442</v>
      </c>
      <c r="AM23">
        <f>(($AD$23-$AE$19)/($AD$23-$AD$22))</f>
        <v>0.33333333333333331</v>
      </c>
      <c r="AN23">
        <f>1-(($AD$23-$AF$18)/($AD$23-$AD$22))</f>
        <v>8.8888888888888906E-2</v>
      </c>
      <c r="AO23">
        <f>(($AE$20-$AC$23)/($AE$20-$AE$19))</f>
        <v>6.9767441860465115E-2</v>
      </c>
      <c r="AP23">
        <f>1-(($AE$20-$AD$23)/($AE$20-$AE$19))</f>
        <v>0.34883720930232553</v>
      </c>
      <c r="AQ23">
        <f>1-(($AE$20-$AF$19)/($AE$20-$AE$19))</f>
        <v>0.39534883720930236</v>
      </c>
      <c r="AR23">
        <f>1-(($AF$19-$AC$22)/($AF$19-$AF$18))</f>
        <v>0.48837209302325579</v>
      </c>
      <c r="AS23">
        <f>(($AF$19-$AD$23)/($AF$19-$AF$18))</f>
        <v>4.6511627906976744E-2</v>
      </c>
      <c r="AT23">
        <f>(($AF$19-$AE$19)/($AF$19-$AF$18))</f>
        <v>0.39534883720930231</v>
      </c>
      <c r="AU23">
        <v>1</v>
      </c>
      <c r="AV23">
        <v>4717</v>
      </c>
      <c r="AW23">
        <f>($AV$27-$AV$24)/200</f>
        <v>0.1</v>
      </c>
    </row>
    <row r="24" spans="1:49" x14ac:dyDescent="0.25">
      <c r="A24">
        <v>4434</v>
      </c>
      <c r="D24">
        <v>230.77602300000001</v>
      </c>
      <c r="E24" s="1">
        <v>2</v>
      </c>
      <c r="P24">
        <v>1</v>
      </c>
      <c r="Q24" t="str">
        <f>CONCATENATE(C24,E24,G24,I24)</f>
        <v>2</v>
      </c>
      <c r="R24">
        <v>3</v>
      </c>
      <c r="T24" t="s">
        <v>246</v>
      </c>
      <c r="V24" t="str">
        <f>CONCATENATE($R$99,$R$100,$R$101,$R$102)</f>
        <v>3241</v>
      </c>
      <c r="AC24">
        <v>5629</v>
      </c>
      <c r="AD24">
        <v>5603</v>
      </c>
      <c r="AE24">
        <v>5846</v>
      </c>
      <c r="AF24">
        <v>5918</v>
      </c>
      <c r="AI24">
        <f>1-(($AC$24-$AD$24)/($AC$24-$AC$23))</f>
        <v>0.42222222222222228</v>
      </c>
      <c r="AJ24">
        <f>1-(($AC$24-$AE$20)/($AC$24-$AC$23))</f>
        <v>6.6666666666666652E-2</v>
      </c>
      <c r="AK24">
        <f>(($AC$24-$AF$20)/($AC$24-$AC$23))</f>
        <v>0.46666666666666667</v>
      </c>
      <c r="AL24">
        <f>(($AD$24-$AC$23)/($AD$24-$AD$23))</f>
        <v>0.43181818181818182</v>
      </c>
      <c r="AM24">
        <f>(($AD$24-$AE$20)/($AD$24-$AD$23))</f>
        <v>0.36363636363636365</v>
      </c>
      <c r="AN24">
        <f>1-(($AD$24-$AF$19)/($AD$24-$AD$23))</f>
        <v>4.5454545454545414E-2</v>
      </c>
      <c r="AO24">
        <f>(($AE$21-$AC$24)/($AE$21-$AE$20))</f>
        <v>0.10638297872340426</v>
      </c>
      <c r="AP24">
        <f>1-(($AE$21-$AD$24)/($AE$21-$AE$20))</f>
        <v>0.34042553191489366</v>
      </c>
      <c r="AQ24">
        <f>1-(($AE$21-$AF$20)/($AE$21-$AE$20))</f>
        <v>0.44680851063829785</v>
      </c>
      <c r="AR24">
        <f>1-(($AF$20-$AC$23)/($AF$20-$AF$19))</f>
        <v>0.48936170212765961</v>
      </c>
      <c r="AS24">
        <f>(($AF$20-$AD$24)/($AF$20-$AF$19))</f>
        <v>0.10638297872340426</v>
      </c>
      <c r="AT24">
        <f>(($AF$20-$AE$20)/($AF$20-$AF$19))</f>
        <v>0.44680851063829785</v>
      </c>
      <c r="AU24">
        <v>3</v>
      </c>
      <c r="AV24">
        <v>4731</v>
      </c>
      <c r="AW24">
        <f>($AV$28-$AV$25)/200</f>
        <v>0.185</v>
      </c>
    </row>
    <row r="25" spans="1:49" x14ac:dyDescent="0.25">
      <c r="A25">
        <v>4435</v>
      </c>
      <c r="D25">
        <v>230.77602300000001</v>
      </c>
      <c r="E25" s="1">
        <v>2</v>
      </c>
      <c r="P25">
        <v>1</v>
      </c>
      <c r="Q25" t="str">
        <f>CONCATENATE(C25,E25,G25,I25)</f>
        <v>2</v>
      </c>
      <c r="R25">
        <v>2</v>
      </c>
      <c r="T25" t="s">
        <v>234</v>
      </c>
      <c r="V25" t="str">
        <f>CONCATENATE($R$103,$R$104,$R$105,$R$106)</f>
        <v>3214</v>
      </c>
      <c r="AC25">
        <v>5682</v>
      </c>
      <c r="AD25">
        <v>5652</v>
      </c>
      <c r="AE25">
        <v>5895</v>
      </c>
      <c r="AF25">
        <v>5962</v>
      </c>
      <c r="AI25">
        <f>1-(($AC$25-$AD$25)/($AC$25-$AC$24))</f>
        <v>0.43396226415094341</v>
      </c>
      <c r="AJ25">
        <f>1-(($AC$25-$AE$21)/($AC$25-$AC$24))</f>
        <v>9.4339622641509413E-2</v>
      </c>
      <c r="AK25">
        <f>1-(($AC$25-$AF$21)/($AC$25-$AC$24))</f>
        <v>0.43396226415094341</v>
      </c>
      <c r="AL25">
        <f>(($AD$25-$AC$24)/($AD$25-$AD$24))</f>
        <v>0.46938775510204084</v>
      </c>
      <c r="AM25">
        <f>(($AD$25-$AE$21)/($AD$25-$AD$24))</f>
        <v>0.36734693877551022</v>
      </c>
      <c r="AN25">
        <f>1-(($AD$25-$AF$20)/($AD$25-$AD$24))</f>
        <v>0.10204081632653061</v>
      </c>
      <c r="AO25">
        <f>(($AE$22-$AC$25)/($AE$22-$AE$21))</f>
        <v>5.8823529411764705E-2</v>
      </c>
      <c r="AP25">
        <f>1-(($AE$22-$AD$25)/($AE$22-$AE$21))</f>
        <v>0.3529411764705882</v>
      </c>
      <c r="AQ25">
        <f>1-(($AE$22-$AF$21)/($AE$22-$AE$21))</f>
        <v>0.3529411764705882</v>
      </c>
      <c r="AR25">
        <f>1-(($AF$21-$AC$24)/($AF$21-$AF$20))</f>
        <v>0.47727272727272729</v>
      </c>
      <c r="AS25">
        <f>1-(($AF$22-$AD$25)/($AF$22-$AF$21))</f>
        <v>0</v>
      </c>
      <c r="AT25">
        <f>(($AF$21-$AE$21)/($AF$21-$AF$20))</f>
        <v>0.40909090909090912</v>
      </c>
      <c r="AU25">
        <v>2</v>
      </c>
      <c r="AV25">
        <v>4735</v>
      </c>
      <c r="AW25">
        <f>($AV$29-$AV$26)/200</f>
        <v>0.11</v>
      </c>
    </row>
    <row r="26" spans="1:49" x14ac:dyDescent="0.25">
      <c r="A26">
        <v>4436</v>
      </c>
      <c r="D26">
        <v>230.77602300000001</v>
      </c>
      <c r="E26" s="1">
        <v>2</v>
      </c>
      <c r="P26">
        <v>1</v>
      </c>
      <c r="Q26" t="str">
        <f>CONCATENATE(C26,E26,G26,I26)</f>
        <v>2</v>
      </c>
      <c r="R26">
        <v>4</v>
      </c>
      <c r="T26" t="s">
        <v>235</v>
      </c>
      <c r="V26" t="str">
        <f>CONCATENATE($R$107,$R$108,$R$109,$R$110)</f>
        <v>2341</v>
      </c>
      <c r="AC26">
        <v>5872</v>
      </c>
      <c r="AD26">
        <v>5704</v>
      </c>
      <c r="AE26">
        <v>5945</v>
      </c>
      <c r="AF26">
        <v>6008</v>
      </c>
      <c r="AL26">
        <f>(($AD$26-$AC$25)/($AD$26-$AD$25))</f>
        <v>0.42307692307692307</v>
      </c>
      <c r="AM26">
        <f>(($AD$26-$AE$22)/($AD$26-$AD$25))</f>
        <v>0.36538461538461536</v>
      </c>
      <c r="AN26">
        <f>1-(($AD$26-$AF$21)/($AD$26-$AD$25))</f>
        <v>0</v>
      </c>
      <c r="AP26">
        <f>(($AE$23-$AD$26)/($AE$23-$AE$22))</f>
        <v>0.44117647058823528</v>
      </c>
      <c r="AQ26">
        <f>1-(($AE$23-$AF$22)/($AE$23-$AE$22))</f>
        <v>8.8235294117647078E-2</v>
      </c>
      <c r="AR26">
        <f>(($AF$22-$AC$25)/($AF$22-$AF$21))</f>
        <v>0.16666666666666666</v>
      </c>
      <c r="AT26">
        <f>(($AF$22-$AE$22)/($AF$22-$AF$21))</f>
        <v>8.3333333333333329E-2</v>
      </c>
      <c r="AU26">
        <v>4</v>
      </c>
      <c r="AV26">
        <v>4750</v>
      </c>
      <c r="AW26">
        <f>($AV$30-$AV$27)/200</f>
        <v>0.20499999999999999</v>
      </c>
    </row>
    <row r="27" spans="1:49" x14ac:dyDescent="0.25">
      <c r="A27">
        <v>4437</v>
      </c>
      <c r="D27">
        <v>230.77602300000001</v>
      </c>
      <c r="E27" s="1">
        <v>2</v>
      </c>
      <c r="P27">
        <v>1</v>
      </c>
      <c r="Q27" t="str">
        <f>CONCATENATE(C27,E27,G27,I27)</f>
        <v>2</v>
      </c>
      <c r="R27">
        <v>1</v>
      </c>
      <c r="T27" t="s">
        <v>228</v>
      </c>
      <c r="V27" t="str">
        <f>CONCATENATE($R$111,$R$112,$R$113,$R$114)</f>
        <v>3214</v>
      </c>
      <c r="AC27">
        <v>5918</v>
      </c>
      <c r="AD27">
        <v>5849</v>
      </c>
      <c r="AE27">
        <v>5987</v>
      </c>
      <c r="AF27">
        <v>6049</v>
      </c>
      <c r="AN27">
        <f>(($AD$26-$AF$22)/($AD$26-$AD$25))</f>
        <v>0.30769230769230771</v>
      </c>
      <c r="AU27">
        <v>1</v>
      </c>
      <c r="AV27">
        <v>4751</v>
      </c>
      <c r="AW27">
        <f>($AV$31-$AV$28)/200</f>
        <v>0.1</v>
      </c>
    </row>
    <row r="28" spans="1:49" x14ac:dyDescent="0.25">
      <c r="A28">
        <v>4438</v>
      </c>
      <c r="D28">
        <v>230.77602300000001</v>
      </c>
      <c r="E28" s="1">
        <v>2</v>
      </c>
      <c r="P28">
        <v>1</v>
      </c>
      <c r="Q28" t="str">
        <f>CONCATENATE(C28,E28,G28,I28)</f>
        <v>2</v>
      </c>
      <c r="R28">
        <v>2</v>
      </c>
      <c r="T28" t="s">
        <v>229</v>
      </c>
      <c r="V28" t="str">
        <f>CONCATENATE($R$115,$R$116,$R$117,$R$118)</f>
        <v>3214</v>
      </c>
      <c r="AC28">
        <v>5966</v>
      </c>
      <c r="AD28">
        <v>5896</v>
      </c>
      <c r="AE28">
        <v>6028</v>
      </c>
      <c r="AF28">
        <v>6090</v>
      </c>
      <c r="AU28">
        <v>2</v>
      </c>
      <c r="AV28">
        <v>4772</v>
      </c>
      <c r="AW28">
        <f>($AV$32-$AV$29)/200</f>
        <v>0.20499999999999999</v>
      </c>
    </row>
    <row r="29" spans="1:49" x14ac:dyDescent="0.25">
      <c r="A29">
        <v>4439</v>
      </c>
      <c r="D29">
        <v>230.77602300000001</v>
      </c>
      <c r="E29" s="1">
        <v>2</v>
      </c>
      <c r="P29">
        <v>1</v>
      </c>
      <c r="Q29" t="str">
        <f>CONCATENATE(C29,E29,G29,I29)</f>
        <v>2</v>
      </c>
      <c r="R29">
        <v>3</v>
      </c>
      <c r="T29" t="s">
        <v>230</v>
      </c>
      <c r="V29" t="str">
        <f>CONCATENATE($R$119,$R$120,$R$121,$R$122)</f>
        <v>2314</v>
      </c>
      <c r="AC29">
        <v>6007</v>
      </c>
      <c r="AD29">
        <v>5941</v>
      </c>
      <c r="AE29">
        <v>6068</v>
      </c>
      <c r="AF29">
        <v>6130</v>
      </c>
      <c r="AI29">
        <f>(($AC$27-$AD$28)/($AC$27-$AC$26))</f>
        <v>0.47826086956521741</v>
      </c>
      <c r="AJ29">
        <f>(($AC$27-$AE$25)/($AC$27-$AC$26))</f>
        <v>0.5</v>
      </c>
      <c r="AK29">
        <f>1-(($AC$28-$AF$24)/($AC$28-$AC$27))</f>
        <v>0</v>
      </c>
      <c r="AL29">
        <f>1-(($AD$28-$AC$26)/($AD$28-$AD$27))</f>
        <v>0.48936170212765961</v>
      </c>
      <c r="AM29">
        <f>(($AD$28-$AE$25)/($AD$28-$AD$27))</f>
        <v>2.1276595744680851E-2</v>
      </c>
      <c r="AN29">
        <f>1-(($AD$28-$AF$23)/($AD$28-$AD$27))</f>
        <v>0.42553191489361697</v>
      </c>
      <c r="AO29">
        <f>(($AE$25-$AC$26)/($AE$25-$AE$24))</f>
        <v>0.46938775510204084</v>
      </c>
      <c r="AP29">
        <f>1-(($AE$25-$AD$27)/($AE$25-$AE$24))</f>
        <v>6.1224489795918324E-2</v>
      </c>
      <c r="AQ29">
        <f>1-(($AE$25-$AF$23)/($AE$25-$AE$24))</f>
        <v>0.46938775510204078</v>
      </c>
      <c r="AR29">
        <f>1-(($AF$24-$AC$26)/($AF$24-$AF$23))</f>
        <v>6.1224489795918324E-2</v>
      </c>
      <c r="AS29">
        <f>(($AF$24-$AD$28)/($AF$24-$AF$23))</f>
        <v>0.44897959183673469</v>
      </c>
      <c r="AT29">
        <f>(($AF$24-$AE$25)/($AF$24-$AF$23))</f>
        <v>0.46938775510204084</v>
      </c>
      <c r="AU29">
        <v>3</v>
      </c>
      <c r="AV29">
        <v>4772</v>
      </c>
      <c r="AW29">
        <f>($AV$33-$AV$30)/200</f>
        <v>0.115</v>
      </c>
    </row>
    <row r="30" spans="1:49" x14ac:dyDescent="0.25">
      <c r="A30">
        <v>4440</v>
      </c>
      <c r="D30">
        <v>230.77602300000001</v>
      </c>
      <c r="E30" s="1">
        <v>2</v>
      </c>
      <c r="P30">
        <v>1</v>
      </c>
      <c r="Q30" t="str">
        <f>CONCATENATE(C30,E30,G30,I30)</f>
        <v>2</v>
      </c>
      <c r="R30">
        <v>1</v>
      </c>
      <c r="T30" t="s">
        <v>247</v>
      </c>
      <c r="V30" t="str">
        <f>CONCATENATE($R$123,$R$124,$R$125,$R$126)</f>
        <v>2314</v>
      </c>
      <c r="AC30">
        <v>6046</v>
      </c>
      <c r="AD30">
        <v>5988</v>
      </c>
      <c r="AE30">
        <v>6111</v>
      </c>
      <c r="AF30">
        <v>6172</v>
      </c>
      <c r="AI30">
        <f>1-(($AC$28-$AD$29)/($AC$28-$AC$27))</f>
        <v>0.47916666666666663</v>
      </c>
      <c r="AJ30">
        <f>(($AC$28-$AE$26)/($AC$28-$AC$27))</f>
        <v>0.4375</v>
      </c>
      <c r="AK30">
        <f>(($AC$28-$AF$25)/($AC$28-$AC$27))</f>
        <v>8.3333333333333329E-2</v>
      </c>
      <c r="AL30">
        <f>1-(($AD$29-$AC$27)/($AD$29-$AD$28))</f>
        <v>0.48888888888888893</v>
      </c>
      <c r="AM30">
        <f>1-(($AD$30-$AE$26)/($AD$30-$AD$29))</f>
        <v>8.5106382978723416E-2</v>
      </c>
      <c r="AN30">
        <f>1-(($AD$29-$AF$24)/($AD$29-$AD$28))</f>
        <v>0.48888888888888893</v>
      </c>
      <c r="AO30">
        <f>1-(($AE$26-$AC$27)/($AE$26-$AE$25))</f>
        <v>0.45999999999999996</v>
      </c>
      <c r="AP30">
        <f>1-(($AE$26-$AD$28)/($AE$26-$AE$25))</f>
        <v>2.0000000000000018E-2</v>
      </c>
      <c r="AQ30">
        <f>1-(($AE$26-$AF$24)/($AE$26-$AE$25))</f>
        <v>0.45999999999999996</v>
      </c>
      <c r="AR30">
        <f>1-(($AF$25-$AC$27)/($AF$25-$AF$24))</f>
        <v>0</v>
      </c>
      <c r="AS30">
        <f>(($AF$25-$AD$29)/($AF$25-$AF$24))</f>
        <v>0.47727272727272729</v>
      </c>
      <c r="AT30">
        <f>(($AF$25-$AE$26)/($AF$25-$AF$24))</f>
        <v>0.38636363636363635</v>
      </c>
      <c r="AU30">
        <v>1</v>
      </c>
      <c r="AV30">
        <v>4792</v>
      </c>
      <c r="AW30">
        <f>($AV$34-$AV$31)/200</f>
        <v>0.2</v>
      </c>
    </row>
    <row r="31" spans="1:49" x14ac:dyDescent="0.25">
      <c r="A31">
        <v>4441</v>
      </c>
      <c r="D31">
        <v>230.77602300000001</v>
      </c>
      <c r="E31" s="1">
        <v>2</v>
      </c>
      <c r="P31">
        <v>1</v>
      </c>
      <c r="Q31" t="str">
        <f>CONCATENATE(C31,E31,G31,I31)</f>
        <v>2</v>
      </c>
      <c r="R31">
        <v>4</v>
      </c>
      <c r="T31" t="s">
        <v>228</v>
      </c>
      <c r="V31" t="str">
        <f>CONCATENATE($R$127,$R$128,$R$129,$R$130)</f>
        <v>2314</v>
      </c>
      <c r="AC31">
        <v>6086</v>
      </c>
      <c r="AD31">
        <v>6029</v>
      </c>
      <c r="AE31">
        <v>6155</v>
      </c>
      <c r="AF31">
        <v>6217</v>
      </c>
      <c r="AI31">
        <f>(($AC$29-$AD$30)/($AC$29-$AC$28))</f>
        <v>0.46341463414634149</v>
      </c>
      <c r="AJ31">
        <f>(($AC$29-$AE$27)/($AC$29-$AC$28))</f>
        <v>0.48780487804878048</v>
      </c>
      <c r="AK31">
        <f>1-(($AC$30-$AF$26)/($AC$30-$AC$29))</f>
        <v>2.5641025641025661E-2</v>
      </c>
      <c r="AL31">
        <f>(($AD$30-$AC$28)/($AD$30-$AD$29))</f>
        <v>0.46808510638297873</v>
      </c>
      <c r="AM31">
        <f>(($AD$30-$AE$27)/($AD$30-$AD$29))</f>
        <v>2.1276595744680851E-2</v>
      </c>
      <c r="AN31">
        <f>1-(($AD$30-$AF$25)/($AD$30-$AD$29))</f>
        <v>0.44680851063829785</v>
      </c>
      <c r="AO31">
        <f>(($AE$27-$AC$28)/($AE$27-$AE$26))</f>
        <v>0.5</v>
      </c>
      <c r="AP31">
        <f>(($AE$26-$AD$29)/($AE$26-$AE$25))</f>
        <v>0.08</v>
      </c>
      <c r="AQ31">
        <f>1-(($AE$27-$AF$25)/($AE$27-$AE$26))</f>
        <v>0.40476190476190477</v>
      </c>
      <c r="AR31">
        <f>1-(($AF$26-$AC$28)/($AF$26-$AF$25))</f>
        <v>8.6956521739130488E-2</v>
      </c>
      <c r="AS31">
        <f>(($AF$26-$AD$30)/($AF$26-$AF$25))</f>
        <v>0.43478260869565216</v>
      </c>
      <c r="AT31">
        <f>(($AF$26-$AE$27)/($AF$26-$AF$25))</f>
        <v>0.45652173913043476</v>
      </c>
      <c r="AU31">
        <v>4</v>
      </c>
      <c r="AV31">
        <v>4792</v>
      </c>
      <c r="AW31">
        <f>($AV$35-$AV$32)/200</f>
        <v>9.5000000000000001E-2</v>
      </c>
    </row>
    <row r="32" spans="1:49" x14ac:dyDescent="0.25">
      <c r="A32">
        <v>4442</v>
      </c>
      <c r="D32">
        <v>230.77602300000001</v>
      </c>
      <c r="E32" s="1">
        <v>2</v>
      </c>
      <c r="F32">
        <v>242.36052599999999</v>
      </c>
      <c r="G32" s="2">
        <v>3</v>
      </c>
      <c r="P32">
        <v>2</v>
      </c>
      <c r="Q32" t="str">
        <f>CONCATENATE(C32,E32,G32,I32)</f>
        <v>23</v>
      </c>
      <c r="R32">
        <v>2</v>
      </c>
      <c r="T32" t="s">
        <v>229</v>
      </c>
      <c r="V32" t="str">
        <f>CONCATENATE($R$131,$R$132,$R$133,$R$134)</f>
        <v>2314</v>
      </c>
      <c r="AC32">
        <v>6126</v>
      </c>
      <c r="AD32">
        <v>6067</v>
      </c>
      <c r="AE32">
        <v>6198</v>
      </c>
      <c r="AF32">
        <v>6264</v>
      </c>
      <c r="AI32">
        <f>(($AC$30-$AD$31)/($AC$30-$AC$29))</f>
        <v>0.4358974358974359</v>
      </c>
      <c r="AJ32">
        <f>(($AC$30-$AE$28)/($AC$30-$AC$29))</f>
        <v>0.46153846153846156</v>
      </c>
      <c r="AK32">
        <f>1-(($AC$31-$AF$27)/($AC$31-$AC$30))</f>
        <v>7.4999999999999956E-2</v>
      </c>
      <c r="AL32">
        <f>1-(($AD$31-$AC$29)/($AD$31-$AD$30))</f>
        <v>0.46341463414634143</v>
      </c>
      <c r="AM32">
        <f>(($AD$31-$AE$28)/($AD$31-$AD$30))</f>
        <v>2.4390243902439025E-2</v>
      </c>
      <c r="AN32">
        <f>1-(($AD$31-$AF$26)/($AD$31-$AD$30))</f>
        <v>0.48780487804878048</v>
      </c>
      <c r="AO32">
        <f>1-(($AE$28-$AC$29)/($AE$28-$AE$27))</f>
        <v>0.48780487804878048</v>
      </c>
      <c r="AP32">
        <f>1-(($AE$28-$AD$30)/($AE$28-$AE$27))</f>
        <v>2.4390243902439046E-2</v>
      </c>
      <c r="AQ32">
        <f>(($AE$28-$AF$26)/($AE$28-$AE$27))</f>
        <v>0.48780487804878048</v>
      </c>
      <c r="AR32">
        <f>(($AF$26-$AC$29)/($AF$26-$AF$25))</f>
        <v>2.1739130434782608E-2</v>
      </c>
      <c r="AS32">
        <f>(($AF$27-$AD$31)/($AF$27-$AF$26))</f>
        <v>0.48780487804878048</v>
      </c>
      <c r="AT32">
        <f>1-(($AF$27-$AE$28)/($AF$27-$AF$26))</f>
        <v>0.48780487804878048</v>
      </c>
      <c r="AU32">
        <v>2</v>
      </c>
      <c r="AV32">
        <v>4813</v>
      </c>
      <c r="AW32">
        <f>($AV$36-$AV$33)/200</f>
        <v>0.185</v>
      </c>
    </row>
    <row r="33" spans="1:49" x14ac:dyDescent="0.25">
      <c r="A33">
        <v>4443</v>
      </c>
      <c r="D33">
        <v>230.77602300000001</v>
      </c>
      <c r="E33" s="1">
        <v>2</v>
      </c>
      <c r="F33">
        <v>242.36052599999999</v>
      </c>
      <c r="G33" s="2">
        <v>3</v>
      </c>
      <c r="P33">
        <v>2</v>
      </c>
      <c r="Q33" t="str">
        <f>CONCATENATE(C33,E33,G33,I33)</f>
        <v>23</v>
      </c>
      <c r="R33">
        <v>3</v>
      </c>
      <c r="T33" t="s">
        <v>230</v>
      </c>
      <c r="V33" t="str">
        <f>CONCATENATE($R$135,$R$136,$R$137,$R$138)</f>
        <v>2314</v>
      </c>
      <c r="AC33">
        <v>6167</v>
      </c>
      <c r="AD33">
        <v>6107</v>
      </c>
      <c r="AE33">
        <v>6246</v>
      </c>
      <c r="AF33">
        <v>12031</v>
      </c>
      <c r="AI33">
        <f>(($AC$31-$AD$32)/($AC$31-$AC$30))</f>
        <v>0.47499999999999998</v>
      </c>
      <c r="AJ33">
        <f>(($AC$31-$AE$29)/($AC$31-$AC$30))</f>
        <v>0.45</v>
      </c>
      <c r="AK33">
        <f>1-(($AC$32-$AF$28)/($AC$32-$AC$31))</f>
        <v>9.9999999999999978E-2</v>
      </c>
      <c r="AL33">
        <f>1-(($AD$32-$AC$30)/($AD$32-$AD$31))</f>
        <v>0.44736842105263153</v>
      </c>
      <c r="AM33">
        <f>1-(($AD$33-$AE$29)/($AD$33-$AD$32))</f>
        <v>2.5000000000000022E-2</v>
      </c>
      <c r="AN33">
        <f>(($AD$32-$AF$27)/($AD$32-$AD$31))</f>
        <v>0.47368421052631576</v>
      </c>
      <c r="AO33">
        <f>1-(($AE$29-$AC$30)/($AE$29-$AE$28))</f>
        <v>0.44999999999999996</v>
      </c>
      <c r="AP33">
        <f>1-(($AE$29-$AD$31)/($AE$29-$AE$28))</f>
        <v>2.5000000000000022E-2</v>
      </c>
      <c r="AQ33">
        <f>(($AE$29-$AF$27)/($AE$29-$AE$28))</f>
        <v>0.47499999999999998</v>
      </c>
      <c r="AR33">
        <f>(($AF$27-$AC$30)/($AF$27-$AF$26))</f>
        <v>7.3170731707317069E-2</v>
      </c>
      <c r="AS33">
        <f>1-(($AF$28-$AD$32)/($AF$28-$AF$27))</f>
        <v>0.43902439024390238</v>
      </c>
      <c r="AT33">
        <f>1-(($AF$28-$AE$29)/($AF$28-$AF$27))</f>
        <v>0.46341463414634143</v>
      </c>
      <c r="AU33">
        <v>3</v>
      </c>
      <c r="AV33">
        <v>4815</v>
      </c>
      <c r="AW33">
        <f>($AV$37-$AV$34)/200</f>
        <v>0.13</v>
      </c>
    </row>
    <row r="34" spans="1:49" x14ac:dyDescent="0.25">
      <c r="A34">
        <v>4444</v>
      </c>
      <c r="D34">
        <v>230.77602300000001</v>
      </c>
      <c r="E34" s="1">
        <v>2</v>
      </c>
      <c r="F34">
        <v>242.36052599999999</v>
      </c>
      <c r="G34" s="2">
        <v>3</v>
      </c>
      <c r="P34">
        <v>2</v>
      </c>
      <c r="Q34" t="str">
        <f>CONCATENATE(C34,E34,G34,I34)</f>
        <v>23</v>
      </c>
      <c r="R34">
        <v>1</v>
      </c>
      <c r="T34" t="s">
        <v>231</v>
      </c>
      <c r="V34" t="str">
        <f>CONCATENATE($R$143,$R$144,$R$145,$R$146)</f>
        <v>4231</v>
      </c>
      <c r="AC34">
        <v>6212</v>
      </c>
      <c r="AD34">
        <v>6147</v>
      </c>
      <c r="AE34">
        <v>6299</v>
      </c>
      <c r="AF34">
        <v>12063</v>
      </c>
      <c r="AI34">
        <f>(($AC$32-$AD$33)/($AC$32-$AC$31))</f>
        <v>0.47499999999999998</v>
      </c>
      <c r="AJ34">
        <f>(($AC$32-$AE$30)/($AC$32-$AC$31))</f>
        <v>0.375</v>
      </c>
      <c r="AK34">
        <f>1-(($AC$33-$AF$29)/($AC$33-$AC$32))</f>
        <v>9.7560975609756073E-2</v>
      </c>
      <c r="AL34">
        <f>1-(($AD$33-$AC$31)/($AD$33-$AD$32))</f>
        <v>0.47499999999999998</v>
      </c>
      <c r="AM34">
        <f>1-(($AD$34-$AE$30)/($AD$34-$AD$33))</f>
        <v>9.9999999999999978E-2</v>
      </c>
      <c r="AN34">
        <f>(($AD$33-$AF$28)/($AD$33-$AD$32))</f>
        <v>0.42499999999999999</v>
      </c>
      <c r="AO34">
        <f>1-(($AE$30-$AC$31)/($AE$30-$AE$29))</f>
        <v>0.41860465116279066</v>
      </c>
      <c r="AP34">
        <f>(($AE$29-$AD$32)/($AE$29-$AE$28))</f>
        <v>2.5000000000000001E-2</v>
      </c>
      <c r="AQ34">
        <f>(($AE$30-$AF$28)/($AE$30-$AE$29))</f>
        <v>0.48837209302325579</v>
      </c>
      <c r="AR34">
        <f>(($AF$28-$AC$31)/($AF$28-$AF$27))</f>
        <v>9.7560975609756101E-2</v>
      </c>
      <c r="AS34">
        <f>1-(($AF$29-$AD$33)/($AF$29-$AF$28))</f>
        <v>0.42500000000000004</v>
      </c>
      <c r="AT34">
        <f>(($AF$29-$AE$30)/($AF$29-$AF$28))</f>
        <v>0.47499999999999998</v>
      </c>
      <c r="AU34">
        <v>1</v>
      </c>
      <c r="AV34">
        <v>4832</v>
      </c>
      <c r="AW34">
        <f>($AV$38-$AV$35)/200</f>
        <v>0.17499999999999999</v>
      </c>
    </row>
    <row r="35" spans="1:49" x14ac:dyDescent="0.25">
      <c r="A35">
        <v>4445</v>
      </c>
      <c r="D35">
        <v>230.77602300000001</v>
      </c>
      <c r="E35" s="1">
        <v>2</v>
      </c>
      <c r="F35">
        <v>242.36052599999999</v>
      </c>
      <c r="G35" s="2">
        <v>3</v>
      </c>
      <c r="P35">
        <v>2</v>
      </c>
      <c r="Q35" t="str">
        <f>CONCATENATE(C35,E35,G35,I35)</f>
        <v>23</v>
      </c>
      <c r="R35">
        <v>4</v>
      </c>
      <c r="T35" t="s">
        <v>232</v>
      </c>
      <c r="V35" t="str">
        <f>CONCATENATE($R$147,$R$148,$R$149,$R$150)</f>
        <v>4231</v>
      </c>
      <c r="AC35">
        <v>6261</v>
      </c>
      <c r="AD35">
        <v>6189</v>
      </c>
      <c r="AE35">
        <v>12056</v>
      </c>
      <c r="AF35">
        <v>12115</v>
      </c>
      <c r="AI35">
        <f>(($AC$33-$AD$34)/($AC$33-$AC$32))</f>
        <v>0.48780487804878048</v>
      </c>
      <c r="AJ35">
        <f>(($AC$33-$AE$31)/($AC$33-$AC$32))</f>
        <v>0.29268292682926828</v>
      </c>
      <c r="AK35">
        <f>1-(($AC$34-$AF$30)/($AC$34-$AC$33))</f>
        <v>0.11111111111111116</v>
      </c>
      <c r="AL35">
        <f>1-(($AD$34-$AC$32)/($AD$34-$AD$33))</f>
        <v>0.47499999999999998</v>
      </c>
      <c r="AM35">
        <f>1-(($AD$35-$AE$31)/($AD$35-$AD$34))</f>
        <v>0.19047619047619047</v>
      </c>
      <c r="AN35">
        <f>(($AD$34-$AF$29)/($AD$34-$AD$33))</f>
        <v>0.42499999999999999</v>
      </c>
      <c r="AO35">
        <f>1-(($AE$31-$AC$32)/($AE$31-$AE$30))</f>
        <v>0.34090909090909094</v>
      </c>
      <c r="AP35">
        <f>(($AE$30-$AD$33)/($AE$30-$AE$29))</f>
        <v>9.3023255813953487E-2</v>
      </c>
      <c r="AQ35">
        <f>1-(($AE$31-$AF$29)/($AE$31-$AE$30))</f>
        <v>0.43181818181818177</v>
      </c>
      <c r="AR35">
        <f>(($AF$29-$AC$32)/($AF$29-$AF$28))</f>
        <v>0.1</v>
      </c>
      <c r="AS35">
        <f>1-(($AF$30-$AD$34)/($AF$30-$AF$29))</f>
        <v>0.40476190476190477</v>
      </c>
      <c r="AT35">
        <f>(($AF$30-$AE$31)/($AF$30-$AF$29))</f>
        <v>0.40476190476190477</v>
      </c>
      <c r="AU35">
        <v>4</v>
      </c>
      <c r="AV35">
        <v>4832</v>
      </c>
      <c r="AW35">
        <f>($AV$39-$AV$36)/200</f>
        <v>0.11</v>
      </c>
    </row>
    <row r="36" spans="1:49" x14ac:dyDescent="0.25">
      <c r="A36">
        <v>4446</v>
      </c>
      <c r="D36">
        <v>230.77602300000001</v>
      </c>
      <c r="E36" s="1">
        <v>2</v>
      </c>
      <c r="F36">
        <v>242.36052599999999</v>
      </c>
      <c r="G36" s="2">
        <v>3</v>
      </c>
      <c r="P36">
        <v>2</v>
      </c>
      <c r="Q36" t="str">
        <f>CONCATENATE(C36,E36,G36,I36)</f>
        <v>23</v>
      </c>
      <c r="R36">
        <v>2</v>
      </c>
      <c r="T36" t="s">
        <v>248</v>
      </c>
      <c r="V36" t="str">
        <f>CONCATENATE($R$151,$R$152,$R$153,$R$154)</f>
        <v>4231</v>
      </c>
      <c r="AC36">
        <v>12057</v>
      </c>
      <c r="AD36">
        <v>6237</v>
      </c>
      <c r="AE36">
        <v>12091</v>
      </c>
      <c r="AF36">
        <v>12162</v>
      </c>
      <c r="AI36">
        <f>1-(($AC$34-$AD$35)/($AC$34-$AC$33))</f>
        <v>0.48888888888888893</v>
      </c>
      <c r="AJ36">
        <f>(($AC$34-$AE$32)/($AC$34-$AC$33))</f>
        <v>0.31111111111111112</v>
      </c>
      <c r="AK36">
        <f>1-(($AC$35-$AF$31)/($AC$35-$AC$34))</f>
        <v>0.10204081632653061</v>
      </c>
      <c r="AL36">
        <f>1-(($AD$35-$AC$33)/($AD$35-$AD$34))</f>
        <v>0.47619047619047616</v>
      </c>
      <c r="AM36">
        <f>1-(($AD$36-$AE$32)/($AD$36-$AD$35))</f>
        <v>0.1875</v>
      </c>
      <c r="AN36">
        <f>(($AD$35-$AF$30)/($AD$35-$AD$34))</f>
        <v>0.40476190476190477</v>
      </c>
      <c r="AO36">
        <f>1-(($AE$32-$AC$33)/($AE$32-$AE$31))</f>
        <v>0.27906976744186052</v>
      </c>
      <c r="AP36">
        <f>(($AE$31-$AD$34)/($AE$31-$AE$30))</f>
        <v>0.18181818181818182</v>
      </c>
      <c r="AQ36">
        <f>1-(($AE$32-$AF$30)/($AE$32-$AE$31))</f>
        <v>0.39534883720930236</v>
      </c>
      <c r="AR36">
        <f>(($AF$30-$AC$33)/($AF$30-$AF$29))</f>
        <v>0.11904761904761904</v>
      </c>
      <c r="AS36">
        <f>1-(($AF$31-$AD$35)/($AF$31-$AF$30))</f>
        <v>0.37777777777777777</v>
      </c>
      <c r="AT36">
        <f>(($AF$31-$AE$32)/($AF$31-$AF$30))</f>
        <v>0.42222222222222222</v>
      </c>
      <c r="AU36">
        <v>2</v>
      </c>
      <c r="AV36">
        <v>4852</v>
      </c>
      <c r="AW36">
        <f>($AV$45-$AV$42)/200</f>
        <v>0.16500000000000001</v>
      </c>
    </row>
    <row r="37" spans="1:49" x14ac:dyDescent="0.25">
      <c r="A37">
        <v>4447</v>
      </c>
      <c r="D37">
        <v>230.77602300000001</v>
      </c>
      <c r="E37" s="1">
        <v>2</v>
      </c>
      <c r="F37">
        <v>242.36052599999999</v>
      </c>
      <c r="G37" s="2">
        <v>3</v>
      </c>
      <c r="P37">
        <v>2</v>
      </c>
      <c r="Q37" t="str">
        <f>CONCATENATE(C37,E37,G37,I37)</f>
        <v>23</v>
      </c>
      <c r="R37">
        <v>3</v>
      </c>
      <c r="T37" t="s">
        <v>243</v>
      </c>
      <c r="V37" t="str">
        <f>CONCATENATE($R$155,$R$156,$R$157,$R$158)</f>
        <v>4231</v>
      </c>
      <c r="AC37">
        <v>12103</v>
      </c>
      <c r="AD37">
        <v>6287</v>
      </c>
      <c r="AE37">
        <v>12139</v>
      </c>
      <c r="AF37">
        <v>12216</v>
      </c>
      <c r="AI37">
        <f>(($AC$35-$AD$36)/($AC$35-$AC$34))</f>
        <v>0.48979591836734693</v>
      </c>
      <c r="AJ37">
        <f>(($AC$35-$AE$33)/($AC$35-$AC$34))</f>
        <v>0.30612244897959184</v>
      </c>
      <c r="AL37">
        <f>1-(($AD$36-$AC$34)/($AD$36-$AD$35))</f>
        <v>0.47916666666666663</v>
      </c>
      <c r="AM37">
        <f>1-(($AD$37-$AE$33)/($AD$37-$AD$36))</f>
        <v>0.18000000000000005</v>
      </c>
      <c r="AN37">
        <f>(($AD$36-$AF$31)/($AD$36-$AD$35))</f>
        <v>0.41666666666666669</v>
      </c>
      <c r="AO37">
        <f>1-(($AE$33-$AC$34)/($AE$33-$AE$32))</f>
        <v>0.29166666666666663</v>
      </c>
      <c r="AP37">
        <f>(($AE$32-$AD$35)/($AE$32-$AE$31))</f>
        <v>0.20930232558139536</v>
      </c>
      <c r="AQ37">
        <f>1-(($AE$33-$AF$31)/($AE$33-$AE$32))</f>
        <v>0.39583333333333337</v>
      </c>
      <c r="AR37">
        <f>(($AF$31-$AC$34)/($AF$31-$AF$30))</f>
        <v>0.1111111111111111</v>
      </c>
      <c r="AS37">
        <f>1-(($AF$32-$AD$36)/($AF$32-$AF$31))</f>
        <v>0.42553191489361697</v>
      </c>
      <c r="AT37">
        <f>(($AF$32-$AE$33)/($AF$32-$AF$31))</f>
        <v>0.38297872340425532</v>
      </c>
      <c r="AU37">
        <v>3</v>
      </c>
      <c r="AV37">
        <v>4858</v>
      </c>
      <c r="AW37">
        <f>($AV$46-$AV$43)/200</f>
        <v>0.155</v>
      </c>
    </row>
    <row r="38" spans="1:49" x14ac:dyDescent="0.25">
      <c r="A38">
        <v>4448</v>
      </c>
      <c r="D38">
        <v>230.77602300000001</v>
      </c>
      <c r="E38" s="1">
        <v>2</v>
      </c>
      <c r="F38">
        <v>242.36052599999999</v>
      </c>
      <c r="G38" s="2">
        <v>3</v>
      </c>
      <c r="P38">
        <v>2</v>
      </c>
      <c r="Q38" t="str">
        <f>CONCATENATE(C38,E38,G38,I38)</f>
        <v>23</v>
      </c>
      <c r="R38">
        <v>4</v>
      </c>
      <c r="T38" t="s">
        <v>244</v>
      </c>
      <c r="V38" t="str">
        <f>CONCATENATE($R$159,$R$160,$R$161,$R$162)</f>
        <v>4213</v>
      </c>
      <c r="AC38">
        <v>12150</v>
      </c>
      <c r="AD38">
        <v>12032</v>
      </c>
      <c r="AE38">
        <v>12190</v>
      </c>
      <c r="AF38">
        <v>12280</v>
      </c>
      <c r="AL38">
        <f>1-(($AD$37-$AC$35)/($AD$37-$AD$36))</f>
        <v>0.48</v>
      </c>
      <c r="AN38">
        <f>(($AD$37-$AF$32)/($AD$37-$AD$36))</f>
        <v>0.46</v>
      </c>
      <c r="AO38">
        <f>1-(($AE$34-$AC$35)/($AE$34-$AE$33))</f>
        <v>0.28301886792452835</v>
      </c>
      <c r="AP38">
        <f>(($AE$33-$AD$36)/($AE$33-$AE$32))</f>
        <v>0.1875</v>
      </c>
      <c r="AQ38">
        <f>1-(($AE$34-$AF$32)/($AE$34-$AE$33))</f>
        <v>0.339622641509434</v>
      </c>
      <c r="AR38">
        <f>(($AF$32-$AC$35)/($AF$32-$AF$31))</f>
        <v>6.3829787234042548E-2</v>
      </c>
      <c r="AU38">
        <v>4</v>
      </c>
      <c r="AV38">
        <v>4867</v>
      </c>
      <c r="AW38">
        <f>($AV$47-$AV$44)/200</f>
        <v>0.155</v>
      </c>
    </row>
    <row r="39" spans="1:49" x14ac:dyDescent="0.25">
      <c r="A39">
        <v>4449</v>
      </c>
      <c r="D39">
        <v>230.77602300000001</v>
      </c>
      <c r="E39" s="1">
        <v>2</v>
      </c>
      <c r="F39">
        <v>242.36052599999999</v>
      </c>
      <c r="G39" s="2">
        <v>3</v>
      </c>
      <c r="P39">
        <v>2</v>
      </c>
      <c r="Q39" t="str">
        <f>CONCATENATE(C39,E39,G39,I39)</f>
        <v>23</v>
      </c>
      <c r="R39">
        <v>1</v>
      </c>
      <c r="T39" t="s">
        <v>245</v>
      </c>
      <c r="V39" t="str">
        <f>CONCATENATE($R$163,$R$164,$R$165,$R$166)</f>
        <v>2413</v>
      </c>
      <c r="AC39">
        <v>12197</v>
      </c>
      <c r="AD39">
        <v>12078</v>
      </c>
      <c r="AE39">
        <v>12249</v>
      </c>
      <c r="AF39">
        <v>12348</v>
      </c>
      <c r="AP39">
        <f>(($AE$34-$AD$37)/($AE$34-$AE$33))</f>
        <v>0.22641509433962265</v>
      </c>
      <c r="AU39">
        <v>1</v>
      </c>
      <c r="AV39">
        <v>4874</v>
      </c>
      <c r="AW39">
        <f>($AV$48-$AV$45)/200</f>
        <v>0.125</v>
      </c>
    </row>
    <row r="40" spans="1:49" x14ac:dyDescent="0.25">
      <c r="A40">
        <v>4450</v>
      </c>
      <c r="D40">
        <v>230.715125</v>
      </c>
      <c r="E40" s="1">
        <v>2</v>
      </c>
      <c r="F40">
        <v>242.36052599999999</v>
      </c>
      <c r="G40" s="2">
        <v>3</v>
      </c>
      <c r="P40">
        <v>2</v>
      </c>
      <c r="Q40" t="str">
        <f>CONCATENATE(C40,E40,G40,I40)</f>
        <v>23</v>
      </c>
      <c r="R40" t="s">
        <v>22</v>
      </c>
      <c r="T40" t="s">
        <v>248</v>
      </c>
      <c r="V40" t="str">
        <f>CONCATENATE($R$167,$R$168,$R$169,$R$170)</f>
        <v>2142</v>
      </c>
      <c r="AC40">
        <v>12246</v>
      </c>
      <c r="AD40">
        <v>12126</v>
      </c>
      <c r="AE40">
        <v>12312</v>
      </c>
      <c r="AF40">
        <v>12430</v>
      </c>
      <c r="AU40" t="s">
        <v>22</v>
      </c>
      <c r="AV40">
        <v>4887</v>
      </c>
      <c r="AW40">
        <f>($AV$49-$AV$46)/200</f>
        <v>0.16500000000000001</v>
      </c>
    </row>
    <row r="41" spans="1:49" x14ac:dyDescent="0.25">
      <c r="A41">
        <v>4451</v>
      </c>
      <c r="D41">
        <v>230.715125</v>
      </c>
      <c r="E41" s="1">
        <v>2</v>
      </c>
      <c r="F41">
        <v>242.36052599999999</v>
      </c>
      <c r="G41" s="2">
        <v>3</v>
      </c>
      <c r="P41">
        <v>2</v>
      </c>
      <c r="Q41" t="str">
        <f>CONCATENATE(C41,E41,G41,I41)</f>
        <v>23</v>
      </c>
      <c r="R41" t="s">
        <v>22</v>
      </c>
      <c r="T41" t="s">
        <v>243</v>
      </c>
      <c r="V41" t="str">
        <f>CONCATENATE($R$171,$R$172,$R$173,$R$174)</f>
        <v>3142</v>
      </c>
      <c r="AC41">
        <v>12299</v>
      </c>
      <c r="AD41">
        <v>12173</v>
      </c>
      <c r="AE41">
        <v>12398</v>
      </c>
      <c r="AF41">
        <v>12512</v>
      </c>
      <c r="AI41">
        <f>1-(($AC$37-$AD$39)/($AC$37-$AC$36))</f>
        <v>0.45652173913043481</v>
      </c>
      <c r="AJ41">
        <f>(($AC$37-$AE$36)/($AC$37-$AC$36))</f>
        <v>0.2608695652173913</v>
      </c>
      <c r="AK41">
        <f>1-(($AC$37-$AF$34)/($AC$37-$AC$36))</f>
        <v>0.13043478260869568</v>
      </c>
      <c r="AL41">
        <f>(($AD$39-$AC$36)/($AD$39-$AD$38))</f>
        <v>0.45652173913043476</v>
      </c>
      <c r="AM41">
        <f>(($AD$39-$AE$35)/($AD$39-$AD$38))</f>
        <v>0.47826086956521741</v>
      </c>
      <c r="AN41">
        <f>(($AD$39-$AF$34)/($AD$39-$AD$38))</f>
        <v>0.32608695652173914</v>
      </c>
      <c r="AO41">
        <f>1-(($AE$36-$AC$36)/($AE$36-$AE$35))</f>
        <v>2.8571428571428581E-2</v>
      </c>
      <c r="AP41">
        <f>(($AE$36-$AD$39)/($AE$36-$AE$35))</f>
        <v>0.37142857142857144</v>
      </c>
      <c r="AQ41">
        <f>1-(($AE$36-$AF$34)/($AE$36-$AE$35))</f>
        <v>0.19999999999999996</v>
      </c>
      <c r="AR41">
        <f>(($AF$34-$AC$36)/($AF$34-$AF$33))</f>
        <v>0.1875</v>
      </c>
      <c r="AS41">
        <f>1-(($AF$34-$AD$38)/($AF$34-$AF$33))</f>
        <v>3.125E-2</v>
      </c>
      <c r="AT41">
        <f>(($AF$34-$AE$35)/($AF$34-$AF$33))</f>
        <v>0.21875</v>
      </c>
      <c r="AU41" t="s">
        <v>22</v>
      </c>
      <c r="AV41">
        <v>5130</v>
      </c>
      <c r="AW41">
        <f>($AV$50-$AV$47)/200</f>
        <v>0.115</v>
      </c>
    </row>
    <row r="42" spans="1:49" x14ac:dyDescent="0.25">
      <c r="A42">
        <v>4452</v>
      </c>
      <c r="D42">
        <v>230.715125</v>
      </c>
      <c r="E42" s="1">
        <v>2</v>
      </c>
      <c r="F42">
        <v>242.36052599999999</v>
      </c>
      <c r="G42" s="2">
        <v>3</v>
      </c>
      <c r="P42">
        <v>2</v>
      </c>
      <c r="Q42" t="str">
        <f>CONCATENATE(C42,E42,G42,I42)</f>
        <v>23</v>
      </c>
      <c r="R42">
        <v>2</v>
      </c>
      <c r="T42" t="s">
        <v>244</v>
      </c>
      <c r="V42" t="str">
        <f>CONCATENATE($R$175,$R$176,$R$177,$R$178)</f>
        <v>3142</v>
      </c>
      <c r="AC42">
        <v>12346</v>
      </c>
      <c r="AD42">
        <v>12223</v>
      </c>
      <c r="AE42">
        <v>12481</v>
      </c>
      <c r="AF42">
        <v>12561</v>
      </c>
      <c r="AI42">
        <f>1-(($AC$38-$AD$40)/($AC$38-$AC$37))</f>
        <v>0.48936170212765961</v>
      </c>
      <c r="AJ42">
        <f>(($AC$38-$AE$37)/($AC$38-$AC$37))</f>
        <v>0.23404255319148937</v>
      </c>
      <c r="AK42">
        <f>1-(($AC$38-$AF$35)/($AC$38-$AC$37))</f>
        <v>0.25531914893617025</v>
      </c>
      <c r="AL42">
        <f>(($AD$40-$AC$37)/($AD$40-$AD$39))</f>
        <v>0.47916666666666669</v>
      </c>
      <c r="AM42">
        <f>1-(($AD$40-$AE$36)/($AD$40-$AD$39))</f>
        <v>0.27083333333333337</v>
      </c>
      <c r="AN42">
        <f>(($AD$40-$AF$35)/($AD$40-$AD$39))</f>
        <v>0.22916666666666666</v>
      </c>
      <c r="AO42">
        <f>1-(($AE$37-$AC$37)/($AE$37-$AE$36))</f>
        <v>0.25</v>
      </c>
      <c r="AP42">
        <f>(($AE$37-$AD$40)/($AE$37-$AE$36))</f>
        <v>0.27083333333333331</v>
      </c>
      <c r="AQ42">
        <f>(($AE$37-$AF$35)/($AE$37-$AE$36))</f>
        <v>0.5</v>
      </c>
      <c r="AR42">
        <f>(($AF$35-$AC$37)/($AF$35-$AF$34))</f>
        <v>0.23076923076923078</v>
      </c>
      <c r="AS42">
        <f>1-(($AF$35-$AD$39)/($AF$35-$AF$34))</f>
        <v>0.28846153846153844</v>
      </c>
      <c r="AT42">
        <f>(($AF$35-$AE$36)/($AF$35-$AF$34))</f>
        <v>0.46153846153846156</v>
      </c>
      <c r="AU42">
        <v>2</v>
      </c>
      <c r="AV42">
        <v>5131</v>
      </c>
      <c r="AW42">
        <f>($AV$51-$AV$48)/200</f>
        <v>0.18</v>
      </c>
    </row>
    <row r="43" spans="1:49" x14ac:dyDescent="0.25">
      <c r="A43">
        <v>4453</v>
      </c>
      <c r="D43">
        <v>230.715125</v>
      </c>
      <c r="E43" s="1">
        <v>2</v>
      </c>
      <c r="F43">
        <v>242.36052599999999</v>
      </c>
      <c r="G43" s="2">
        <v>3</v>
      </c>
      <c r="P43">
        <v>2</v>
      </c>
      <c r="Q43" t="str">
        <f>CONCATENATE(C43,E43,G43,I43)</f>
        <v>23</v>
      </c>
      <c r="R43">
        <v>4</v>
      </c>
      <c r="T43" t="s">
        <v>245</v>
      </c>
      <c r="V43" t="str">
        <f>CONCATENATE($R$179,$R$180,$R$181,$R$182)</f>
        <v>3142</v>
      </c>
      <c r="AC43">
        <v>12429</v>
      </c>
      <c r="AD43">
        <v>12273</v>
      </c>
      <c r="AE43">
        <v>12539</v>
      </c>
      <c r="AF43">
        <v>12605</v>
      </c>
      <c r="AI43">
        <f>1-(($AC$39-$AD$41)/($AC$39-$AC$38))</f>
        <v>0.48936170212765961</v>
      </c>
      <c r="AJ43">
        <f>(($AC$39-$AE$38)/($AC$39-$AC$38))</f>
        <v>0.14893617021276595</v>
      </c>
      <c r="AK43">
        <f>1-(($AC$39-$AF$36)/($AC$39-$AC$38))</f>
        <v>0.25531914893617025</v>
      </c>
      <c r="AL43">
        <f>(($AD$41-$AC$38)/($AD$41-$AD$40))</f>
        <v>0.48936170212765956</v>
      </c>
      <c r="AM43">
        <f>1-(($AD$41-$AE$37)/($AD$41-$AD$40))</f>
        <v>0.27659574468085102</v>
      </c>
      <c r="AN43">
        <f>(($AD$41-$AF$36)/($AD$41-$AD$40))</f>
        <v>0.23404255319148937</v>
      </c>
      <c r="AO43">
        <f>1-(($AE$38-$AC$38)/($AE$38-$AE$37))</f>
        <v>0.21568627450980393</v>
      </c>
      <c r="AP43">
        <f>(($AE$38-$AD$41)/($AE$38-$AE$37))</f>
        <v>0.33333333333333331</v>
      </c>
      <c r="AQ43">
        <f>1-(($AE$38-$AF$36)/($AE$38-$AE$37))</f>
        <v>0.4509803921568627</v>
      </c>
      <c r="AR43">
        <f>(($AF$36-$AC$38)/($AF$36-$AF$35))</f>
        <v>0.25531914893617019</v>
      </c>
      <c r="AS43">
        <f>1-(($AF$36-$AD$40)/($AF$36-$AF$35))</f>
        <v>0.23404255319148937</v>
      </c>
      <c r="AT43">
        <f>(($AF$36-$AE$37)/($AF$36-$AF$35))</f>
        <v>0.48936170212765956</v>
      </c>
      <c r="AU43">
        <v>4</v>
      </c>
      <c r="AV43">
        <v>5143</v>
      </c>
      <c r="AW43">
        <f>($AV$52-$AV$49)/200</f>
        <v>0.12</v>
      </c>
    </row>
    <row r="44" spans="1:49" x14ac:dyDescent="0.25">
      <c r="A44">
        <v>4454</v>
      </c>
      <c r="D44">
        <v>230.715125</v>
      </c>
      <c r="E44" s="1">
        <v>2</v>
      </c>
      <c r="F44">
        <v>242.36052599999999</v>
      </c>
      <c r="G44" s="2">
        <v>3</v>
      </c>
      <c r="P44">
        <v>2</v>
      </c>
      <c r="Q44" t="str">
        <f>CONCATENATE(C44,E44,G44,I44)</f>
        <v>23</v>
      </c>
      <c r="R44">
        <v>1</v>
      </c>
      <c r="T44" t="s">
        <v>246</v>
      </c>
      <c r="V44" t="str">
        <f>CONCATENATE($R$183,$R$184,$R$185,$R$186)</f>
        <v>3412</v>
      </c>
      <c r="AC44">
        <v>12510</v>
      </c>
      <c r="AD44">
        <v>12322</v>
      </c>
      <c r="AE44">
        <v>12587</v>
      </c>
      <c r="AF44">
        <v>12654</v>
      </c>
      <c r="AI44">
        <f>(($AC$40-$AD$42)/($AC$40-$AC$39))</f>
        <v>0.46938775510204084</v>
      </c>
      <c r="AJ44">
        <f>1-(($AC$41-$AE$39)/($AC$41-$AC$40))</f>
        <v>5.6603773584905648E-2</v>
      </c>
      <c r="AK44">
        <f>1-(($AC$40-$AF$37)/($AC$40-$AC$39))</f>
        <v>0.38775510204081631</v>
      </c>
      <c r="AL44">
        <f>1-(($AD$42-$AC$39)/($AD$42-$AD$41))</f>
        <v>0.48</v>
      </c>
      <c r="AM44">
        <f>1-(($AD$42-$AE$38)/($AD$42-$AD$41))</f>
        <v>0.33999999999999997</v>
      </c>
      <c r="AN44">
        <f>(($AD$42-$AF$37)/($AD$42-$AD$41))</f>
        <v>0.14000000000000001</v>
      </c>
      <c r="AO44">
        <f>1-(($AE$39-$AC$39)/($AE$39-$AE$38))</f>
        <v>0.11864406779661019</v>
      </c>
      <c r="AP44">
        <f>(($AE$39-$AD$42)/($AE$39-$AE$38))</f>
        <v>0.44067796610169491</v>
      </c>
      <c r="AQ44">
        <f>1-(($AE$39-$AF$37)/($AE$39-$AE$38))</f>
        <v>0.44067796610169496</v>
      </c>
      <c r="AR44">
        <f>(($AF$37-$AC$39)/($AF$37-$AF$36))</f>
        <v>0.35185185185185186</v>
      </c>
      <c r="AS44">
        <f>1-(($AF$37-$AD$41)/($AF$37-$AF$36))</f>
        <v>0.20370370370370372</v>
      </c>
      <c r="AT44">
        <f>(($AF$37-$AE$38)/($AF$37-$AF$36))</f>
        <v>0.48148148148148145</v>
      </c>
      <c r="AU44">
        <v>1</v>
      </c>
      <c r="AV44">
        <v>5154</v>
      </c>
      <c r="AW44">
        <f>($AV$53-$AV$50)/200</f>
        <v>0.185</v>
      </c>
    </row>
    <row r="45" spans="1:49" x14ac:dyDescent="0.25">
      <c r="A45">
        <v>4455</v>
      </c>
      <c r="D45">
        <v>230.715125</v>
      </c>
      <c r="E45" s="1">
        <v>2</v>
      </c>
      <c r="F45">
        <v>242.36052599999999</v>
      </c>
      <c r="G45" s="2">
        <v>3</v>
      </c>
      <c r="P45">
        <v>2</v>
      </c>
      <c r="Q45" t="str">
        <f>CONCATENATE(C45,E45,G45,I45)</f>
        <v>23</v>
      </c>
      <c r="R45">
        <v>3</v>
      </c>
      <c r="T45" t="s">
        <v>234</v>
      </c>
      <c r="V45" t="str">
        <f>CONCATENATE($R$187,$R$188,$R$189,$R$190)</f>
        <v>3142</v>
      </c>
      <c r="AC45">
        <v>12559</v>
      </c>
      <c r="AD45">
        <v>12378</v>
      </c>
      <c r="AE45">
        <v>12633</v>
      </c>
      <c r="AF45">
        <v>12709</v>
      </c>
      <c r="AI45">
        <f>(($AC$41-$AD$43)/($AC$41-$AC$40))</f>
        <v>0.49056603773584906</v>
      </c>
      <c r="AJ45">
        <f>1-(($AC$42-$AE$40)/($AC$42-$AC$41))</f>
        <v>0.27659574468085102</v>
      </c>
      <c r="AK45">
        <f>(($AC$41-$AF$38)/($AC$41-$AC$40))</f>
        <v>0.35849056603773582</v>
      </c>
      <c r="AL45">
        <f>1-(($AD$43-$AC$40)/($AD$43-$AD$42))</f>
        <v>0.45999999999999996</v>
      </c>
      <c r="AM45">
        <f>(($AD$43-$AE$39)/($AD$43-$AD$42))</f>
        <v>0.48</v>
      </c>
      <c r="AN45">
        <f>1-(($AD$44-$AF$38)/($AD$44-$AD$43))</f>
        <v>0.1428571428571429</v>
      </c>
      <c r="AO45">
        <f>(($AE$39-$AC$40)/($AE$39-$AE$38))</f>
        <v>5.0847457627118647E-2</v>
      </c>
      <c r="AP45">
        <f>1-(($AE$40-$AD$43)/($AE$40-$AE$39))</f>
        <v>0.38095238095238093</v>
      </c>
      <c r="AQ45">
        <f>1-(($AE$40-$AF$38)/($AE$40-$AE$39))</f>
        <v>0.49206349206349209</v>
      </c>
      <c r="AR45">
        <f>1-(($AF$38-$AC$40)/($AF$38-$AF$37))</f>
        <v>0.46875</v>
      </c>
      <c r="AS45">
        <f>1-(($AF$38-$AD$42)/($AF$38-$AF$37))</f>
        <v>0.109375</v>
      </c>
      <c r="AT45">
        <f>(($AF$38-$AE$39)/($AF$38-$AF$37))</f>
        <v>0.484375</v>
      </c>
      <c r="AU45">
        <v>3</v>
      </c>
      <c r="AV45">
        <v>5164</v>
      </c>
      <c r="AW45">
        <f>($AV$54-$AV$51)/200</f>
        <v>0.125</v>
      </c>
    </row>
    <row r="46" spans="1:49" x14ac:dyDescent="0.25">
      <c r="A46">
        <v>4456</v>
      </c>
      <c r="D46">
        <v>230.715125</v>
      </c>
      <c r="E46" s="1">
        <v>2</v>
      </c>
      <c r="F46">
        <v>242.36052599999999</v>
      </c>
      <c r="G46" s="2">
        <v>3</v>
      </c>
      <c r="P46">
        <v>2</v>
      </c>
      <c r="Q46" t="str">
        <f>CONCATENATE(C46,E46,G46,I46)</f>
        <v>23</v>
      </c>
      <c r="R46">
        <v>2</v>
      </c>
      <c r="T46" t="s">
        <v>235</v>
      </c>
      <c r="V46" t="str">
        <f>CONCATENATE($R$191,$R$192,$R$193,$R$194)</f>
        <v>3142</v>
      </c>
      <c r="AC46">
        <v>12606</v>
      </c>
      <c r="AD46">
        <v>12478</v>
      </c>
      <c r="AE46">
        <v>12685</v>
      </c>
      <c r="AI46">
        <f>1-(($AC$42-$AD$44)/($AC$42-$AC$41))</f>
        <v>0.48936170212765961</v>
      </c>
      <c r="AJ46">
        <f>(($AC$43-$AE$41)/($AC$43-$AC$42))</f>
        <v>0.37349397590361444</v>
      </c>
      <c r="AK46">
        <f>1-(($AC$43-$AF$39)/($AC$43-$AC$42))</f>
        <v>2.4096385542168641E-2</v>
      </c>
      <c r="AL46">
        <f>(($AD$44-$AC$41)/($AD$44-$AD$43))</f>
        <v>0.46938775510204084</v>
      </c>
      <c r="AM46">
        <f>(($AD$44-$AE$40)/($AD$44-$AD$43))</f>
        <v>0.20408163265306123</v>
      </c>
      <c r="AN46">
        <f>1-(($AD$45-$AF$39)/($AD$45-$AD$44))</f>
        <v>0.4642857142857143</v>
      </c>
      <c r="AO46">
        <f>(($AE$40-$AC$41)/($AE$40-$AE$39))</f>
        <v>0.20634920634920634</v>
      </c>
      <c r="AP46">
        <f>1-(($AE$41-$AD$44)/($AE$41-$AE$40))</f>
        <v>0.11627906976744184</v>
      </c>
      <c r="AQ46">
        <f>1-(($AE$41-$AF$39)/($AE$41-$AE$40))</f>
        <v>0.41860465116279066</v>
      </c>
      <c r="AR46">
        <f>1-(($AF$39-$AC$41)/($AF$39-$AF$38))</f>
        <v>0.27941176470588236</v>
      </c>
      <c r="AS46">
        <f>(($AF$38-$AD$43)/($AF$38-$AF$37))</f>
        <v>0.109375</v>
      </c>
      <c r="AT46">
        <f>1-(($AF$39-$AE$40)/($AF$39-$AF$38))</f>
        <v>0.47058823529411764</v>
      </c>
      <c r="AU46">
        <v>2</v>
      </c>
      <c r="AV46">
        <v>5174</v>
      </c>
      <c r="AW46">
        <f>($AV$55-$AV$52)/200</f>
        <v>0.185</v>
      </c>
    </row>
    <row r="47" spans="1:49" x14ac:dyDescent="0.25">
      <c r="A47">
        <v>4457</v>
      </c>
      <c r="D47">
        <v>230.715125</v>
      </c>
      <c r="E47" s="1">
        <v>2</v>
      </c>
      <c r="F47">
        <v>242.36052599999999</v>
      </c>
      <c r="G47" s="2">
        <v>3</v>
      </c>
      <c r="P47">
        <v>2</v>
      </c>
      <c r="Q47" t="str">
        <f>CONCATENATE(C47,E47,G47,I47)</f>
        <v>23</v>
      </c>
      <c r="R47">
        <v>4</v>
      </c>
      <c r="T47" t="s">
        <v>228</v>
      </c>
      <c r="AC47">
        <v>12649</v>
      </c>
      <c r="AD47">
        <v>12536</v>
      </c>
      <c r="AE47">
        <v>12741</v>
      </c>
      <c r="AI47">
        <f>1-(($AC$43-$AD$45)/($AC$43-$AC$42))</f>
        <v>0.38554216867469882</v>
      </c>
      <c r="AJ47">
        <f>(($AC$44-$AE$42)/($AC$44-$AC$43))</f>
        <v>0.35802469135802467</v>
      </c>
      <c r="AK47">
        <f>1-(($AC$44-$AF$40)/($AC$44-$AC$43))</f>
        <v>1.2345679012345734E-2</v>
      </c>
      <c r="AL47">
        <f>1-(($AD$45-$AC$42)/($AD$45-$AD$44))</f>
        <v>0.4285714285714286</v>
      </c>
      <c r="AM47">
        <f>1-(($AD$46-$AE$41)/($AD$46-$AD$45))</f>
        <v>0.19999999999999996</v>
      </c>
      <c r="AN47">
        <f>(($AD$46-$AF$40)/($AD$46-$AD$45))</f>
        <v>0.48</v>
      </c>
      <c r="AO47">
        <f>1-(($AE$41-$AC$42)/($AE$41-$AE$40))</f>
        <v>0.39534883720930236</v>
      </c>
      <c r="AP47">
        <f>(($AE$41-$AD$45)/($AE$41-$AE$40))</f>
        <v>0.23255813953488372</v>
      </c>
      <c r="AQ47">
        <f>1-(($AE$42-$AF$40)/($AE$42-$AE$41))</f>
        <v>0.38554216867469882</v>
      </c>
      <c r="AR47">
        <f>(($AF$39-$AC$42)/($AF$39-$AF$38))</f>
        <v>2.9411764705882353E-2</v>
      </c>
      <c r="AS47">
        <f>(($AF$39-$AD$44)/($AF$39-$AF$38))</f>
        <v>0.38235294117647056</v>
      </c>
      <c r="AT47">
        <f>(($AF$40-$AE$41)/($AF$40-$AF$39))</f>
        <v>0.3902439024390244</v>
      </c>
      <c r="AU47">
        <v>4</v>
      </c>
      <c r="AV47">
        <v>5185</v>
      </c>
      <c r="AW47">
        <f>($AV$56-$AV$53)/200</f>
        <v>0.14499999999999999</v>
      </c>
    </row>
    <row r="48" spans="1:49" x14ac:dyDescent="0.25">
      <c r="A48">
        <v>4458</v>
      </c>
      <c r="D48">
        <v>230.715125</v>
      </c>
      <c r="E48" s="1">
        <v>2</v>
      </c>
      <c r="F48">
        <v>242.36052599999999</v>
      </c>
      <c r="G48" s="2">
        <v>3</v>
      </c>
      <c r="P48">
        <v>2</v>
      </c>
      <c r="Q48" t="str">
        <f>CONCATENATE(C48,E48,G48,I48)</f>
        <v>23</v>
      </c>
      <c r="R48">
        <v>1</v>
      </c>
      <c r="T48" t="s">
        <v>249</v>
      </c>
      <c r="AC48">
        <v>12701</v>
      </c>
      <c r="AD48">
        <v>12583</v>
      </c>
      <c r="AI48">
        <f>(($AC$44-$AD$46)/($AC$44-$AC$43))</f>
        <v>0.39506172839506171</v>
      </c>
      <c r="AJ48">
        <f>(($AC$45-$AE$43)/($AC$45-$AC$44))</f>
        <v>0.40816326530612246</v>
      </c>
      <c r="AK48">
        <f>1-(($AC$45-$AF$41)/($AC$45-$AC$44))</f>
        <v>4.081632653061229E-2</v>
      </c>
      <c r="AL48">
        <f>(($AD$46-$AC$43)/($AD$46-$AD$45))</f>
        <v>0.49</v>
      </c>
      <c r="AM48">
        <f>1-(($AD$47-$AE$42)/($AD$47-$AD$46))</f>
        <v>5.1724137931034475E-2</v>
      </c>
      <c r="AN48">
        <f>(($AD$47-$AF$41)/($AD$47-$AD$46))</f>
        <v>0.41379310344827586</v>
      </c>
      <c r="AO48">
        <f>1-(($AE$42-$AC$43)/($AE$42-$AE$41))</f>
        <v>0.37349397590361444</v>
      </c>
      <c r="AP48">
        <f>(($AE$42-$AD$46)/($AE$42-$AE$41))</f>
        <v>3.614457831325301E-2</v>
      </c>
      <c r="AQ48">
        <f>(($AE$43-$AF$41)/($AE$43-$AE$42))</f>
        <v>0.46551724137931033</v>
      </c>
      <c r="AR48">
        <f>(($AF$40-$AC$43)/($AF$40-$AF$39))</f>
        <v>1.2195121951219513E-2</v>
      </c>
      <c r="AS48">
        <f>1-(($AF$40-$AD$45)/($AF$40-$AF$39))</f>
        <v>0.36585365853658536</v>
      </c>
      <c r="AT48">
        <f>(($AF$41-$AE$42)/($AF$41-$AF$40))</f>
        <v>0.37804878048780488</v>
      </c>
      <c r="AU48">
        <v>1</v>
      </c>
      <c r="AV48">
        <v>5189</v>
      </c>
      <c r="AW48">
        <f>($AV$57-$AV$54)/200</f>
        <v>0.14499999999999999</v>
      </c>
    </row>
    <row r="49" spans="1:49" x14ac:dyDescent="0.25">
      <c r="A49">
        <v>4459</v>
      </c>
      <c r="D49">
        <v>230.715125</v>
      </c>
      <c r="E49" s="1">
        <v>2</v>
      </c>
      <c r="F49">
        <v>242.36052599999999</v>
      </c>
      <c r="G49" s="2">
        <v>3</v>
      </c>
      <c r="P49">
        <v>2</v>
      </c>
      <c r="Q49" t="str">
        <f>CONCATENATE(C49,E49,G49,I49)</f>
        <v>23</v>
      </c>
      <c r="R49">
        <v>3</v>
      </c>
      <c r="T49" t="s">
        <v>250</v>
      </c>
      <c r="AD49">
        <v>12629</v>
      </c>
      <c r="AI49">
        <f>(($AC$45-$AD$47)/($AC$45-$AC$44))</f>
        <v>0.46938775510204084</v>
      </c>
      <c r="AJ49">
        <f>(($AC$46-$AE$44)/($AC$46-$AC$45))</f>
        <v>0.40425531914893614</v>
      </c>
      <c r="AK49">
        <f>1-(($AC$46-$AF$42)/($AC$46-$AC$45))</f>
        <v>4.2553191489361653E-2</v>
      </c>
      <c r="AL49">
        <f>(($AD$47-$AC$44)/($AD$47-$AD$46))</f>
        <v>0.44827586206896552</v>
      </c>
      <c r="AM49">
        <f>1-(($AD$48-$AE$43)/($AD$48-$AD$47))</f>
        <v>6.3829787234042534E-2</v>
      </c>
      <c r="AN49">
        <f>(($AD$48-$AF$42)/($AD$48-$AD$47))</f>
        <v>0.46808510638297873</v>
      </c>
      <c r="AO49">
        <f>(($AE$43-$AC$44)/($AE$43-$AE$42))</f>
        <v>0.5</v>
      </c>
      <c r="AP49">
        <f>(($AE$43-$AD$47)/($AE$43-$AE$42))</f>
        <v>5.1724137931034482E-2</v>
      </c>
      <c r="AQ49">
        <f>1-(($AE$44-$AF$42)/($AE$44-$AE$43))</f>
        <v>0.45833333333333337</v>
      </c>
      <c r="AR49">
        <f>(($AF$41-$AC$44)/($AF$41-$AF$40))</f>
        <v>2.4390243902439025E-2</v>
      </c>
      <c r="AS49">
        <f>(($AF$41-$AD$46)/($AF$41-$AF$40))</f>
        <v>0.41463414634146339</v>
      </c>
      <c r="AT49">
        <f>(($AF$42-$AE$43)/($AF$42-$AF$41))</f>
        <v>0.44897959183673469</v>
      </c>
      <c r="AU49">
        <v>3</v>
      </c>
      <c r="AV49">
        <v>5207</v>
      </c>
      <c r="AW49">
        <f>($AV$58-$AV$55)/200</f>
        <v>6.5000000000000002E-2</v>
      </c>
    </row>
    <row r="50" spans="1:49" x14ac:dyDescent="0.25">
      <c r="A50">
        <v>4460</v>
      </c>
      <c r="D50">
        <v>230.715125</v>
      </c>
      <c r="E50" s="1">
        <v>2</v>
      </c>
      <c r="F50">
        <v>242.36052599999999</v>
      </c>
      <c r="G50" s="2">
        <v>3</v>
      </c>
      <c r="P50">
        <v>2</v>
      </c>
      <c r="Q50" t="str">
        <f>CONCATENATE(C50,E50,G50,I50)</f>
        <v>23</v>
      </c>
      <c r="R50">
        <v>2</v>
      </c>
      <c r="T50" t="s">
        <v>251</v>
      </c>
      <c r="AD50">
        <v>12674</v>
      </c>
      <c r="AI50">
        <f>(($AC$46-$AD$48)/($AC$46-$AC$45))</f>
        <v>0.48936170212765956</v>
      </c>
      <c r="AJ50">
        <f>(($AC$47-$AE$45)/($AC$47-$AC$46))</f>
        <v>0.37209302325581395</v>
      </c>
      <c r="AK50">
        <f>(($AC$46-$AF$43)/($AC$46-$AC$45))</f>
        <v>2.1276595744680851E-2</v>
      </c>
      <c r="AL50">
        <f>1-(($AD$48-$AC$45)/($AD$48-$AD$47))</f>
        <v>0.48936170212765961</v>
      </c>
      <c r="AM50">
        <f>1-(($AD$49-$AE$44)/($AD$49-$AD$48))</f>
        <v>8.6956521739130488E-2</v>
      </c>
      <c r="AN50">
        <f>1-(($AD$49-$AF$43)/($AD$49-$AD$48))</f>
        <v>0.47826086956521741</v>
      </c>
      <c r="AO50">
        <f>1-(($AE$44-$AC$45)/($AE$44-$AE$43))</f>
        <v>0.41666666666666663</v>
      </c>
      <c r="AP50">
        <f>(($AE$44-$AD$48)/($AE$44-$AE$43))</f>
        <v>8.3333333333333329E-2</v>
      </c>
      <c r="AQ50">
        <f>1-(($AE$45-$AF$43)/($AE$45-$AE$44))</f>
        <v>0.39130434782608692</v>
      </c>
      <c r="AR50">
        <f>(($AF$42-$AC$45)/($AF$42-$AF$41))</f>
        <v>4.0816326530612242E-2</v>
      </c>
      <c r="AS50">
        <f>1-(($AF$42-$AD$47)/($AF$42-$AF$41))</f>
        <v>0.48979591836734693</v>
      </c>
      <c r="AT50">
        <f>(($AF$43-$AE$44)/($AF$43-$AF$42))</f>
        <v>0.40909090909090912</v>
      </c>
      <c r="AU50">
        <v>2</v>
      </c>
      <c r="AV50">
        <v>5208</v>
      </c>
      <c r="AW50">
        <f>($AV$59-$AV$56)/200</f>
        <v>0.14499999999999999</v>
      </c>
    </row>
    <row r="51" spans="1:49" x14ac:dyDescent="0.25">
      <c r="A51">
        <v>4461</v>
      </c>
      <c r="D51">
        <v>230.715125</v>
      </c>
      <c r="E51" s="1">
        <v>2</v>
      </c>
      <c r="F51">
        <v>242.36052599999999</v>
      </c>
      <c r="G51" s="2">
        <v>3</v>
      </c>
      <c r="P51">
        <v>2</v>
      </c>
      <c r="Q51" t="str">
        <f>CONCATENATE(C51,E51,G51,I51)</f>
        <v>23</v>
      </c>
      <c r="R51">
        <v>4</v>
      </c>
      <c r="T51" t="s">
        <v>252</v>
      </c>
      <c r="AD51">
        <v>12730</v>
      </c>
      <c r="AI51">
        <f>(($AC$47-$AD$49)/($AC$47-$AC$46))</f>
        <v>0.46511627906976744</v>
      </c>
      <c r="AJ51">
        <f>(($AC$48-$AE$46)/($AC$48-$AC$47))</f>
        <v>0.30769230769230771</v>
      </c>
      <c r="AK51">
        <f>1-(($AC$48-$AF$44)/($AC$48-$AC$47))</f>
        <v>9.6153846153846145E-2</v>
      </c>
      <c r="AL51">
        <f>(($AD$49-$AC$46)/($AD$49-$AD$48))</f>
        <v>0.5</v>
      </c>
      <c r="AM51">
        <f>1-(($AD$50-$AE$45)/($AD$50-$AD$49))</f>
        <v>8.8888888888888906E-2</v>
      </c>
      <c r="AN51">
        <f>(($AD$50-$AF$44)/($AD$50-$AD$49))</f>
        <v>0.44444444444444442</v>
      </c>
      <c r="AO51">
        <f>1-(($AE$45-$AC$46)/($AE$45-$AE$44))</f>
        <v>0.41304347826086951</v>
      </c>
      <c r="AP51">
        <f>(($AE$45-$AD$49)/($AE$45-$AE$44))</f>
        <v>8.6956521739130432E-2</v>
      </c>
      <c r="AQ51">
        <f>1-(($AE$46-$AF$44)/($AE$46-$AE$45))</f>
        <v>0.40384615384615385</v>
      </c>
      <c r="AR51">
        <f>1-(($AF$44-$AC$46)/($AF$44-$AF$43))</f>
        <v>2.0408163265306145E-2</v>
      </c>
      <c r="AS51">
        <f>(($AF$43-$AD$48)/($AF$43-$AF$42))</f>
        <v>0.5</v>
      </c>
      <c r="AT51">
        <f>(($AF$44-$AE$45)/($AF$44-$AF$43))</f>
        <v>0.42857142857142855</v>
      </c>
      <c r="AU51">
        <v>4</v>
      </c>
      <c r="AV51">
        <v>5225</v>
      </c>
      <c r="AW51">
        <f>($AV$60-$AV$57)/200</f>
        <v>0.17</v>
      </c>
    </row>
    <row r="52" spans="1:49" x14ac:dyDescent="0.25">
      <c r="A52">
        <v>4462</v>
      </c>
      <c r="D52">
        <v>230.715125</v>
      </c>
      <c r="E52" s="1">
        <v>2</v>
      </c>
      <c r="F52">
        <v>242.36052599999999</v>
      </c>
      <c r="G52" s="2">
        <v>3</v>
      </c>
      <c r="P52">
        <v>2</v>
      </c>
      <c r="Q52" t="str">
        <f>CONCATENATE(C52,E52,G52,I52)</f>
        <v>23</v>
      </c>
      <c r="R52">
        <v>1</v>
      </c>
      <c r="T52" t="s">
        <v>253</v>
      </c>
      <c r="AI52">
        <f>1-(($AC$48-$AD$50)/($AC$48-$AC$47))</f>
        <v>0.48076923076923073</v>
      </c>
      <c r="AL52">
        <f>1-(($AD$50-$AC$47)/($AD$50-$AD$49))</f>
        <v>0.44444444444444442</v>
      </c>
      <c r="AM52">
        <f>1-(($AD$51-$AE$46)/($AD$51-$AD$50))</f>
        <v>0.1964285714285714</v>
      </c>
      <c r="AN52">
        <f>(($AD$51-$AF$45)/($AD$51-$AD$50))</f>
        <v>0.375</v>
      </c>
      <c r="AO52">
        <f>1-(($AE$46-$AC$47)/($AE$46-$AE$45))</f>
        <v>0.30769230769230771</v>
      </c>
      <c r="AP52">
        <f>(($AE$46-$AD$50)/($AE$46-$AE$45))</f>
        <v>0.21153846153846154</v>
      </c>
      <c r="AQ52">
        <f>1-(($AE$47-$AF$45)/($AE$47-$AE$46))</f>
        <v>0.4285714285714286</v>
      </c>
      <c r="AR52">
        <f>(($AF$44-$AC$47)/($AF$44-$AF$43))</f>
        <v>0.10204081632653061</v>
      </c>
      <c r="AS52">
        <f>1-(($AF$44-$AD$49)/($AF$44-$AF$43))</f>
        <v>0.48979591836734693</v>
      </c>
      <c r="AT52">
        <f>(($AF$45-$AE$46)/($AF$45-$AF$44))</f>
        <v>0.43636363636363634</v>
      </c>
      <c r="AU52">
        <v>1</v>
      </c>
      <c r="AV52">
        <v>5231</v>
      </c>
      <c r="AW52">
        <f>($AV$61-$AV$58)/200</f>
        <v>0.26500000000000001</v>
      </c>
    </row>
    <row r="53" spans="1:49" x14ac:dyDescent="0.25">
      <c r="A53">
        <v>4463</v>
      </c>
      <c r="D53">
        <v>230.715125</v>
      </c>
      <c r="E53" s="1">
        <v>2</v>
      </c>
      <c r="F53">
        <v>242.36052599999999</v>
      </c>
      <c r="G53" s="2">
        <v>3</v>
      </c>
      <c r="P53">
        <v>2</v>
      </c>
      <c r="Q53" t="str">
        <f>CONCATENATE(C53,E53,G53,I53)</f>
        <v>23</v>
      </c>
      <c r="R53">
        <v>2</v>
      </c>
      <c r="T53" t="s">
        <v>230</v>
      </c>
      <c r="AL53">
        <f>1-(($AD$51-$AC$48)/($AD$51-$AD$50))</f>
        <v>0.4821428571428571</v>
      </c>
      <c r="AO53">
        <f>1-(($AE$47-$AC$48)/($AE$47-$AE$46))</f>
        <v>0.2857142857142857</v>
      </c>
      <c r="AP53">
        <f>(($AE$47-$AD$51)/($AE$47-$AE$46))</f>
        <v>0.19642857142857142</v>
      </c>
      <c r="AR53">
        <f>(($AF$45-$AC$48)/($AF$45-$AF$44))</f>
        <v>0.14545454545454545</v>
      </c>
      <c r="AS53">
        <f>1-(($AF$45-$AD$50)/($AF$45-$AF$44))</f>
        <v>0.36363636363636365</v>
      </c>
      <c r="AU53">
        <v>2</v>
      </c>
      <c r="AV53">
        <v>5245</v>
      </c>
      <c r="AW53">
        <f>($AV$62-$AV$59)/200</f>
        <v>0.16500000000000001</v>
      </c>
    </row>
    <row r="54" spans="1:49" x14ac:dyDescent="0.25">
      <c r="A54">
        <v>4464</v>
      </c>
      <c r="B54">
        <v>221.996195</v>
      </c>
      <c r="C54" s="3">
        <v>1</v>
      </c>
      <c r="D54">
        <v>230.715125</v>
      </c>
      <c r="E54" s="1">
        <v>2</v>
      </c>
      <c r="F54">
        <v>242.36052599999999</v>
      </c>
      <c r="G54" s="2">
        <v>3</v>
      </c>
      <c r="P54">
        <v>3</v>
      </c>
      <c r="Q54" t="str">
        <f>CONCATENATE(C54,E54,G54,I54)</f>
        <v>123</v>
      </c>
      <c r="R54">
        <v>3</v>
      </c>
      <c r="T54" t="s">
        <v>247</v>
      </c>
      <c r="AU54">
        <v>3</v>
      </c>
      <c r="AV54">
        <v>5250</v>
      </c>
      <c r="AW54">
        <f>($AV$63-$AV$60)/200</f>
        <v>0.22</v>
      </c>
    </row>
    <row r="55" spans="1:49" x14ac:dyDescent="0.25">
      <c r="A55">
        <v>4465</v>
      </c>
      <c r="B55">
        <v>221.996195</v>
      </c>
      <c r="C55" s="3">
        <v>1</v>
      </c>
      <c r="D55">
        <v>230.715125</v>
      </c>
      <c r="E55" s="1">
        <v>2</v>
      </c>
      <c r="F55">
        <v>242.36052599999999</v>
      </c>
      <c r="G55" s="2">
        <v>3</v>
      </c>
      <c r="P55">
        <v>3</v>
      </c>
      <c r="Q55" t="str">
        <f>CONCATENATE(C55,E55,G55,I55)</f>
        <v>123</v>
      </c>
      <c r="R55">
        <v>1</v>
      </c>
      <c r="T55" t="s">
        <v>228</v>
      </c>
      <c r="AU55">
        <v>1</v>
      </c>
      <c r="AV55">
        <v>5268</v>
      </c>
      <c r="AW55">
        <f>($AV$64-$AV$61)/200</f>
        <v>0.14499999999999999</v>
      </c>
    </row>
    <row r="56" spans="1:49" x14ac:dyDescent="0.25">
      <c r="A56">
        <v>4466</v>
      </c>
      <c r="B56">
        <v>221.996195</v>
      </c>
      <c r="C56" s="3">
        <v>1</v>
      </c>
      <c r="D56">
        <v>230.715125</v>
      </c>
      <c r="E56" s="1">
        <v>2</v>
      </c>
      <c r="F56">
        <v>242.23862299999999</v>
      </c>
      <c r="G56" s="2">
        <v>3</v>
      </c>
      <c r="P56">
        <v>3</v>
      </c>
      <c r="Q56" t="str">
        <f>CONCATENATE(C56,E56,G56,I56)</f>
        <v>123</v>
      </c>
      <c r="R56">
        <v>4</v>
      </c>
      <c r="T56" t="s">
        <v>229</v>
      </c>
      <c r="AU56">
        <v>4</v>
      </c>
      <c r="AV56">
        <v>5274</v>
      </c>
      <c r="AW56">
        <f>($AV$65-$AV$62)/200</f>
        <v>0.245</v>
      </c>
    </row>
    <row r="57" spans="1:49" x14ac:dyDescent="0.25">
      <c r="A57">
        <v>4467</v>
      </c>
      <c r="B57">
        <v>221.996195</v>
      </c>
      <c r="C57" s="3">
        <v>1</v>
      </c>
      <c r="F57">
        <v>242.17761999999999</v>
      </c>
      <c r="G57" s="2">
        <v>3</v>
      </c>
      <c r="P57">
        <v>2</v>
      </c>
      <c r="Q57" t="str">
        <f>CONCATENATE(C57,E57,G57,I57)</f>
        <v>13</v>
      </c>
      <c r="R57">
        <v>3</v>
      </c>
      <c r="T57">
        <v>1423</v>
      </c>
      <c r="AU57">
        <v>3</v>
      </c>
      <c r="AV57">
        <v>5279</v>
      </c>
      <c r="AW57">
        <f>($AV$66-$AV$63)/200</f>
        <v>0.15</v>
      </c>
    </row>
    <row r="58" spans="1:49" x14ac:dyDescent="0.25">
      <c r="A58">
        <v>4468</v>
      </c>
      <c r="B58">
        <v>221.996195</v>
      </c>
      <c r="C58" s="3">
        <v>1</v>
      </c>
      <c r="F58">
        <v>242.17761999999999</v>
      </c>
      <c r="G58" s="2">
        <v>3</v>
      </c>
      <c r="P58">
        <v>2</v>
      </c>
      <c r="Q58" t="str">
        <f>CONCATENATE(C58,E58,G58,I58)</f>
        <v>13</v>
      </c>
      <c r="R58">
        <v>2</v>
      </c>
      <c r="T58">
        <v>4234</v>
      </c>
      <c r="AU58">
        <v>2</v>
      </c>
      <c r="AV58">
        <v>5281</v>
      </c>
      <c r="AW58">
        <f>($AV$67-$AV$64)/200</f>
        <v>0.215</v>
      </c>
    </row>
    <row r="59" spans="1:49" x14ac:dyDescent="0.25">
      <c r="A59">
        <v>4469</v>
      </c>
      <c r="B59">
        <v>221.996195</v>
      </c>
      <c r="C59" s="3">
        <v>1</v>
      </c>
      <c r="F59">
        <v>242.17761999999999</v>
      </c>
      <c r="G59" s="2">
        <v>3</v>
      </c>
      <c r="P59">
        <v>2</v>
      </c>
      <c r="Q59" t="str">
        <f>CONCATENATE(C59,E59,G59,I59)</f>
        <v>13</v>
      </c>
      <c r="R59">
        <v>1</v>
      </c>
      <c r="T59">
        <v>2341</v>
      </c>
      <c r="AU59">
        <v>1</v>
      </c>
      <c r="AV59">
        <v>5303</v>
      </c>
      <c r="AW59">
        <f>($AV$68-$AV$65)/200</f>
        <v>0.13</v>
      </c>
    </row>
    <row r="60" spans="1:49" x14ac:dyDescent="0.25">
      <c r="A60">
        <v>4470</v>
      </c>
      <c r="B60">
        <v>221.996195</v>
      </c>
      <c r="C60" s="3">
        <v>1</v>
      </c>
      <c r="F60">
        <v>241.87281300000001</v>
      </c>
      <c r="G60" s="2">
        <v>3</v>
      </c>
      <c r="P60">
        <v>2</v>
      </c>
      <c r="Q60" t="str">
        <f>CONCATENATE(C60,E60,G60,I60)</f>
        <v>13</v>
      </c>
      <c r="R60">
        <v>4</v>
      </c>
      <c r="T60">
        <v>3412</v>
      </c>
      <c r="AU60">
        <v>4</v>
      </c>
      <c r="AV60">
        <v>5313</v>
      </c>
      <c r="AW60">
        <f>($AV$69-$AV$66)/200</f>
        <v>0.23</v>
      </c>
    </row>
    <row r="61" spans="1:49" x14ac:dyDescent="0.25">
      <c r="A61">
        <v>4471</v>
      </c>
      <c r="B61">
        <v>221.996195</v>
      </c>
      <c r="C61" s="3">
        <v>1</v>
      </c>
      <c r="F61">
        <v>241.87281300000001</v>
      </c>
      <c r="G61" s="2">
        <v>3</v>
      </c>
      <c r="P61">
        <v>2</v>
      </c>
      <c r="Q61" t="str">
        <f>CONCATENATE(C61,E61,G61,I61)</f>
        <v>13</v>
      </c>
      <c r="R61">
        <v>2</v>
      </c>
      <c r="T61" t="s">
        <v>234</v>
      </c>
      <c r="AU61">
        <v>2</v>
      </c>
      <c r="AV61">
        <v>5334</v>
      </c>
      <c r="AW61">
        <f>($AV$70-$AV$67)/200</f>
        <v>0.13500000000000001</v>
      </c>
    </row>
    <row r="62" spans="1:49" x14ac:dyDescent="0.25">
      <c r="A62">
        <v>4472</v>
      </c>
      <c r="B62">
        <v>221.996195</v>
      </c>
      <c r="C62" s="3">
        <v>1</v>
      </c>
      <c r="F62">
        <v>241.689908</v>
      </c>
      <c r="G62" s="2">
        <v>3</v>
      </c>
      <c r="P62">
        <v>2</v>
      </c>
      <c r="Q62" t="str">
        <f>CONCATENATE(C62,E62,G62,I62)</f>
        <v>13</v>
      </c>
      <c r="R62">
        <v>3</v>
      </c>
      <c r="T62" t="s">
        <v>241</v>
      </c>
      <c r="AU62">
        <v>3</v>
      </c>
      <c r="AV62">
        <v>5336</v>
      </c>
      <c r="AW62">
        <f>($AV$71-$AV$68)/200</f>
        <v>0.20499999999999999</v>
      </c>
    </row>
    <row r="63" spans="1:49" x14ac:dyDescent="0.25">
      <c r="A63">
        <v>4473</v>
      </c>
      <c r="B63">
        <v>221.996195</v>
      </c>
      <c r="C63" s="3">
        <v>1</v>
      </c>
      <c r="F63">
        <v>241.689908</v>
      </c>
      <c r="G63" s="2">
        <v>3</v>
      </c>
      <c r="P63">
        <v>2</v>
      </c>
      <c r="Q63" t="str">
        <f>CONCATENATE(C63,E63,G63,I63)</f>
        <v>13</v>
      </c>
      <c r="R63">
        <v>1</v>
      </c>
      <c r="T63" t="s">
        <v>232</v>
      </c>
      <c r="AU63">
        <v>1</v>
      </c>
      <c r="AV63">
        <v>5357</v>
      </c>
      <c r="AW63">
        <f>($AV$72-$AV$69)/200</f>
        <v>0.125</v>
      </c>
    </row>
    <row r="64" spans="1:49" x14ac:dyDescent="0.25">
      <c r="A64">
        <v>4474</v>
      </c>
      <c r="B64">
        <v>221.996195</v>
      </c>
      <c r="C64" s="3">
        <v>1</v>
      </c>
      <c r="F64">
        <v>241.689908</v>
      </c>
      <c r="G64" s="2">
        <v>3</v>
      </c>
      <c r="H64">
        <v>232.54427200000001</v>
      </c>
      <c r="I64" s="4">
        <v>4</v>
      </c>
      <c r="P64">
        <v>3</v>
      </c>
      <c r="Q64" t="str">
        <f>CONCATENATE(C64,E64,G64,I64)</f>
        <v>134</v>
      </c>
      <c r="R64">
        <v>4</v>
      </c>
      <c r="T64" t="s">
        <v>242</v>
      </c>
      <c r="AU64">
        <v>4</v>
      </c>
      <c r="AV64">
        <v>5363</v>
      </c>
      <c r="AW64">
        <f>($AV$73-$AV$70)/200</f>
        <v>0.19500000000000001</v>
      </c>
    </row>
    <row r="65" spans="1:49" x14ac:dyDescent="0.25">
      <c r="A65">
        <v>4475</v>
      </c>
      <c r="B65">
        <v>221.996195</v>
      </c>
      <c r="C65" s="3">
        <v>1</v>
      </c>
      <c r="F65">
        <v>241.628907</v>
      </c>
      <c r="G65" s="2">
        <v>3</v>
      </c>
      <c r="H65">
        <v>232.54427200000001</v>
      </c>
      <c r="I65" s="4">
        <v>4</v>
      </c>
      <c r="P65">
        <v>3</v>
      </c>
      <c r="Q65" t="str">
        <f>CONCATENATE(C65,E65,G65,I65)</f>
        <v>134</v>
      </c>
      <c r="R65">
        <v>2</v>
      </c>
      <c r="T65" t="s">
        <v>243</v>
      </c>
      <c r="AU65">
        <v>2</v>
      </c>
      <c r="AV65">
        <v>5385</v>
      </c>
      <c r="AW65">
        <f>($AV$74-$AV$71)/200</f>
        <v>0.12</v>
      </c>
    </row>
    <row r="66" spans="1:49" x14ac:dyDescent="0.25">
      <c r="A66">
        <v>4476</v>
      </c>
      <c r="B66">
        <v>221.996195</v>
      </c>
      <c r="C66" s="3">
        <v>1</v>
      </c>
      <c r="F66">
        <v>241.08019300000001</v>
      </c>
      <c r="G66" s="2">
        <v>3</v>
      </c>
      <c r="H66">
        <v>232.54427200000001</v>
      </c>
      <c r="I66" s="4">
        <v>4</v>
      </c>
      <c r="P66">
        <v>3</v>
      </c>
      <c r="Q66" t="str">
        <f>CONCATENATE(C66,E66,G66,I66)</f>
        <v>134</v>
      </c>
      <c r="R66" t="s">
        <v>206</v>
      </c>
      <c r="T66" t="s">
        <v>244</v>
      </c>
      <c r="AU66" t="s">
        <v>206</v>
      </c>
      <c r="AV66">
        <v>5387</v>
      </c>
      <c r="AW66">
        <f>($AV$75-$AV$72)/200</f>
        <v>0.13</v>
      </c>
    </row>
    <row r="67" spans="1:49" x14ac:dyDescent="0.25">
      <c r="A67">
        <v>4477</v>
      </c>
      <c r="B67">
        <v>221.996195</v>
      </c>
      <c r="C67" s="3">
        <v>1</v>
      </c>
      <c r="H67">
        <v>232.54427200000001</v>
      </c>
      <c r="I67" s="4">
        <v>4</v>
      </c>
      <c r="P67">
        <v>2</v>
      </c>
      <c r="Q67" t="str">
        <f>CONCATENATE(C67,E67,G67,I67)</f>
        <v>14</v>
      </c>
      <c r="R67">
        <v>4</v>
      </c>
      <c r="T67" t="s">
        <v>245</v>
      </c>
      <c r="AU67">
        <v>4</v>
      </c>
      <c r="AV67">
        <v>5406</v>
      </c>
      <c r="AW67">
        <f>($AV$76-$AV$73)/200</f>
        <v>0.13</v>
      </c>
    </row>
    <row r="68" spans="1:49" x14ac:dyDescent="0.25">
      <c r="A68">
        <v>4478</v>
      </c>
      <c r="B68">
        <v>221.996195</v>
      </c>
      <c r="C68" s="3">
        <v>1</v>
      </c>
      <c r="H68">
        <v>232.54427200000001</v>
      </c>
      <c r="I68" s="4">
        <v>4</v>
      </c>
      <c r="P68">
        <v>2</v>
      </c>
      <c r="Q68" t="str">
        <f>CONCATENATE(C68,E68,G68,I68)</f>
        <v>14</v>
      </c>
      <c r="R68">
        <v>1</v>
      </c>
      <c r="T68" t="s">
        <v>248</v>
      </c>
      <c r="AU68">
        <v>1</v>
      </c>
      <c r="AV68">
        <v>5411</v>
      </c>
      <c r="AW68">
        <f>($AV$77-$AV$74)/200</f>
        <v>0.14000000000000001</v>
      </c>
    </row>
    <row r="69" spans="1:49" x14ac:dyDescent="0.25">
      <c r="A69">
        <v>4479</v>
      </c>
      <c r="B69">
        <v>221.996195</v>
      </c>
      <c r="C69" s="3">
        <v>1</v>
      </c>
      <c r="H69">
        <v>232.54427200000001</v>
      </c>
      <c r="I69" s="4">
        <v>4</v>
      </c>
      <c r="P69">
        <v>2</v>
      </c>
      <c r="Q69" t="str">
        <f>CONCATENATE(C69,E69,G69,I69)</f>
        <v>14</v>
      </c>
      <c r="R69">
        <v>2</v>
      </c>
      <c r="T69" t="s">
        <v>243</v>
      </c>
      <c r="AU69">
        <v>2</v>
      </c>
      <c r="AV69">
        <v>5433</v>
      </c>
      <c r="AW69">
        <f>($AV$78-$AV$75)/200</f>
        <v>0.15</v>
      </c>
    </row>
    <row r="70" spans="1:49" x14ac:dyDescent="0.25">
      <c r="A70">
        <v>4480</v>
      </c>
      <c r="B70">
        <v>221.996195</v>
      </c>
      <c r="C70" s="3">
        <v>1</v>
      </c>
      <c r="H70">
        <v>232.54427200000001</v>
      </c>
      <c r="I70" s="4">
        <v>4</v>
      </c>
      <c r="P70">
        <v>2</v>
      </c>
      <c r="Q70" t="str">
        <f>CONCATENATE(C70,E70,G70,I70)</f>
        <v>14</v>
      </c>
      <c r="R70">
        <v>3</v>
      </c>
      <c r="T70" t="s">
        <v>244</v>
      </c>
      <c r="AU70">
        <v>3</v>
      </c>
      <c r="AV70">
        <v>5433</v>
      </c>
      <c r="AW70">
        <f>($AV$79-$AV$76)/200</f>
        <v>0.1</v>
      </c>
    </row>
    <row r="71" spans="1:49" x14ac:dyDescent="0.25">
      <c r="A71">
        <v>4481</v>
      </c>
      <c r="B71">
        <v>221.996195</v>
      </c>
      <c r="C71" s="3">
        <v>1</v>
      </c>
      <c r="H71">
        <v>232.54427200000001</v>
      </c>
      <c r="I71" s="4">
        <v>4</v>
      </c>
      <c r="P71">
        <v>2</v>
      </c>
      <c r="Q71" t="str">
        <f>CONCATENATE(C71,E71,G71,I71)</f>
        <v>14</v>
      </c>
      <c r="R71">
        <v>4</v>
      </c>
      <c r="T71" t="s">
        <v>245</v>
      </c>
      <c r="AU71">
        <v>4</v>
      </c>
      <c r="AV71">
        <v>5452</v>
      </c>
      <c r="AW71">
        <f>($AV$80-$AV$77)/200</f>
        <v>0.17499999999999999</v>
      </c>
    </row>
    <row r="72" spans="1:49" x14ac:dyDescent="0.25">
      <c r="A72">
        <v>4482</v>
      </c>
      <c r="B72">
        <v>221.996195</v>
      </c>
      <c r="C72" s="3">
        <v>1</v>
      </c>
      <c r="H72">
        <v>232.54427200000001</v>
      </c>
      <c r="I72" s="4">
        <v>4</v>
      </c>
      <c r="P72">
        <v>2</v>
      </c>
      <c r="Q72" t="str">
        <f>CONCATENATE(C72,E72,G72,I72)</f>
        <v>14</v>
      </c>
      <c r="R72">
        <v>1</v>
      </c>
      <c r="T72" t="s">
        <v>248</v>
      </c>
      <c r="AU72">
        <v>1</v>
      </c>
      <c r="AV72">
        <v>5458</v>
      </c>
      <c r="AW72">
        <f>($AV$81-$AV$78)/200</f>
        <v>0.15</v>
      </c>
    </row>
    <row r="73" spans="1:49" x14ac:dyDescent="0.25">
      <c r="A73">
        <v>4483</v>
      </c>
      <c r="B73">
        <v>221.996195</v>
      </c>
      <c r="C73" s="3">
        <v>1</v>
      </c>
      <c r="H73">
        <v>232.54427200000001</v>
      </c>
      <c r="I73" s="4">
        <v>4</v>
      </c>
      <c r="P73">
        <v>2</v>
      </c>
      <c r="Q73" t="str">
        <f>CONCATENATE(C73,E73,G73,I73)</f>
        <v>14</v>
      </c>
      <c r="R73">
        <v>3</v>
      </c>
      <c r="T73" t="s">
        <v>243</v>
      </c>
      <c r="AU73">
        <v>3</v>
      </c>
      <c r="AV73">
        <v>5472</v>
      </c>
      <c r="AW73">
        <f>($AV$82-$AV$79)/200</f>
        <v>0.20499999999999999</v>
      </c>
    </row>
    <row r="74" spans="1:49" x14ac:dyDescent="0.25">
      <c r="A74">
        <v>4484</v>
      </c>
      <c r="B74">
        <v>221.996195</v>
      </c>
      <c r="C74" s="3">
        <v>1</v>
      </c>
      <c r="H74">
        <v>232.54427200000001</v>
      </c>
      <c r="I74" s="4">
        <v>4</v>
      </c>
      <c r="P74">
        <v>2</v>
      </c>
      <c r="Q74" t="str">
        <f>CONCATENATE(C74,E74,G74,I74)</f>
        <v>14</v>
      </c>
      <c r="R74">
        <v>2</v>
      </c>
      <c r="T74" t="s">
        <v>244</v>
      </c>
      <c r="AU74">
        <v>2</v>
      </c>
      <c r="AV74">
        <v>5476</v>
      </c>
      <c r="AW74">
        <f>($AV$83-$AV$80)/200</f>
        <v>0.11</v>
      </c>
    </row>
    <row r="75" spans="1:49" x14ac:dyDescent="0.25">
      <c r="A75">
        <v>4485</v>
      </c>
      <c r="B75">
        <v>221.996195</v>
      </c>
      <c r="C75" s="3">
        <v>1</v>
      </c>
      <c r="H75">
        <v>232.54427200000001</v>
      </c>
      <c r="I75" s="4">
        <v>4</v>
      </c>
      <c r="P75">
        <v>2</v>
      </c>
      <c r="Q75" t="str">
        <f>CONCATENATE(C75,E75,G75,I75)</f>
        <v>14</v>
      </c>
      <c r="R75">
        <v>4</v>
      </c>
      <c r="T75" t="s">
        <v>245</v>
      </c>
      <c r="AU75">
        <v>4</v>
      </c>
      <c r="AV75">
        <v>5484</v>
      </c>
      <c r="AW75">
        <f>($AV$84-$AV$81)/200</f>
        <v>0.2</v>
      </c>
    </row>
    <row r="76" spans="1:49" x14ac:dyDescent="0.25">
      <c r="A76">
        <v>4486</v>
      </c>
      <c r="B76">
        <v>221.996195</v>
      </c>
      <c r="C76" s="3">
        <v>1</v>
      </c>
      <c r="H76">
        <v>232.54427200000001</v>
      </c>
      <c r="I76" s="4">
        <v>4</v>
      </c>
      <c r="P76">
        <v>2</v>
      </c>
      <c r="Q76" t="str">
        <f>CONCATENATE(C76,E76,G76,I76)</f>
        <v>14</v>
      </c>
      <c r="R76">
        <v>1</v>
      </c>
      <c r="T76" t="s">
        <v>248</v>
      </c>
      <c r="AU76">
        <v>1</v>
      </c>
      <c r="AV76">
        <v>5498</v>
      </c>
      <c r="AW76">
        <f>($AV$85-$AV$82)/200</f>
        <v>0.14000000000000001</v>
      </c>
    </row>
    <row r="77" spans="1:49" x14ac:dyDescent="0.25">
      <c r="A77">
        <v>4487</v>
      </c>
      <c r="B77">
        <v>221.996195</v>
      </c>
      <c r="C77" s="3">
        <v>1</v>
      </c>
      <c r="H77">
        <v>232.54427200000001</v>
      </c>
      <c r="I77" s="4">
        <v>4</v>
      </c>
      <c r="P77">
        <v>2</v>
      </c>
      <c r="Q77" t="str">
        <f>CONCATENATE(C77,E77,G77,I77)</f>
        <v>14</v>
      </c>
      <c r="R77">
        <v>3</v>
      </c>
      <c r="T77" t="s">
        <v>243</v>
      </c>
      <c r="AU77">
        <v>3</v>
      </c>
      <c r="AV77">
        <v>5504</v>
      </c>
      <c r="AW77">
        <f>($AV$86-$AV$83)/200</f>
        <v>0.21</v>
      </c>
    </row>
    <row r="78" spans="1:49" x14ac:dyDescent="0.25">
      <c r="A78">
        <v>4488</v>
      </c>
      <c r="B78">
        <v>221.996195</v>
      </c>
      <c r="C78" s="3">
        <v>1</v>
      </c>
      <c r="H78">
        <v>232.54427200000001</v>
      </c>
      <c r="I78" s="4">
        <v>4</v>
      </c>
      <c r="P78">
        <v>2</v>
      </c>
      <c r="Q78" t="str">
        <f>CONCATENATE(C78,E78,G78,I78)</f>
        <v>14</v>
      </c>
      <c r="R78">
        <v>2</v>
      </c>
      <c r="T78" t="s">
        <v>244</v>
      </c>
      <c r="AU78">
        <v>2</v>
      </c>
      <c r="AV78">
        <v>5514</v>
      </c>
      <c r="AW78">
        <f>($AV$87-$AV$84)/200</f>
        <v>0.12</v>
      </c>
    </row>
    <row r="79" spans="1:49" x14ac:dyDescent="0.25">
      <c r="A79">
        <v>4489</v>
      </c>
      <c r="B79">
        <v>221.996195</v>
      </c>
      <c r="C79" s="3">
        <v>1</v>
      </c>
      <c r="H79">
        <v>232.54427200000001</v>
      </c>
      <c r="I79" s="4">
        <v>4</v>
      </c>
      <c r="P79">
        <v>2</v>
      </c>
      <c r="Q79" t="str">
        <f>CONCATENATE(C79,E79,G79,I79)</f>
        <v>14</v>
      </c>
      <c r="R79">
        <v>4</v>
      </c>
      <c r="T79" t="s">
        <v>245</v>
      </c>
      <c r="AU79">
        <v>4</v>
      </c>
      <c r="AV79">
        <v>5518</v>
      </c>
      <c r="AW79">
        <f>($AV$88-$AV$85)/200</f>
        <v>0.21</v>
      </c>
    </row>
    <row r="80" spans="1:49" x14ac:dyDescent="0.25">
      <c r="A80">
        <v>4490</v>
      </c>
      <c r="B80">
        <v>221.996195</v>
      </c>
      <c r="C80" s="3">
        <v>1</v>
      </c>
      <c r="H80">
        <v>232.54427200000001</v>
      </c>
      <c r="I80" s="4">
        <v>4</v>
      </c>
      <c r="P80">
        <v>2</v>
      </c>
      <c r="Q80" t="str">
        <f>CONCATENATE(C80,E80,G80,I80)</f>
        <v>14</v>
      </c>
      <c r="R80">
        <v>1</v>
      </c>
      <c r="T80" t="s">
        <v>248</v>
      </c>
      <c r="AU80">
        <v>1</v>
      </c>
      <c r="AV80">
        <v>5539</v>
      </c>
      <c r="AW80">
        <f>($AV$89-$AV$86)/200</f>
        <v>0.155</v>
      </c>
    </row>
    <row r="81" spans="1:49" x14ac:dyDescent="0.25">
      <c r="A81">
        <v>4491</v>
      </c>
      <c r="B81">
        <v>221.996195</v>
      </c>
      <c r="C81" s="3">
        <v>1</v>
      </c>
      <c r="H81">
        <v>232.54427200000001</v>
      </c>
      <c r="I81" s="4">
        <v>4</v>
      </c>
      <c r="P81">
        <v>2</v>
      </c>
      <c r="Q81" t="str">
        <f>CONCATENATE(C81,E81,G81,I81)</f>
        <v>14</v>
      </c>
      <c r="R81">
        <v>3</v>
      </c>
      <c r="T81" t="s">
        <v>243</v>
      </c>
      <c r="AU81">
        <v>3</v>
      </c>
      <c r="AV81">
        <v>5544</v>
      </c>
      <c r="AW81">
        <f>($AV$90-$AV$87)/200</f>
        <v>0.22</v>
      </c>
    </row>
    <row r="82" spans="1:49" x14ac:dyDescent="0.25">
      <c r="A82">
        <v>4492</v>
      </c>
      <c r="B82">
        <v>221.996195</v>
      </c>
      <c r="C82" s="3">
        <v>1</v>
      </c>
      <c r="D82">
        <v>213.70418000000001</v>
      </c>
      <c r="E82" s="1">
        <v>2</v>
      </c>
      <c r="H82">
        <v>232.54427200000001</v>
      </c>
      <c r="I82" s="4">
        <v>4</v>
      </c>
      <c r="P82">
        <v>3</v>
      </c>
      <c r="Q82" t="str">
        <f>CONCATENATE(C82,E82,G82,I82)</f>
        <v>124</v>
      </c>
      <c r="R82">
        <v>2</v>
      </c>
      <c r="T82" t="s">
        <v>244</v>
      </c>
      <c r="AU82">
        <v>2</v>
      </c>
      <c r="AV82">
        <v>5559</v>
      </c>
      <c r="AW82">
        <f>($AV$91-$AV$88)/200</f>
        <v>0.115</v>
      </c>
    </row>
    <row r="83" spans="1:49" x14ac:dyDescent="0.25">
      <c r="A83">
        <v>4493</v>
      </c>
      <c r="B83">
        <v>221.996195</v>
      </c>
      <c r="C83" s="3">
        <v>1</v>
      </c>
      <c r="D83">
        <v>213.70418000000001</v>
      </c>
      <c r="E83" s="1">
        <v>2</v>
      </c>
      <c r="H83">
        <v>232.54427200000001</v>
      </c>
      <c r="I83" s="4">
        <v>4</v>
      </c>
      <c r="P83">
        <v>3</v>
      </c>
      <c r="Q83" t="str">
        <f>CONCATENATE(C83,E83,G83,I83)</f>
        <v>124</v>
      </c>
      <c r="R83">
        <v>4</v>
      </c>
      <c r="T83" t="s">
        <v>245</v>
      </c>
      <c r="AU83">
        <v>4</v>
      </c>
      <c r="AV83">
        <v>5561</v>
      </c>
      <c r="AW83">
        <f>($AV$92-$AV$89)/200</f>
        <v>0.24</v>
      </c>
    </row>
    <row r="84" spans="1:49" x14ac:dyDescent="0.25">
      <c r="A84">
        <v>4494</v>
      </c>
      <c r="B84">
        <v>221.56938400000001</v>
      </c>
      <c r="C84" s="3">
        <v>1</v>
      </c>
      <c r="D84">
        <v>213.70418000000001</v>
      </c>
      <c r="E84" s="1">
        <v>2</v>
      </c>
      <c r="H84">
        <v>232.54427200000001</v>
      </c>
      <c r="I84" s="4">
        <v>4</v>
      </c>
      <c r="P84">
        <v>3</v>
      </c>
      <c r="Q84" t="str">
        <f>CONCATENATE(C84,E84,G84,I84)</f>
        <v>124</v>
      </c>
      <c r="R84">
        <v>1</v>
      </c>
      <c r="T84" t="s">
        <v>248</v>
      </c>
      <c r="AU84">
        <v>1</v>
      </c>
      <c r="AV84">
        <v>5584</v>
      </c>
      <c r="AW84">
        <f>($AV$93-$AV$90)/200</f>
        <v>0.16500000000000001</v>
      </c>
    </row>
    <row r="85" spans="1:49" x14ac:dyDescent="0.25">
      <c r="A85">
        <v>4495</v>
      </c>
      <c r="D85">
        <v>213.70418000000001</v>
      </c>
      <c r="E85" s="1">
        <v>2</v>
      </c>
      <c r="H85">
        <v>232.54427200000001</v>
      </c>
      <c r="I85" s="4">
        <v>4</v>
      </c>
      <c r="P85">
        <v>2</v>
      </c>
      <c r="Q85" t="str">
        <f>CONCATENATE(C85,E85,G85,I85)</f>
        <v>24</v>
      </c>
      <c r="R85">
        <v>3</v>
      </c>
      <c r="T85" t="s">
        <v>254</v>
      </c>
      <c r="AU85">
        <v>3</v>
      </c>
      <c r="AV85">
        <v>5587</v>
      </c>
      <c r="AW85">
        <f>($AV$94-$AV$91)/200</f>
        <v>0.18</v>
      </c>
    </row>
    <row r="86" spans="1:49" x14ac:dyDescent="0.25">
      <c r="A86">
        <v>4496</v>
      </c>
      <c r="D86">
        <v>213.70418000000001</v>
      </c>
      <c r="E86" s="1">
        <v>2</v>
      </c>
      <c r="H86">
        <v>232.54427200000001</v>
      </c>
      <c r="I86" s="4">
        <v>4</v>
      </c>
      <c r="P86">
        <v>2</v>
      </c>
      <c r="Q86" t="str">
        <f>CONCATENATE(C86,E86,G86,I86)</f>
        <v>24</v>
      </c>
      <c r="R86">
        <v>2</v>
      </c>
      <c r="T86" t="s">
        <v>255</v>
      </c>
      <c r="AU86">
        <v>2</v>
      </c>
      <c r="AV86">
        <v>5603</v>
      </c>
      <c r="AW86">
        <f>($AV$95-$AV$92)/200</f>
        <v>0.11</v>
      </c>
    </row>
    <row r="87" spans="1:49" x14ac:dyDescent="0.25">
      <c r="A87">
        <v>4497</v>
      </c>
      <c r="D87">
        <v>213.70418000000001</v>
      </c>
      <c r="E87" s="1">
        <v>2</v>
      </c>
      <c r="H87">
        <v>232.54427200000001</v>
      </c>
      <c r="I87" s="4">
        <v>4</v>
      </c>
      <c r="P87">
        <v>2</v>
      </c>
      <c r="Q87" t="str">
        <f>CONCATENATE(C87,E87,G87,I87)</f>
        <v>24</v>
      </c>
      <c r="R87">
        <v>4</v>
      </c>
      <c r="T87" t="s">
        <v>256</v>
      </c>
      <c r="AU87">
        <v>4</v>
      </c>
      <c r="AV87">
        <v>5608</v>
      </c>
      <c r="AW87">
        <f>($AV$96-$AV$93)/200</f>
        <v>0.17</v>
      </c>
    </row>
    <row r="88" spans="1:49" x14ac:dyDescent="0.25">
      <c r="A88">
        <v>4498</v>
      </c>
      <c r="D88">
        <v>213.70418000000001</v>
      </c>
      <c r="E88" s="1">
        <v>2</v>
      </c>
      <c r="H88">
        <v>232.54427200000001</v>
      </c>
      <c r="I88" s="4">
        <v>4</v>
      </c>
      <c r="P88">
        <v>2</v>
      </c>
      <c r="Q88" t="str">
        <f>CONCATENATE(C88,E88,G88,I88)</f>
        <v>24</v>
      </c>
      <c r="R88">
        <v>1</v>
      </c>
      <c r="T88" t="s">
        <v>245</v>
      </c>
      <c r="AU88">
        <v>1</v>
      </c>
      <c r="AV88">
        <v>5629</v>
      </c>
      <c r="AW88">
        <f>($AV$102-$AV$99)/200</f>
        <v>0.13</v>
      </c>
    </row>
    <row r="89" spans="1:49" x14ac:dyDescent="0.25">
      <c r="A89">
        <v>4499</v>
      </c>
      <c r="D89">
        <v>213.70418000000001</v>
      </c>
      <c r="E89" s="1">
        <v>2</v>
      </c>
      <c r="H89">
        <v>232.54427200000001</v>
      </c>
      <c r="I89" s="4">
        <v>4</v>
      </c>
      <c r="P89">
        <v>2</v>
      </c>
      <c r="Q89" t="str">
        <f>CONCATENATE(C89,E89,G89,I89)</f>
        <v>24</v>
      </c>
      <c r="R89">
        <v>3</v>
      </c>
      <c r="T89" t="s">
        <v>248</v>
      </c>
      <c r="AU89">
        <v>3</v>
      </c>
      <c r="AV89">
        <v>5634</v>
      </c>
      <c r="AW89">
        <f>($AV$103-$AV$100)/200</f>
        <v>0.23</v>
      </c>
    </row>
    <row r="90" spans="1:49" x14ac:dyDescent="0.25">
      <c r="A90">
        <v>4500</v>
      </c>
      <c r="D90">
        <v>213.70418000000001</v>
      </c>
      <c r="E90" s="1">
        <v>2</v>
      </c>
      <c r="F90">
        <v>224.617964</v>
      </c>
      <c r="G90" s="2">
        <v>3</v>
      </c>
      <c r="H90">
        <v>232.54427200000001</v>
      </c>
      <c r="I90" s="4">
        <v>4</v>
      </c>
      <c r="P90">
        <v>3</v>
      </c>
      <c r="Q90" t="str">
        <f>CONCATENATE(C90,E90,G90,I90)</f>
        <v>234</v>
      </c>
      <c r="R90">
        <v>2</v>
      </c>
      <c r="T90" t="s">
        <v>243</v>
      </c>
      <c r="AU90">
        <v>2</v>
      </c>
      <c r="AV90">
        <v>5652</v>
      </c>
      <c r="AW90">
        <f>($AV$104-$AV$101)/200</f>
        <v>0.13500000000000001</v>
      </c>
    </row>
    <row r="91" spans="1:49" x14ac:dyDescent="0.25">
      <c r="A91">
        <v>4501</v>
      </c>
      <c r="D91">
        <v>213.70418000000001</v>
      </c>
      <c r="E91" s="1">
        <v>2</v>
      </c>
      <c r="F91">
        <v>224.617964</v>
      </c>
      <c r="G91" s="2">
        <v>3</v>
      </c>
      <c r="H91">
        <v>232.54427200000001</v>
      </c>
      <c r="I91" s="4">
        <v>4</v>
      </c>
      <c r="P91">
        <v>3</v>
      </c>
      <c r="Q91" t="str">
        <f>CONCATENATE(C91,E91,G91,I91)</f>
        <v>234</v>
      </c>
      <c r="R91">
        <v>4</v>
      </c>
      <c r="T91" t="s">
        <v>257</v>
      </c>
      <c r="AU91">
        <v>4</v>
      </c>
      <c r="AV91">
        <v>5652</v>
      </c>
      <c r="AW91">
        <f>($AV$105-$AV$102)/200</f>
        <v>0.23</v>
      </c>
    </row>
    <row r="92" spans="1:49" x14ac:dyDescent="0.25">
      <c r="A92">
        <v>4502</v>
      </c>
      <c r="D92">
        <v>213.70418000000001</v>
      </c>
      <c r="E92" s="1">
        <v>2</v>
      </c>
      <c r="F92">
        <v>224.617964</v>
      </c>
      <c r="G92" s="2">
        <v>3</v>
      </c>
      <c r="H92">
        <v>231.93455399999999</v>
      </c>
      <c r="I92" s="4">
        <v>4</v>
      </c>
      <c r="P92">
        <v>3</v>
      </c>
      <c r="Q92" t="str">
        <f>CONCATENATE(C92,E92,G92,I92)</f>
        <v>234</v>
      </c>
      <c r="R92">
        <v>1</v>
      </c>
      <c r="T92" t="s">
        <v>252</v>
      </c>
      <c r="AU92">
        <v>1</v>
      </c>
      <c r="AV92">
        <v>5682</v>
      </c>
      <c r="AW92">
        <f>($AV$106-$AV$103)/200</f>
        <v>0.115</v>
      </c>
    </row>
    <row r="93" spans="1:49" x14ac:dyDescent="0.25">
      <c r="A93">
        <v>4503</v>
      </c>
      <c r="D93">
        <v>213.70418000000001</v>
      </c>
      <c r="E93" s="1">
        <v>2</v>
      </c>
      <c r="F93">
        <v>224.617964</v>
      </c>
      <c r="G93" s="2">
        <v>3</v>
      </c>
      <c r="P93">
        <v>2</v>
      </c>
      <c r="Q93" t="str">
        <f>CONCATENATE(C93,E93,G93,I93)</f>
        <v>23</v>
      </c>
      <c r="R93">
        <v>3</v>
      </c>
      <c r="T93" t="s">
        <v>253</v>
      </c>
      <c r="AU93">
        <v>3</v>
      </c>
      <c r="AV93">
        <v>5685</v>
      </c>
      <c r="AW93">
        <f>($AV$107-$AV$104)/200</f>
        <v>0.22500000000000001</v>
      </c>
    </row>
    <row r="94" spans="1:49" x14ac:dyDescent="0.25">
      <c r="A94">
        <v>4504</v>
      </c>
      <c r="D94">
        <v>213.70418000000001</v>
      </c>
      <c r="E94" s="1">
        <v>2</v>
      </c>
      <c r="F94">
        <v>224.617964</v>
      </c>
      <c r="G94" s="2">
        <v>3</v>
      </c>
      <c r="P94">
        <v>2</v>
      </c>
      <c r="Q94" t="str">
        <f>CONCATENATE(C94,E94,G94,I94)</f>
        <v>23</v>
      </c>
      <c r="R94">
        <v>4</v>
      </c>
      <c r="T94" t="s">
        <v>230</v>
      </c>
      <c r="AU94">
        <v>4</v>
      </c>
      <c r="AV94">
        <v>5688</v>
      </c>
      <c r="AW94">
        <f>($AV$108-$AV$105)/200</f>
        <v>0.13500000000000001</v>
      </c>
    </row>
    <row r="95" spans="1:49" x14ac:dyDescent="0.25">
      <c r="A95">
        <v>4505</v>
      </c>
      <c r="D95">
        <v>213.70418000000001</v>
      </c>
      <c r="E95" s="1">
        <v>2</v>
      </c>
      <c r="F95">
        <v>224.617964</v>
      </c>
      <c r="G95" s="2">
        <v>3</v>
      </c>
      <c r="P95">
        <v>2</v>
      </c>
      <c r="Q95" t="str">
        <f>CONCATENATE(C95,E95,G95,I95)</f>
        <v>23</v>
      </c>
      <c r="R95">
        <v>2</v>
      </c>
      <c r="T95" t="s">
        <v>231</v>
      </c>
      <c r="AU95">
        <v>2</v>
      </c>
      <c r="AV95">
        <v>5704</v>
      </c>
      <c r="AW95">
        <f>($AV$109-$AV$106)/200</f>
        <v>0.22</v>
      </c>
    </row>
    <row r="96" spans="1:49" x14ac:dyDescent="0.25">
      <c r="A96">
        <v>4506</v>
      </c>
      <c r="D96">
        <v>213.70418000000001</v>
      </c>
      <c r="E96" s="1">
        <v>2</v>
      </c>
      <c r="F96">
        <v>224.617964</v>
      </c>
      <c r="G96" s="2">
        <v>3</v>
      </c>
      <c r="P96">
        <v>2</v>
      </c>
      <c r="Q96" t="str">
        <f>CONCATENATE(C96,E96,G96,I96)</f>
        <v>23</v>
      </c>
      <c r="R96">
        <v>3</v>
      </c>
      <c r="T96" t="s">
        <v>232</v>
      </c>
      <c r="AU96">
        <v>3</v>
      </c>
      <c r="AV96">
        <v>5719</v>
      </c>
      <c r="AW96">
        <f>($AV$110-$AV$107)/200</f>
        <v>0.125</v>
      </c>
    </row>
    <row r="97" spans="1:49" x14ac:dyDescent="0.25">
      <c r="A97">
        <v>4507</v>
      </c>
      <c r="D97">
        <v>213.70418000000001</v>
      </c>
      <c r="E97" s="1">
        <v>2</v>
      </c>
      <c r="F97">
        <v>224.617964</v>
      </c>
      <c r="G97" s="2">
        <v>3</v>
      </c>
      <c r="P97">
        <v>2</v>
      </c>
      <c r="Q97" t="str">
        <f>CONCATENATE(C97,E97,G97,I97)</f>
        <v>23</v>
      </c>
      <c r="R97" t="s">
        <v>22</v>
      </c>
      <c r="T97" t="s">
        <v>242</v>
      </c>
      <c r="AU97" t="s">
        <v>22</v>
      </c>
      <c r="AV97">
        <v>5720</v>
      </c>
      <c r="AW97">
        <f>($AV$111-$AV$108)/200</f>
        <v>0.21</v>
      </c>
    </row>
    <row r="98" spans="1:49" x14ac:dyDescent="0.25">
      <c r="A98">
        <v>4508</v>
      </c>
      <c r="D98">
        <v>213.70418000000001</v>
      </c>
      <c r="E98" s="1">
        <v>2</v>
      </c>
      <c r="F98">
        <v>224.617964</v>
      </c>
      <c r="G98" s="2">
        <v>3</v>
      </c>
      <c r="P98">
        <v>2</v>
      </c>
      <c r="Q98" t="str">
        <f>CONCATENATE(C98,E98,G98,I98)</f>
        <v>23</v>
      </c>
      <c r="R98" t="s">
        <v>22</v>
      </c>
      <c r="T98" t="s">
        <v>243</v>
      </c>
      <c r="AU98" t="s">
        <v>22</v>
      </c>
      <c r="AV98">
        <v>5836</v>
      </c>
      <c r="AW98">
        <f>($AV$112-$AV$109)/200</f>
        <v>0.13</v>
      </c>
    </row>
    <row r="99" spans="1:49" x14ac:dyDescent="0.25">
      <c r="A99">
        <v>4509</v>
      </c>
      <c r="D99">
        <v>213.70418000000001</v>
      </c>
      <c r="E99" s="1">
        <v>2</v>
      </c>
      <c r="F99">
        <v>224.617964</v>
      </c>
      <c r="G99" s="2">
        <v>3</v>
      </c>
      <c r="P99">
        <v>2</v>
      </c>
      <c r="Q99" t="str">
        <f>CONCATENATE(C99,E99,G99,I99)</f>
        <v>23</v>
      </c>
      <c r="R99">
        <v>3</v>
      </c>
      <c r="T99" t="s">
        <v>257</v>
      </c>
      <c r="AU99">
        <v>3</v>
      </c>
      <c r="AV99">
        <v>5846</v>
      </c>
      <c r="AW99">
        <f>($AV$113-$AV$110)/200</f>
        <v>0.20499999999999999</v>
      </c>
    </row>
    <row r="100" spans="1:49" x14ac:dyDescent="0.25">
      <c r="A100">
        <v>4510</v>
      </c>
      <c r="D100">
        <v>213.70418000000001</v>
      </c>
      <c r="E100" s="1">
        <v>2</v>
      </c>
      <c r="F100">
        <v>224.617964</v>
      </c>
      <c r="G100" s="2">
        <v>3</v>
      </c>
      <c r="P100">
        <v>2</v>
      </c>
      <c r="Q100" t="str">
        <f>CONCATENATE(C100,E100,G100,I100)</f>
        <v>23</v>
      </c>
      <c r="R100">
        <v>2</v>
      </c>
      <c r="T100" t="s">
        <v>252</v>
      </c>
      <c r="AU100">
        <v>2</v>
      </c>
      <c r="AV100">
        <v>5849</v>
      </c>
      <c r="AW100">
        <f>($AV$114-$AV$111)/200</f>
        <v>0.105</v>
      </c>
    </row>
    <row r="101" spans="1:49" x14ac:dyDescent="0.25">
      <c r="A101">
        <v>4511</v>
      </c>
      <c r="D101">
        <v>213.70418000000001</v>
      </c>
      <c r="E101" s="1">
        <v>2</v>
      </c>
      <c r="F101">
        <v>224.617964</v>
      </c>
      <c r="G101" s="2">
        <v>3</v>
      </c>
      <c r="P101">
        <v>2</v>
      </c>
      <c r="Q101" t="str">
        <f>CONCATENATE(C101,E101,G101,I101)</f>
        <v>23</v>
      </c>
      <c r="R101">
        <v>4</v>
      </c>
      <c r="T101" t="s">
        <v>258</v>
      </c>
      <c r="AU101">
        <v>4</v>
      </c>
      <c r="AV101">
        <v>5869</v>
      </c>
      <c r="AW101">
        <f>($AV$115-$AV$112)/200</f>
        <v>0.2</v>
      </c>
    </row>
    <row r="102" spans="1:49" x14ac:dyDescent="0.25">
      <c r="A102">
        <v>4512</v>
      </c>
      <c r="D102">
        <v>213.70418000000001</v>
      </c>
      <c r="E102" s="1">
        <v>2</v>
      </c>
      <c r="F102">
        <v>224.617964</v>
      </c>
      <c r="G102" s="2">
        <v>3</v>
      </c>
      <c r="P102">
        <v>2</v>
      </c>
      <c r="Q102" t="str">
        <f>CONCATENATE(C102,E102,G102,I102)</f>
        <v>23</v>
      </c>
      <c r="R102">
        <v>1</v>
      </c>
      <c r="T102" t="s">
        <v>250</v>
      </c>
      <c r="AU102">
        <v>1</v>
      </c>
      <c r="AV102">
        <v>5872</v>
      </c>
      <c r="AW102">
        <f>($AV$116-$AV$113)/200</f>
        <v>0.11</v>
      </c>
    </row>
    <row r="103" spans="1:49" x14ac:dyDescent="0.25">
      <c r="A103">
        <v>4513</v>
      </c>
      <c r="D103">
        <v>213.70418000000001</v>
      </c>
      <c r="E103" s="1">
        <v>2</v>
      </c>
      <c r="F103">
        <v>224.617964</v>
      </c>
      <c r="G103" s="2">
        <v>3</v>
      </c>
      <c r="P103">
        <v>2</v>
      </c>
      <c r="Q103" t="str">
        <f>CONCATENATE(C103,E103,G103,I103)</f>
        <v>23</v>
      </c>
      <c r="R103">
        <v>3</v>
      </c>
      <c r="T103" t="s">
        <v>251</v>
      </c>
      <c r="AU103">
        <v>3</v>
      </c>
      <c r="AV103">
        <v>5895</v>
      </c>
      <c r="AW103">
        <f>($AV$117-$AV$114)/200</f>
        <v>0.19</v>
      </c>
    </row>
    <row r="104" spans="1:49" x14ac:dyDescent="0.25">
      <c r="A104">
        <v>4514</v>
      </c>
      <c r="D104">
        <v>213.70418000000001</v>
      </c>
      <c r="E104" s="1">
        <v>2</v>
      </c>
      <c r="F104">
        <v>224.617964</v>
      </c>
      <c r="G104" s="2">
        <v>3</v>
      </c>
      <c r="P104">
        <v>2</v>
      </c>
      <c r="Q104" t="str">
        <f>CONCATENATE(C104,E104,G104,I104)</f>
        <v>23</v>
      </c>
      <c r="R104">
        <v>2</v>
      </c>
      <c r="T104" t="s">
        <v>252</v>
      </c>
      <c r="AU104">
        <v>2</v>
      </c>
      <c r="AV104">
        <v>5896</v>
      </c>
      <c r="AW104">
        <f>($AV$118-$AV$115)/200</f>
        <v>0.105</v>
      </c>
    </row>
    <row r="105" spans="1:49" x14ac:dyDescent="0.25">
      <c r="A105">
        <v>4515</v>
      </c>
      <c r="D105">
        <v>213.70418000000001</v>
      </c>
      <c r="E105" s="1">
        <v>2</v>
      </c>
      <c r="F105">
        <v>224.617964</v>
      </c>
      <c r="G105" s="2">
        <v>3</v>
      </c>
      <c r="P105">
        <v>2</v>
      </c>
      <c r="Q105" t="str">
        <f>CONCATENATE(C105,E105,G105,I105)</f>
        <v>23</v>
      </c>
      <c r="R105">
        <v>1</v>
      </c>
      <c r="T105" t="s">
        <v>253</v>
      </c>
      <c r="AU105">
        <v>1</v>
      </c>
      <c r="AV105">
        <v>5918</v>
      </c>
      <c r="AW105">
        <f>($AV$119-$AV$116)/200</f>
        <v>0.19</v>
      </c>
    </row>
    <row r="106" spans="1:49" x14ac:dyDescent="0.25">
      <c r="A106">
        <v>4516</v>
      </c>
      <c r="D106">
        <v>213.70418000000001</v>
      </c>
      <c r="E106" s="1">
        <v>2</v>
      </c>
      <c r="F106">
        <v>224.31315499999999</v>
      </c>
      <c r="G106" s="2">
        <v>3</v>
      </c>
      <c r="P106">
        <v>2</v>
      </c>
      <c r="Q106" t="str">
        <f>CONCATENATE(C106,E106,G106,I106)</f>
        <v>23</v>
      </c>
      <c r="R106">
        <v>4</v>
      </c>
      <c r="T106" t="s">
        <v>230</v>
      </c>
      <c r="AU106">
        <v>4</v>
      </c>
      <c r="AV106">
        <v>5918</v>
      </c>
      <c r="AW106">
        <f>($AV$120-$AV$117)/200</f>
        <v>0.11</v>
      </c>
    </row>
    <row r="107" spans="1:49" x14ac:dyDescent="0.25">
      <c r="A107">
        <v>4517</v>
      </c>
      <c r="D107">
        <v>213.70418000000001</v>
      </c>
      <c r="E107" s="1">
        <v>2</v>
      </c>
      <c r="F107">
        <v>224.31315499999999</v>
      </c>
      <c r="G107" s="2">
        <v>3</v>
      </c>
      <c r="P107">
        <v>2</v>
      </c>
      <c r="Q107" t="str">
        <f>CONCATENATE(C107,E107,G107,I107)</f>
        <v>23</v>
      </c>
      <c r="R107">
        <v>2</v>
      </c>
      <c r="T107" t="s">
        <v>247</v>
      </c>
      <c r="AU107">
        <v>2</v>
      </c>
      <c r="AV107">
        <v>5941</v>
      </c>
      <c r="AW107">
        <f>($AV$121-$AV$118)/200</f>
        <v>0.185</v>
      </c>
    </row>
    <row r="108" spans="1:49" x14ac:dyDescent="0.25">
      <c r="A108">
        <v>4518</v>
      </c>
      <c r="D108">
        <v>213.70418000000001</v>
      </c>
      <c r="E108" s="1">
        <v>2</v>
      </c>
      <c r="F108">
        <v>224.31315499999999</v>
      </c>
      <c r="G108" s="2">
        <v>3</v>
      </c>
      <c r="P108">
        <v>2</v>
      </c>
      <c r="Q108" t="str">
        <f>CONCATENATE(C108,E108,G108,I108)</f>
        <v>23</v>
      </c>
      <c r="R108">
        <v>3</v>
      </c>
      <c r="T108" t="s">
        <v>228</v>
      </c>
      <c r="AU108">
        <v>3</v>
      </c>
      <c r="AV108">
        <v>5945</v>
      </c>
      <c r="AW108">
        <f>($AV$122-$AV$119)/200</f>
        <v>0.115</v>
      </c>
    </row>
    <row r="109" spans="1:49" x14ac:dyDescent="0.25">
      <c r="A109">
        <v>4519</v>
      </c>
      <c r="F109">
        <v>224.31315499999999</v>
      </c>
      <c r="G109" s="2">
        <v>3</v>
      </c>
      <c r="H109">
        <v>215.77713299999999</v>
      </c>
      <c r="I109" s="4">
        <v>4</v>
      </c>
      <c r="P109">
        <v>2</v>
      </c>
      <c r="Q109" t="str">
        <f>CONCATENATE(C109,E109,G109,I109)</f>
        <v>34</v>
      </c>
      <c r="R109">
        <v>4</v>
      </c>
      <c r="T109" t="s">
        <v>229</v>
      </c>
      <c r="AU109">
        <v>4</v>
      </c>
      <c r="AV109">
        <v>5962</v>
      </c>
      <c r="AW109">
        <f>($AV$123-$AV$120)/200</f>
        <v>0.19500000000000001</v>
      </c>
    </row>
    <row r="110" spans="1:49" x14ac:dyDescent="0.25">
      <c r="A110">
        <v>4520</v>
      </c>
      <c r="B110">
        <v>205.22915899999998</v>
      </c>
      <c r="C110" s="3">
        <v>1</v>
      </c>
      <c r="F110">
        <v>224.13025099999999</v>
      </c>
      <c r="G110" s="2">
        <v>3</v>
      </c>
      <c r="H110">
        <v>215.77713299999999</v>
      </c>
      <c r="I110" s="4">
        <v>4</v>
      </c>
      <c r="P110">
        <v>3</v>
      </c>
      <c r="Q110" t="str">
        <f>CONCATENATE(C110,E110,G110,I110)</f>
        <v>134</v>
      </c>
      <c r="R110">
        <v>1</v>
      </c>
      <c r="T110" t="s">
        <v>230</v>
      </c>
      <c r="AU110">
        <v>1</v>
      </c>
      <c r="AV110">
        <v>5966</v>
      </c>
      <c r="AW110">
        <f>($AV$124-$AV$121)/200</f>
        <v>0.125</v>
      </c>
    </row>
    <row r="111" spans="1:49" x14ac:dyDescent="0.25">
      <c r="A111">
        <v>4521</v>
      </c>
      <c r="B111">
        <v>205.22915899999998</v>
      </c>
      <c r="C111" s="3">
        <v>1</v>
      </c>
      <c r="H111">
        <v>215.77713299999999</v>
      </c>
      <c r="I111" s="4">
        <v>4</v>
      </c>
      <c r="P111">
        <v>2</v>
      </c>
      <c r="Q111" t="str">
        <f>CONCATENATE(C111,E111,G111,I111)</f>
        <v>14</v>
      </c>
      <c r="R111">
        <v>3</v>
      </c>
      <c r="T111" t="s">
        <v>247</v>
      </c>
      <c r="AU111">
        <v>3</v>
      </c>
      <c r="AV111">
        <v>5987</v>
      </c>
      <c r="AW111">
        <f>($AV$125-$AV$122)/200</f>
        <v>0.18</v>
      </c>
    </row>
    <row r="112" spans="1:49" x14ac:dyDescent="0.25">
      <c r="A112">
        <v>4522</v>
      </c>
      <c r="B112">
        <v>205.22915899999998</v>
      </c>
      <c r="C112" s="3">
        <v>1</v>
      </c>
      <c r="H112">
        <v>215.77713299999999</v>
      </c>
      <c r="I112" s="4">
        <v>4</v>
      </c>
      <c r="P112">
        <v>2</v>
      </c>
      <c r="Q112" t="str">
        <f>CONCATENATE(C112,E112,G112,I112)</f>
        <v>14</v>
      </c>
      <c r="R112">
        <v>2</v>
      </c>
      <c r="T112" t="s">
        <v>228</v>
      </c>
      <c r="AU112">
        <v>2</v>
      </c>
      <c r="AV112">
        <v>5988</v>
      </c>
      <c r="AW112">
        <f>($AV$126-$AV$123)/200</f>
        <v>0.115</v>
      </c>
    </row>
    <row r="113" spans="1:49" x14ac:dyDescent="0.25">
      <c r="A113">
        <v>4523</v>
      </c>
      <c r="B113">
        <v>205.22915899999998</v>
      </c>
      <c r="C113" s="3">
        <v>1</v>
      </c>
      <c r="H113">
        <v>215.77713299999999</v>
      </c>
      <c r="I113" s="4">
        <v>4</v>
      </c>
      <c r="P113">
        <v>2</v>
      </c>
      <c r="Q113" t="str">
        <f>CONCATENATE(C113,E113,G113,I113)</f>
        <v>14</v>
      </c>
      <c r="R113">
        <v>1</v>
      </c>
      <c r="T113" t="s">
        <v>229</v>
      </c>
      <c r="AU113">
        <v>1</v>
      </c>
      <c r="AV113">
        <v>6007</v>
      </c>
      <c r="AW113">
        <f>($AV$127-$AV$124)/200</f>
        <v>0.18</v>
      </c>
    </row>
    <row r="114" spans="1:49" x14ac:dyDescent="0.25">
      <c r="A114">
        <v>4524</v>
      </c>
      <c r="B114">
        <v>205.22915899999998</v>
      </c>
      <c r="C114" s="3">
        <v>1</v>
      </c>
      <c r="H114">
        <v>215.77713299999999</v>
      </c>
      <c r="I114" s="4">
        <v>4</v>
      </c>
      <c r="P114">
        <v>2</v>
      </c>
      <c r="Q114" t="str">
        <f>CONCATENATE(C114,E114,G114,I114)</f>
        <v>14</v>
      </c>
      <c r="R114">
        <v>4</v>
      </c>
      <c r="T114" t="s">
        <v>230</v>
      </c>
      <c r="AU114">
        <v>4</v>
      </c>
      <c r="AV114">
        <v>6008</v>
      </c>
      <c r="AW114">
        <f>($AV$128-$AV$125)/200</f>
        <v>0.14499999999999999</v>
      </c>
    </row>
    <row r="115" spans="1:49" x14ac:dyDescent="0.25">
      <c r="A115">
        <v>4525</v>
      </c>
      <c r="B115">
        <v>205.22915899999998</v>
      </c>
      <c r="C115" s="3">
        <v>1</v>
      </c>
      <c r="H115">
        <v>215.77713299999999</v>
      </c>
      <c r="I115" s="4">
        <v>4</v>
      </c>
      <c r="P115">
        <v>2</v>
      </c>
      <c r="Q115" t="str">
        <f>CONCATENATE(C115,E115,G115,I115)</f>
        <v>14</v>
      </c>
      <c r="R115">
        <v>3</v>
      </c>
      <c r="T115" t="s">
        <v>247</v>
      </c>
      <c r="AU115">
        <v>3</v>
      </c>
      <c r="AV115">
        <v>6028</v>
      </c>
      <c r="AW115">
        <f>($AV$129-$AV$126)/200</f>
        <v>0.185</v>
      </c>
    </row>
    <row r="116" spans="1:49" x14ac:dyDescent="0.25">
      <c r="A116">
        <v>4526</v>
      </c>
      <c r="B116">
        <v>205.22915899999998</v>
      </c>
      <c r="C116" s="3">
        <v>1</v>
      </c>
      <c r="H116">
        <v>215.77713299999999</v>
      </c>
      <c r="I116" s="4">
        <v>4</v>
      </c>
      <c r="P116">
        <v>2</v>
      </c>
      <c r="Q116" t="str">
        <f>CONCATENATE(C116,E116,G116,I116)</f>
        <v>14</v>
      </c>
      <c r="R116">
        <v>2</v>
      </c>
      <c r="T116" t="s">
        <v>228</v>
      </c>
      <c r="AU116">
        <v>2</v>
      </c>
      <c r="AV116">
        <v>6029</v>
      </c>
      <c r="AW116">
        <f>($AV$130-$AV$127)/200</f>
        <v>0.125</v>
      </c>
    </row>
    <row r="117" spans="1:49" x14ac:dyDescent="0.25">
      <c r="A117">
        <v>4527</v>
      </c>
      <c r="B117">
        <v>205.22915899999998</v>
      </c>
      <c r="C117" s="3">
        <v>1</v>
      </c>
      <c r="H117">
        <v>215.77713299999999</v>
      </c>
      <c r="I117" s="4">
        <v>4</v>
      </c>
      <c r="P117">
        <v>2</v>
      </c>
      <c r="Q117" t="str">
        <f>CONCATENATE(C117,E117,G117,I117)</f>
        <v>14</v>
      </c>
      <c r="R117">
        <v>1</v>
      </c>
      <c r="T117" t="s">
        <v>229</v>
      </c>
      <c r="AU117">
        <v>1</v>
      </c>
      <c r="AV117">
        <v>6046</v>
      </c>
      <c r="AW117">
        <f>($AV$131-$AV$128)/200</f>
        <v>0.17</v>
      </c>
    </row>
    <row r="118" spans="1:49" x14ac:dyDescent="0.25">
      <c r="A118">
        <v>4528</v>
      </c>
      <c r="B118">
        <v>205.22915899999998</v>
      </c>
      <c r="C118" s="3">
        <v>1</v>
      </c>
      <c r="H118">
        <v>215.77713299999999</v>
      </c>
      <c r="I118" s="4">
        <v>4</v>
      </c>
      <c r="P118">
        <v>2</v>
      </c>
      <c r="Q118" t="str">
        <f>CONCATENATE(C118,E118,G118,I118)</f>
        <v>14</v>
      </c>
      <c r="R118">
        <v>4</v>
      </c>
      <c r="T118" t="s">
        <v>230</v>
      </c>
      <c r="AU118">
        <v>4</v>
      </c>
      <c r="AV118">
        <v>6049</v>
      </c>
      <c r="AW118">
        <f>($AV$132-$AV$129)/200</f>
        <v>0.155</v>
      </c>
    </row>
    <row r="119" spans="1:49" x14ac:dyDescent="0.25">
      <c r="A119">
        <v>4529</v>
      </c>
      <c r="B119">
        <v>205.22915899999998</v>
      </c>
      <c r="C119" s="3">
        <v>1</v>
      </c>
      <c r="H119">
        <v>215.77713299999999</v>
      </c>
      <c r="I119" s="4">
        <v>4</v>
      </c>
      <c r="P119">
        <v>2</v>
      </c>
      <c r="Q119" t="str">
        <f>CONCATENATE(C119,E119,G119,I119)</f>
        <v>14</v>
      </c>
      <c r="R119">
        <v>2</v>
      </c>
      <c r="T119" t="s">
        <v>247</v>
      </c>
      <c r="AU119">
        <v>2</v>
      </c>
      <c r="AV119">
        <v>6067</v>
      </c>
      <c r="AW119">
        <f>($AV$133-$AV$130)/200</f>
        <v>0.2</v>
      </c>
    </row>
    <row r="120" spans="1:49" x14ac:dyDescent="0.25">
      <c r="A120">
        <v>4530</v>
      </c>
      <c r="B120">
        <v>205.22915899999998</v>
      </c>
      <c r="C120" s="3">
        <v>1</v>
      </c>
      <c r="H120">
        <v>215.77713299999999</v>
      </c>
      <c r="I120" s="4">
        <v>4</v>
      </c>
      <c r="P120">
        <v>2</v>
      </c>
      <c r="Q120" t="str">
        <f>CONCATENATE(C120,E120,G120,I120)</f>
        <v>14</v>
      </c>
      <c r="R120">
        <v>3</v>
      </c>
      <c r="T120" t="s">
        <v>228</v>
      </c>
      <c r="AU120">
        <v>3</v>
      </c>
      <c r="AV120">
        <v>6068</v>
      </c>
      <c r="AW120">
        <f>($AV$134-$AV$131)/200</f>
        <v>0.14000000000000001</v>
      </c>
    </row>
    <row r="121" spans="1:49" x14ac:dyDescent="0.25">
      <c r="A121">
        <v>4531</v>
      </c>
      <c r="B121">
        <v>205.22915899999998</v>
      </c>
      <c r="C121" s="3">
        <v>1</v>
      </c>
      <c r="H121">
        <v>215.77713299999999</v>
      </c>
      <c r="I121" s="4">
        <v>4</v>
      </c>
      <c r="P121">
        <v>2</v>
      </c>
      <c r="Q121" t="str">
        <f>CONCATENATE(C121,E121,G121,I121)</f>
        <v>14</v>
      </c>
      <c r="R121">
        <v>1</v>
      </c>
      <c r="T121" t="s">
        <v>229</v>
      </c>
      <c r="AU121">
        <v>1</v>
      </c>
      <c r="AV121">
        <v>6086</v>
      </c>
      <c r="AW121">
        <f>($AV$135-$AV$132)/200</f>
        <v>0.19500000000000001</v>
      </c>
    </row>
    <row r="122" spans="1:49" x14ac:dyDescent="0.25">
      <c r="A122">
        <v>4532</v>
      </c>
      <c r="B122">
        <v>205.22915899999998</v>
      </c>
      <c r="C122" s="3">
        <v>1</v>
      </c>
      <c r="H122">
        <v>215.77713299999999</v>
      </c>
      <c r="I122" s="4">
        <v>4</v>
      </c>
      <c r="P122">
        <v>2</v>
      </c>
      <c r="Q122" t="str">
        <f>CONCATENATE(C122,E122,G122,I122)</f>
        <v>14</v>
      </c>
      <c r="R122">
        <v>4</v>
      </c>
      <c r="T122" t="s">
        <v>230</v>
      </c>
      <c r="AU122">
        <v>4</v>
      </c>
      <c r="AV122">
        <v>6090</v>
      </c>
      <c r="AW122">
        <f>($AV$136-$AV$133)/200</f>
        <v>0.17</v>
      </c>
    </row>
    <row r="123" spans="1:49" x14ac:dyDescent="0.25">
      <c r="A123">
        <v>4533</v>
      </c>
      <c r="B123">
        <v>205.22915899999998</v>
      </c>
      <c r="C123" s="3">
        <v>1</v>
      </c>
      <c r="H123">
        <v>215.77713299999999</v>
      </c>
      <c r="I123" s="4">
        <v>4</v>
      </c>
      <c r="P123">
        <v>2</v>
      </c>
      <c r="Q123" t="str">
        <f>CONCATENATE(C123,E123,G123,I123)</f>
        <v>14</v>
      </c>
      <c r="R123">
        <v>2</v>
      </c>
      <c r="T123" t="s">
        <v>247</v>
      </c>
      <c r="AU123">
        <v>2</v>
      </c>
      <c r="AV123">
        <v>6107</v>
      </c>
      <c r="AW123">
        <f>($AV$137-$AV$134)/200</f>
        <v>0.22</v>
      </c>
    </row>
    <row r="124" spans="1:49" x14ac:dyDescent="0.25">
      <c r="A124">
        <v>4534</v>
      </c>
      <c r="B124">
        <v>205.22915899999998</v>
      </c>
      <c r="C124" s="3">
        <v>1</v>
      </c>
      <c r="H124">
        <v>215.77713299999999</v>
      </c>
      <c r="I124" s="4">
        <v>4</v>
      </c>
      <c r="P124">
        <v>2</v>
      </c>
      <c r="Q124" t="str">
        <f>CONCATENATE(C124,E124,G124,I124)</f>
        <v>14</v>
      </c>
      <c r="R124">
        <v>3</v>
      </c>
      <c r="T124" t="s">
        <v>228</v>
      </c>
      <c r="AU124">
        <v>3</v>
      </c>
      <c r="AV124">
        <v>6111</v>
      </c>
      <c r="AW124">
        <f>($AV$138-$AV$135)/200</f>
        <v>0.13500000000000001</v>
      </c>
    </row>
    <row r="125" spans="1:49" x14ac:dyDescent="0.25">
      <c r="A125">
        <v>4535</v>
      </c>
      <c r="B125">
        <v>205.22915899999998</v>
      </c>
      <c r="C125" s="3">
        <v>1</v>
      </c>
      <c r="H125">
        <v>215.77713299999999</v>
      </c>
      <c r="I125" s="4">
        <v>4</v>
      </c>
      <c r="P125">
        <v>2</v>
      </c>
      <c r="Q125" t="str">
        <f>CONCATENATE(C125,E125,G125,I125)</f>
        <v>14</v>
      </c>
      <c r="R125">
        <v>1</v>
      </c>
      <c r="T125" t="s">
        <v>229</v>
      </c>
      <c r="AU125">
        <v>1</v>
      </c>
      <c r="AV125">
        <v>6126</v>
      </c>
      <c r="AW125">
        <f>($AV$139-$AV$136)/200</f>
        <v>0.20499999999999999</v>
      </c>
    </row>
    <row r="126" spans="1:49" x14ac:dyDescent="0.25">
      <c r="A126">
        <v>4536</v>
      </c>
      <c r="B126">
        <v>205.22915899999998</v>
      </c>
      <c r="C126" s="3">
        <v>1</v>
      </c>
      <c r="D126">
        <v>198.02577500000001</v>
      </c>
      <c r="E126" s="1">
        <v>2</v>
      </c>
      <c r="H126">
        <v>215.77713299999999</v>
      </c>
      <c r="I126" s="4">
        <v>4</v>
      </c>
      <c r="P126">
        <v>3</v>
      </c>
      <c r="Q126" t="str">
        <f>CONCATENATE(C126,E126,G126,I126)</f>
        <v>124</v>
      </c>
      <c r="R126">
        <v>4</v>
      </c>
      <c r="T126" t="s">
        <v>230</v>
      </c>
      <c r="AU126">
        <v>4</v>
      </c>
      <c r="AV126">
        <v>6130</v>
      </c>
      <c r="AW126">
        <f>($AV$140-$AV$137)/200</f>
        <v>0.19</v>
      </c>
    </row>
    <row r="127" spans="1:49" x14ac:dyDescent="0.25">
      <c r="A127">
        <v>4537</v>
      </c>
      <c r="B127">
        <v>205.22915899999998</v>
      </c>
      <c r="C127" s="3">
        <v>1</v>
      </c>
      <c r="D127">
        <v>198.02577500000001</v>
      </c>
      <c r="E127" s="1">
        <v>2</v>
      </c>
      <c r="H127">
        <v>215.77713299999999</v>
      </c>
      <c r="I127" s="4">
        <v>4</v>
      </c>
      <c r="P127">
        <v>3</v>
      </c>
      <c r="Q127" t="str">
        <f>CONCATENATE(C127,E127,G127,I127)</f>
        <v>124</v>
      </c>
      <c r="R127">
        <v>2</v>
      </c>
      <c r="T127" t="s">
        <v>247</v>
      </c>
      <c r="AU127">
        <v>2</v>
      </c>
      <c r="AV127">
        <v>6147</v>
      </c>
      <c r="AW127">
        <f>($AV$146-$AV$143)/200</f>
        <v>0.13</v>
      </c>
    </row>
    <row r="128" spans="1:49" x14ac:dyDescent="0.25">
      <c r="A128">
        <v>4538</v>
      </c>
      <c r="B128">
        <v>205.22915899999998</v>
      </c>
      <c r="C128" s="3">
        <v>1</v>
      </c>
      <c r="D128">
        <v>198.02577500000001</v>
      </c>
      <c r="E128" s="1">
        <v>2</v>
      </c>
      <c r="H128">
        <v>215.77713299999999</v>
      </c>
      <c r="I128" s="4">
        <v>4</v>
      </c>
      <c r="P128">
        <v>3</v>
      </c>
      <c r="Q128" t="str">
        <f>CONCATENATE(C128,E128,G128,I128)</f>
        <v>124</v>
      </c>
      <c r="R128">
        <v>3</v>
      </c>
      <c r="T128" t="s">
        <v>228</v>
      </c>
      <c r="AU128">
        <v>3</v>
      </c>
      <c r="AV128">
        <v>6155</v>
      </c>
      <c r="AW128">
        <f>($AV$147-$AV$144)/200</f>
        <v>0.155</v>
      </c>
    </row>
    <row r="129" spans="1:49" x14ac:dyDescent="0.25">
      <c r="A129">
        <v>4539</v>
      </c>
      <c r="B129">
        <v>205.22915899999998</v>
      </c>
      <c r="C129" s="3">
        <v>1</v>
      </c>
      <c r="D129">
        <v>198.02577500000001</v>
      </c>
      <c r="E129" s="1">
        <v>2</v>
      </c>
      <c r="P129">
        <v>2</v>
      </c>
      <c r="Q129" t="str">
        <f>CONCATENATE(C129,E129,G129,I129)</f>
        <v>12</v>
      </c>
      <c r="R129">
        <v>1</v>
      </c>
      <c r="T129" t="s">
        <v>229</v>
      </c>
      <c r="AU129">
        <v>1</v>
      </c>
      <c r="AV129">
        <v>6167</v>
      </c>
      <c r="AW129">
        <f>($AV$148-$AV$145)/200</f>
        <v>0.11</v>
      </c>
    </row>
    <row r="130" spans="1:49" x14ac:dyDescent="0.25">
      <c r="A130">
        <v>4540</v>
      </c>
      <c r="B130">
        <v>205.22915899999998</v>
      </c>
      <c r="C130" s="3">
        <v>1</v>
      </c>
      <c r="D130">
        <v>198.02577500000001</v>
      </c>
      <c r="E130" s="1">
        <v>2</v>
      </c>
      <c r="P130">
        <v>2</v>
      </c>
      <c r="Q130" t="str">
        <f>CONCATENATE(C130,E130,G130,I130)</f>
        <v>12</v>
      </c>
      <c r="R130">
        <v>4</v>
      </c>
      <c r="T130" t="s">
        <v>230</v>
      </c>
      <c r="AU130">
        <v>4</v>
      </c>
      <c r="AV130">
        <v>6172</v>
      </c>
      <c r="AW130">
        <f>($AV$149-$AV$146)/200</f>
        <v>0.17</v>
      </c>
    </row>
    <row r="131" spans="1:49" x14ac:dyDescent="0.25">
      <c r="A131">
        <v>4541</v>
      </c>
      <c r="B131">
        <v>205.22915899999998</v>
      </c>
      <c r="C131" s="3">
        <v>1</v>
      </c>
      <c r="D131">
        <v>198.02577500000001</v>
      </c>
      <c r="E131" s="1">
        <v>2</v>
      </c>
      <c r="P131">
        <v>2</v>
      </c>
      <c r="Q131" t="str">
        <f>CONCATENATE(C131,E131,G131,I131)</f>
        <v>12</v>
      </c>
      <c r="R131">
        <v>2</v>
      </c>
      <c r="T131" t="s">
        <v>247</v>
      </c>
      <c r="AU131">
        <v>2</v>
      </c>
      <c r="AV131">
        <v>6189</v>
      </c>
      <c r="AW131">
        <f>($AV$150-$AV$147)/200</f>
        <v>0.2</v>
      </c>
    </row>
    <row r="132" spans="1:49" x14ac:dyDescent="0.25">
      <c r="A132">
        <v>4542</v>
      </c>
      <c r="B132">
        <v>205.22915899999998</v>
      </c>
      <c r="C132" s="3">
        <v>1</v>
      </c>
      <c r="D132">
        <v>198.02577500000001</v>
      </c>
      <c r="E132" s="1">
        <v>2</v>
      </c>
      <c r="P132">
        <v>2</v>
      </c>
      <c r="Q132" t="str">
        <f>CONCATENATE(C132,E132,G132,I132)</f>
        <v>12</v>
      </c>
      <c r="R132">
        <v>3</v>
      </c>
      <c r="T132" t="s">
        <v>228</v>
      </c>
      <c r="AU132">
        <v>3</v>
      </c>
      <c r="AV132">
        <v>6198</v>
      </c>
      <c r="AW132">
        <f>($AV$151-$AV$148)/200</f>
        <v>0.185</v>
      </c>
    </row>
    <row r="133" spans="1:49" x14ac:dyDescent="0.25">
      <c r="A133">
        <v>4543</v>
      </c>
      <c r="D133">
        <v>198.02577500000001</v>
      </c>
      <c r="E133" s="1">
        <v>2</v>
      </c>
      <c r="F133">
        <v>208.88745399999999</v>
      </c>
      <c r="G133" s="2">
        <v>3</v>
      </c>
      <c r="P133">
        <v>2</v>
      </c>
      <c r="Q133" t="str">
        <f>CONCATENATE(C133,E133,G133,I133)</f>
        <v>23</v>
      </c>
      <c r="R133">
        <v>1</v>
      </c>
      <c r="T133" t="s">
        <v>229</v>
      </c>
      <c r="AU133">
        <v>1</v>
      </c>
      <c r="AV133">
        <v>6212</v>
      </c>
      <c r="AW133">
        <f>($AV$152-$AV$149)/200</f>
        <v>0.17499999999999999</v>
      </c>
    </row>
    <row r="134" spans="1:49" x14ac:dyDescent="0.25">
      <c r="A134">
        <v>4544</v>
      </c>
      <c r="D134">
        <v>198.02577500000001</v>
      </c>
      <c r="E134" s="1">
        <v>2</v>
      </c>
      <c r="F134">
        <v>208.88745399999999</v>
      </c>
      <c r="G134" s="2">
        <v>3</v>
      </c>
      <c r="P134">
        <v>2</v>
      </c>
      <c r="Q134" t="str">
        <f>CONCATENATE(C134,E134,G134,I134)</f>
        <v>23</v>
      </c>
      <c r="R134">
        <v>4</v>
      </c>
      <c r="T134" t="s">
        <v>230</v>
      </c>
      <c r="AU134">
        <v>4</v>
      </c>
      <c r="AV134">
        <v>6217</v>
      </c>
      <c r="AW134">
        <f>($AV$153-$AV$150)/200</f>
        <v>0.18</v>
      </c>
    </row>
    <row r="135" spans="1:49" x14ac:dyDescent="0.25">
      <c r="A135">
        <v>4545</v>
      </c>
      <c r="D135">
        <v>198.02577500000001</v>
      </c>
      <c r="E135" s="1">
        <v>2</v>
      </c>
      <c r="F135">
        <v>208.88745399999999</v>
      </c>
      <c r="G135" s="2">
        <v>3</v>
      </c>
      <c r="P135">
        <v>2</v>
      </c>
      <c r="Q135" t="str">
        <f>CONCATENATE(C135,E135,G135,I135)</f>
        <v>23</v>
      </c>
      <c r="R135">
        <v>2</v>
      </c>
      <c r="T135" t="s">
        <v>247</v>
      </c>
      <c r="AU135">
        <v>2</v>
      </c>
      <c r="AV135">
        <v>6237</v>
      </c>
      <c r="AW135">
        <f>($AV$154-$AV$151)/200</f>
        <v>0.17499999999999999</v>
      </c>
    </row>
    <row r="136" spans="1:49" x14ac:dyDescent="0.25">
      <c r="A136">
        <v>4546</v>
      </c>
      <c r="D136">
        <v>198.02577500000001</v>
      </c>
      <c r="E136" s="1">
        <v>2</v>
      </c>
      <c r="F136">
        <v>208.88745399999999</v>
      </c>
      <c r="G136" s="2">
        <v>3</v>
      </c>
      <c r="P136">
        <v>2</v>
      </c>
      <c r="Q136" t="str">
        <f>CONCATENATE(C136,E136,G136,I136)</f>
        <v>23</v>
      </c>
      <c r="R136">
        <v>3</v>
      </c>
      <c r="T136" t="s">
        <v>228</v>
      </c>
      <c r="AU136">
        <v>3</v>
      </c>
      <c r="AV136">
        <v>6246</v>
      </c>
      <c r="AW136">
        <f>($AV$155-$AV$152)/200</f>
        <v>0.18</v>
      </c>
    </row>
    <row r="137" spans="1:49" x14ac:dyDescent="0.25">
      <c r="A137">
        <v>4547</v>
      </c>
      <c r="D137">
        <v>198.02577500000001</v>
      </c>
      <c r="E137" s="1">
        <v>2</v>
      </c>
      <c r="F137">
        <v>208.88745399999999</v>
      </c>
      <c r="G137" s="2">
        <v>3</v>
      </c>
      <c r="P137">
        <v>2</v>
      </c>
      <c r="Q137" t="str">
        <f>CONCATENATE(C137,E137,G137,I137)</f>
        <v>23</v>
      </c>
      <c r="R137">
        <v>1</v>
      </c>
      <c r="T137" t="s">
        <v>229</v>
      </c>
      <c r="AU137">
        <v>1</v>
      </c>
      <c r="AV137">
        <v>6261</v>
      </c>
      <c r="AW137">
        <f>($AV$156-$AV$153)/200</f>
        <v>0.17</v>
      </c>
    </row>
    <row r="138" spans="1:49" x14ac:dyDescent="0.25">
      <c r="A138">
        <v>4548</v>
      </c>
      <c r="D138">
        <v>198.02577500000001</v>
      </c>
      <c r="E138" s="1">
        <v>2</v>
      </c>
      <c r="F138">
        <v>208.88745399999999</v>
      </c>
      <c r="G138" s="2">
        <v>3</v>
      </c>
      <c r="P138">
        <v>2</v>
      </c>
      <c r="Q138" t="str">
        <f>CONCATENATE(C138,E138,G138,I138)</f>
        <v>23</v>
      </c>
      <c r="R138">
        <v>4</v>
      </c>
      <c r="T138" t="s">
        <v>230</v>
      </c>
      <c r="AU138">
        <v>4</v>
      </c>
      <c r="AV138">
        <v>6264</v>
      </c>
      <c r="AW138">
        <f>($AV$157-$AV$154)/200</f>
        <v>0.2</v>
      </c>
    </row>
    <row r="139" spans="1:49" x14ac:dyDescent="0.25">
      <c r="A139">
        <v>4549</v>
      </c>
      <c r="D139">
        <v>198.02577500000001</v>
      </c>
      <c r="E139" s="1">
        <v>2</v>
      </c>
      <c r="F139">
        <v>208.88745399999999</v>
      </c>
      <c r="G139" s="2">
        <v>3</v>
      </c>
      <c r="P139">
        <v>2</v>
      </c>
      <c r="Q139" t="str">
        <f>CONCATENATE(C139,E139,G139,I139)</f>
        <v>23</v>
      </c>
      <c r="R139">
        <v>2</v>
      </c>
      <c r="T139" t="s">
        <v>247</v>
      </c>
      <c r="AU139">
        <v>2</v>
      </c>
      <c r="AV139">
        <v>6287</v>
      </c>
      <c r="AW139">
        <f>($AV$158-$AV$155)/200</f>
        <v>0.17499999999999999</v>
      </c>
    </row>
    <row r="140" spans="1:49" x14ac:dyDescent="0.25">
      <c r="A140">
        <v>4550</v>
      </c>
      <c r="D140">
        <v>198.02577500000001</v>
      </c>
      <c r="E140" s="1">
        <v>2</v>
      </c>
      <c r="F140">
        <v>208.88745399999999</v>
      </c>
      <c r="G140" s="2">
        <v>3</v>
      </c>
      <c r="P140">
        <v>2</v>
      </c>
      <c r="Q140" t="str">
        <f>CONCATENATE(C140,E140,G140,I140)</f>
        <v>23</v>
      </c>
      <c r="R140">
        <v>3</v>
      </c>
      <c r="T140" t="s">
        <v>228</v>
      </c>
      <c r="AU140">
        <v>3</v>
      </c>
      <c r="AV140">
        <v>6299</v>
      </c>
      <c r="AW140">
        <f>($AV$159-$AV$156)/200</f>
        <v>0.215</v>
      </c>
    </row>
    <row r="141" spans="1:49" x14ac:dyDescent="0.25">
      <c r="A141">
        <v>4551</v>
      </c>
      <c r="D141">
        <v>198.02577500000001</v>
      </c>
      <c r="E141" s="1">
        <v>2</v>
      </c>
      <c r="F141">
        <v>208.88745399999999</v>
      </c>
      <c r="G141" s="2">
        <v>3</v>
      </c>
      <c r="P141">
        <v>2</v>
      </c>
      <c r="Q141" t="str">
        <f>CONCATENATE(C141,E141,G141,I141)</f>
        <v>23</v>
      </c>
      <c r="R141" t="s">
        <v>22</v>
      </c>
      <c r="T141" t="s">
        <v>229</v>
      </c>
      <c r="AU141" t="s">
        <v>22</v>
      </c>
      <c r="AV141">
        <v>6304</v>
      </c>
      <c r="AW141">
        <f>($AV$160-$AV$157)/200</f>
        <v>0.16500000000000001</v>
      </c>
    </row>
    <row r="142" spans="1:49" x14ac:dyDescent="0.25">
      <c r="A142">
        <v>4552</v>
      </c>
      <c r="D142">
        <v>198.02577500000001</v>
      </c>
      <c r="E142" s="1">
        <v>2</v>
      </c>
      <c r="F142">
        <v>208.88745399999999</v>
      </c>
      <c r="G142" s="2">
        <v>3</v>
      </c>
      <c r="P142">
        <v>2</v>
      </c>
      <c r="Q142" t="str">
        <f>CONCATENATE(C142,E142,G142,I142)</f>
        <v>23</v>
      </c>
      <c r="R142" t="s">
        <v>22</v>
      </c>
      <c r="T142" t="s">
        <v>259</v>
      </c>
      <c r="AU142" t="s">
        <v>22</v>
      </c>
      <c r="AV142">
        <v>12024</v>
      </c>
      <c r="AW142">
        <f>($AV$161-$AV$158)/200</f>
        <v>0.245</v>
      </c>
    </row>
    <row r="143" spans="1:49" x14ac:dyDescent="0.25">
      <c r="A143">
        <v>4553</v>
      </c>
      <c r="D143">
        <v>198.02577500000001</v>
      </c>
      <c r="E143" s="1">
        <v>2</v>
      </c>
      <c r="F143">
        <v>208.88745399999999</v>
      </c>
      <c r="G143" s="2">
        <v>3</v>
      </c>
      <c r="P143">
        <v>2</v>
      </c>
      <c r="Q143" t="str">
        <f>CONCATENATE(C143,E143,G143,I143)</f>
        <v>23</v>
      </c>
      <c r="R143">
        <v>4</v>
      </c>
      <c r="T143" t="s">
        <v>260</v>
      </c>
      <c r="AU143">
        <v>4</v>
      </c>
      <c r="AV143">
        <v>12031</v>
      </c>
      <c r="AW143">
        <f>($AV$162-$AV$159)/200</f>
        <v>0.16500000000000001</v>
      </c>
    </row>
    <row r="144" spans="1:49" x14ac:dyDescent="0.25">
      <c r="A144">
        <v>4554</v>
      </c>
      <c r="D144">
        <v>198.02577500000001</v>
      </c>
      <c r="E144" s="1">
        <v>2</v>
      </c>
      <c r="F144">
        <v>208.88745399999999</v>
      </c>
      <c r="G144" s="2">
        <v>3</v>
      </c>
      <c r="P144">
        <v>2</v>
      </c>
      <c r="Q144" t="str">
        <f>CONCATENATE(C144,E144,G144,I144)</f>
        <v>23</v>
      </c>
      <c r="R144">
        <v>2</v>
      </c>
      <c r="T144" t="s">
        <v>261</v>
      </c>
      <c r="AU144">
        <v>2</v>
      </c>
      <c r="AV144">
        <v>12032</v>
      </c>
      <c r="AW144">
        <f>($AV$163-$AV$160)/200</f>
        <v>0.25</v>
      </c>
    </row>
    <row r="145" spans="1:49" x14ac:dyDescent="0.25">
      <c r="A145">
        <v>4555</v>
      </c>
      <c r="D145">
        <v>198.02577500000001</v>
      </c>
      <c r="E145" s="1">
        <v>2</v>
      </c>
      <c r="F145">
        <v>208.88745399999999</v>
      </c>
      <c r="G145" s="2">
        <v>3</v>
      </c>
      <c r="P145">
        <v>2</v>
      </c>
      <c r="Q145" t="str">
        <f>CONCATENATE(C145,E145,G145,I145)</f>
        <v>23</v>
      </c>
      <c r="R145">
        <v>3</v>
      </c>
      <c r="T145" t="s">
        <v>244</v>
      </c>
      <c r="AU145">
        <v>3</v>
      </c>
      <c r="AV145">
        <v>12056</v>
      </c>
      <c r="AW145">
        <f>($AV$164-$AV$161)/200</f>
        <v>0.17</v>
      </c>
    </row>
    <row r="146" spans="1:49" x14ac:dyDescent="0.25">
      <c r="A146">
        <v>4556</v>
      </c>
      <c r="D146">
        <v>198.02577500000001</v>
      </c>
      <c r="E146" s="1">
        <v>2</v>
      </c>
      <c r="F146">
        <v>208.88745399999999</v>
      </c>
      <c r="G146" s="2">
        <v>3</v>
      </c>
      <c r="P146">
        <v>2</v>
      </c>
      <c r="Q146" t="str">
        <f>CONCATENATE(C146,E146,G146,I146)</f>
        <v>23</v>
      </c>
      <c r="R146">
        <v>1</v>
      </c>
      <c r="T146" t="s">
        <v>245</v>
      </c>
      <c r="AU146">
        <v>1</v>
      </c>
      <c r="AV146">
        <v>12057</v>
      </c>
      <c r="AW146">
        <f>($AV$165-$AV$162)/200</f>
        <v>0.25</v>
      </c>
    </row>
    <row r="147" spans="1:49" x14ac:dyDescent="0.25">
      <c r="A147">
        <v>4557</v>
      </c>
      <c r="F147">
        <v>208.88745399999999</v>
      </c>
      <c r="G147" s="2">
        <v>3</v>
      </c>
      <c r="P147">
        <v>1</v>
      </c>
      <c r="Q147" t="str">
        <f>CONCATENATE(C147,E147,G147,I147)</f>
        <v>3</v>
      </c>
      <c r="R147">
        <v>4</v>
      </c>
      <c r="T147" t="s">
        <v>248</v>
      </c>
      <c r="AU147">
        <v>4</v>
      </c>
      <c r="AV147">
        <v>12063</v>
      </c>
      <c r="AW147">
        <f>($AV$166-$AV$163)/200</f>
        <v>0.19500000000000001</v>
      </c>
    </row>
    <row r="148" spans="1:49" x14ac:dyDescent="0.25">
      <c r="A148">
        <v>4558</v>
      </c>
      <c r="F148">
        <v>208.88745399999999</v>
      </c>
      <c r="G148" s="2">
        <v>3</v>
      </c>
      <c r="P148">
        <v>1</v>
      </c>
      <c r="Q148" t="str">
        <f>CONCATENATE(C148,E148,G148,I148)</f>
        <v>3</v>
      </c>
      <c r="R148">
        <v>2</v>
      </c>
      <c r="T148" t="s">
        <v>243</v>
      </c>
      <c r="AU148">
        <v>2</v>
      </c>
      <c r="AV148">
        <v>12078</v>
      </c>
      <c r="AW148">
        <f>($AV$167-$AV$164)/200</f>
        <v>0.21</v>
      </c>
    </row>
    <row r="149" spans="1:49" x14ac:dyDescent="0.25">
      <c r="A149">
        <v>4559</v>
      </c>
      <c r="F149">
        <v>208.88745399999999</v>
      </c>
      <c r="G149" s="2">
        <v>3</v>
      </c>
      <c r="P149">
        <v>1</v>
      </c>
      <c r="Q149" t="str">
        <f>CONCATENATE(C149,E149,G149,I149)</f>
        <v>3</v>
      </c>
      <c r="R149">
        <v>3</v>
      </c>
      <c r="T149" t="s">
        <v>257</v>
      </c>
      <c r="AU149">
        <v>3</v>
      </c>
      <c r="AV149">
        <v>12091</v>
      </c>
      <c r="AW149">
        <f>($AV$168-$AV$165)/200</f>
        <v>0.23499999999999999</v>
      </c>
    </row>
    <row r="150" spans="1:49" x14ac:dyDescent="0.25">
      <c r="A150">
        <v>4560</v>
      </c>
      <c r="B150">
        <v>187.425758</v>
      </c>
      <c r="C150" s="3">
        <v>1</v>
      </c>
      <c r="P150">
        <v>1</v>
      </c>
      <c r="Q150" t="str">
        <f>CONCATENATE(C150,E150,G150,I150)</f>
        <v>1</v>
      </c>
      <c r="R150">
        <v>1</v>
      </c>
      <c r="T150" t="s">
        <v>252</v>
      </c>
      <c r="AU150">
        <v>1</v>
      </c>
      <c r="AV150">
        <v>12103</v>
      </c>
      <c r="AW150">
        <f>($AV$169-$AV$166)/200</f>
        <v>0.18</v>
      </c>
    </row>
    <row r="151" spans="1:49" x14ac:dyDescent="0.25">
      <c r="A151">
        <v>4561</v>
      </c>
      <c r="B151">
        <v>187.425758</v>
      </c>
      <c r="C151" s="3">
        <v>1</v>
      </c>
      <c r="P151">
        <v>1</v>
      </c>
      <c r="Q151" t="str">
        <f>CONCATENATE(C151,E151,G151,I151)</f>
        <v>1</v>
      </c>
      <c r="R151">
        <v>4</v>
      </c>
      <c r="T151" t="s">
        <v>253</v>
      </c>
      <c r="AU151">
        <v>4</v>
      </c>
      <c r="AV151">
        <v>12115</v>
      </c>
      <c r="AW151">
        <f>($AV$170-$AV$167)/200</f>
        <v>0.28000000000000003</v>
      </c>
    </row>
    <row r="152" spans="1:49" x14ac:dyDescent="0.25">
      <c r="A152">
        <v>4562</v>
      </c>
      <c r="B152">
        <v>187.425758</v>
      </c>
      <c r="C152" s="3">
        <v>1</v>
      </c>
      <c r="P152">
        <v>1</v>
      </c>
      <c r="Q152" t="str">
        <f>CONCATENATE(C152,E152,G152,I152)</f>
        <v>1</v>
      </c>
      <c r="R152">
        <v>2</v>
      </c>
      <c r="T152" t="s">
        <v>230</v>
      </c>
      <c r="AU152">
        <v>2</v>
      </c>
      <c r="AV152">
        <v>12126</v>
      </c>
      <c r="AW152">
        <f>($AV$171-$AV$168)/200</f>
        <v>0.26</v>
      </c>
    </row>
    <row r="153" spans="1:49" x14ac:dyDescent="0.25">
      <c r="A153">
        <v>4563</v>
      </c>
      <c r="B153">
        <v>187.425758</v>
      </c>
      <c r="C153" s="3">
        <v>1</v>
      </c>
      <c r="P153">
        <v>1</v>
      </c>
      <c r="Q153" t="str">
        <f>CONCATENATE(C153,E153,G153,I153)</f>
        <v>1</v>
      </c>
      <c r="R153">
        <v>3</v>
      </c>
      <c r="T153" t="s">
        <v>247</v>
      </c>
      <c r="AU153">
        <v>3</v>
      </c>
      <c r="AV153">
        <v>12139</v>
      </c>
      <c r="AW153">
        <f>($AV$172-$AV$169)/200</f>
        <v>0.40500000000000003</v>
      </c>
    </row>
    <row r="154" spans="1:49" x14ac:dyDescent="0.25">
      <c r="A154">
        <v>4564</v>
      </c>
      <c r="B154">
        <v>187.425758</v>
      </c>
      <c r="C154" s="3">
        <v>1</v>
      </c>
      <c r="P154">
        <v>1</v>
      </c>
      <c r="Q154" t="str">
        <f>CONCATENATE(C154,E154,G154,I154)</f>
        <v>1</v>
      </c>
      <c r="R154">
        <v>1</v>
      </c>
      <c r="T154" t="s">
        <v>228</v>
      </c>
      <c r="AU154">
        <v>1</v>
      </c>
      <c r="AV154">
        <v>12150</v>
      </c>
      <c r="AW154">
        <f>($AV$173-$AV$170)/200</f>
        <v>0.26</v>
      </c>
    </row>
    <row r="155" spans="1:49" x14ac:dyDescent="0.25">
      <c r="A155">
        <v>4565</v>
      </c>
      <c r="B155">
        <v>187.425758</v>
      </c>
      <c r="C155" s="3">
        <v>1</v>
      </c>
      <c r="P155">
        <v>1</v>
      </c>
      <c r="Q155" t="str">
        <f>CONCATENATE(C155,E155,G155,I155)</f>
        <v>1</v>
      </c>
      <c r="R155">
        <v>4</v>
      </c>
      <c r="T155" t="s">
        <v>229</v>
      </c>
      <c r="AU155">
        <v>4</v>
      </c>
      <c r="AV155">
        <v>12162</v>
      </c>
      <c r="AW155">
        <f>($AV$174-$AV$171)/200</f>
        <v>0.4</v>
      </c>
    </row>
    <row r="156" spans="1:49" x14ac:dyDescent="0.25">
      <c r="A156">
        <v>4566</v>
      </c>
      <c r="B156">
        <v>187.425758</v>
      </c>
      <c r="C156" s="3">
        <v>1</v>
      </c>
      <c r="P156">
        <v>1</v>
      </c>
      <c r="Q156" t="str">
        <f>CONCATENATE(C156,E156,G156,I156)</f>
        <v>1</v>
      </c>
      <c r="R156">
        <v>2</v>
      </c>
      <c r="T156" t="s">
        <v>230</v>
      </c>
      <c r="AU156">
        <v>2</v>
      </c>
      <c r="AV156">
        <v>12173</v>
      </c>
      <c r="AW156">
        <f>($AV$175-$AV$172)/200</f>
        <v>0.26</v>
      </c>
    </row>
    <row r="157" spans="1:49" x14ac:dyDescent="0.25">
      <c r="A157">
        <v>4567</v>
      </c>
      <c r="B157">
        <v>187.425758</v>
      </c>
      <c r="C157" s="3">
        <v>1</v>
      </c>
      <c r="P157">
        <v>1</v>
      </c>
      <c r="Q157" t="str">
        <f>CONCATENATE(C157,E157,G157,I157)</f>
        <v>1</v>
      </c>
      <c r="R157">
        <v>3</v>
      </c>
      <c r="T157" t="s">
        <v>247</v>
      </c>
      <c r="AU157">
        <v>3</v>
      </c>
      <c r="AV157">
        <v>12190</v>
      </c>
      <c r="AW157">
        <f>($AV$176-$AV$173)/200</f>
        <v>0.4</v>
      </c>
    </row>
    <row r="158" spans="1:49" x14ac:dyDescent="0.25">
      <c r="A158">
        <v>4568</v>
      </c>
      <c r="B158">
        <v>187.292518</v>
      </c>
      <c r="C158" s="3">
        <v>1</v>
      </c>
      <c r="P158">
        <v>1</v>
      </c>
      <c r="Q158" t="str">
        <f>CONCATENATE(C158,E158,G158,I158)</f>
        <v>1</v>
      </c>
      <c r="R158">
        <v>1</v>
      </c>
      <c r="T158" t="s">
        <v>228</v>
      </c>
      <c r="AU158">
        <v>1</v>
      </c>
      <c r="AV158">
        <v>12197</v>
      </c>
      <c r="AW158">
        <f>($AV$177-$AV$174)/200</f>
        <v>0.17</v>
      </c>
    </row>
    <row r="159" spans="1:49" x14ac:dyDescent="0.25">
      <c r="A159">
        <v>4569</v>
      </c>
      <c r="B159">
        <v>187.292518</v>
      </c>
      <c r="C159" s="3">
        <v>1</v>
      </c>
      <c r="P159">
        <v>1</v>
      </c>
      <c r="Q159" t="str">
        <f>CONCATENATE(C159,E159,G159,I159)</f>
        <v>1</v>
      </c>
      <c r="R159">
        <v>4</v>
      </c>
      <c r="T159" t="s">
        <v>229</v>
      </c>
      <c r="AU159">
        <v>4</v>
      </c>
      <c r="AV159">
        <v>12216</v>
      </c>
      <c r="AW159">
        <f>($AV$178-$AV$175)/200</f>
        <v>0.27500000000000002</v>
      </c>
    </row>
    <row r="160" spans="1:49" x14ac:dyDescent="0.25">
      <c r="A160">
        <v>4570</v>
      </c>
      <c r="B160">
        <v>187.292518</v>
      </c>
      <c r="C160" s="3">
        <v>1</v>
      </c>
      <c r="P160">
        <v>1</v>
      </c>
      <c r="Q160" t="str">
        <f>CONCATENATE(C160,E160,G160,I160)</f>
        <v>1</v>
      </c>
      <c r="R160">
        <v>2</v>
      </c>
      <c r="T160" t="s">
        <v>230</v>
      </c>
      <c r="AU160">
        <v>2</v>
      </c>
      <c r="AV160">
        <v>12223</v>
      </c>
      <c r="AW160">
        <f>($AV$179-$AV$176)/200</f>
        <v>0.14499999999999999</v>
      </c>
    </row>
    <row r="161" spans="1:49" x14ac:dyDescent="0.25">
      <c r="A161">
        <v>4571</v>
      </c>
      <c r="B161">
        <v>187.292518</v>
      </c>
      <c r="C161" s="3">
        <v>1</v>
      </c>
      <c r="P161">
        <v>1</v>
      </c>
      <c r="Q161" t="str">
        <f>CONCATENATE(C161,E161,G161,I161)</f>
        <v>1</v>
      </c>
      <c r="R161">
        <v>1</v>
      </c>
      <c r="T161" t="s">
        <v>247</v>
      </c>
      <c r="AU161">
        <v>1</v>
      </c>
      <c r="AV161">
        <v>12246</v>
      </c>
      <c r="AW161">
        <f>($AV$180-$AV$177)/200</f>
        <v>0.23499999999999999</v>
      </c>
    </row>
    <row r="162" spans="1:49" x14ac:dyDescent="0.25">
      <c r="A162">
        <v>4572</v>
      </c>
      <c r="B162">
        <v>187.292518</v>
      </c>
      <c r="C162" s="3">
        <v>1</v>
      </c>
      <c r="P162">
        <v>1</v>
      </c>
      <c r="Q162" t="str">
        <f>CONCATENATE(C162,E162,G162,I162)</f>
        <v>1</v>
      </c>
      <c r="R162">
        <v>3</v>
      </c>
      <c r="T162" t="s">
        <v>228</v>
      </c>
      <c r="AU162">
        <v>3</v>
      </c>
      <c r="AV162">
        <v>12249</v>
      </c>
      <c r="AW162">
        <f>($AV$181-$AV$178)/200</f>
        <v>0.125</v>
      </c>
    </row>
    <row r="163" spans="1:49" x14ac:dyDescent="0.25">
      <c r="A163">
        <v>4573</v>
      </c>
      <c r="B163">
        <v>187.292518</v>
      </c>
      <c r="C163" s="3">
        <v>1</v>
      </c>
      <c r="P163">
        <v>1</v>
      </c>
      <c r="Q163" t="str">
        <f>CONCATENATE(C163,E163,G163,I163)</f>
        <v>1</v>
      </c>
      <c r="R163">
        <v>2</v>
      </c>
      <c r="T163" t="s">
        <v>229</v>
      </c>
      <c r="AU163">
        <v>2</v>
      </c>
      <c r="AV163">
        <v>12273</v>
      </c>
      <c r="AW163">
        <f>($AV$182-$AV$179)/200</f>
        <v>0.22</v>
      </c>
    </row>
    <row r="164" spans="1:49" x14ac:dyDescent="0.25">
      <c r="A164">
        <v>4574</v>
      </c>
      <c r="B164">
        <v>187.292518</v>
      </c>
      <c r="C164" s="3">
        <v>1</v>
      </c>
      <c r="P164">
        <v>1</v>
      </c>
      <c r="Q164" t="str">
        <f>CONCATENATE(C164,E164,G164,I164)</f>
        <v>1</v>
      </c>
      <c r="R164">
        <v>4</v>
      </c>
      <c r="T164" t="s">
        <v>230</v>
      </c>
      <c r="AU164">
        <v>4</v>
      </c>
      <c r="AV164">
        <v>12280</v>
      </c>
      <c r="AW164">
        <f>($AV$183-$AV$180)/200</f>
        <v>0.14000000000000001</v>
      </c>
    </row>
    <row r="165" spans="1:49" x14ac:dyDescent="0.25">
      <c r="A165">
        <v>4575</v>
      </c>
      <c r="B165">
        <v>187.292518</v>
      </c>
      <c r="C165" s="3">
        <v>1</v>
      </c>
      <c r="P165">
        <v>1</v>
      </c>
      <c r="Q165" t="str">
        <f>CONCATENATE(C165,E165,G165,I165)</f>
        <v>1</v>
      </c>
      <c r="R165">
        <v>1</v>
      </c>
      <c r="T165" t="s">
        <v>231</v>
      </c>
      <c r="AU165">
        <v>1</v>
      </c>
      <c r="AV165">
        <v>12299</v>
      </c>
      <c r="AW165">
        <f>($AV$184-$AV$181)/200</f>
        <v>0.22</v>
      </c>
    </row>
    <row r="166" spans="1:49" x14ac:dyDescent="0.25">
      <c r="A166">
        <v>4576</v>
      </c>
      <c r="B166">
        <v>187.292518</v>
      </c>
      <c r="C166" s="3">
        <v>1</v>
      </c>
      <c r="P166">
        <v>1</v>
      </c>
      <c r="Q166" t="str">
        <f>CONCATENATE(C166,E166,G166,I166)</f>
        <v>1</v>
      </c>
      <c r="R166">
        <v>3</v>
      </c>
      <c r="T166" t="s">
        <v>232</v>
      </c>
      <c r="AU166">
        <v>3</v>
      </c>
      <c r="AV166">
        <v>12312</v>
      </c>
      <c r="AW166">
        <f>($AV$185-$AV$182)/200</f>
        <v>0.115</v>
      </c>
    </row>
    <row r="167" spans="1:49" x14ac:dyDescent="0.25">
      <c r="A167">
        <v>4577</v>
      </c>
      <c r="B167">
        <v>187.292518</v>
      </c>
      <c r="C167" s="3">
        <v>1</v>
      </c>
      <c r="D167">
        <v>179.49250699999999</v>
      </c>
      <c r="E167" s="1">
        <v>2</v>
      </c>
      <c r="P167">
        <v>2</v>
      </c>
      <c r="Q167" t="str">
        <f>CONCATENATE(C167,E167,G167,I167)</f>
        <v>12</v>
      </c>
      <c r="R167">
        <v>2</v>
      </c>
      <c r="T167" t="s">
        <v>233</v>
      </c>
      <c r="AU167">
        <v>2</v>
      </c>
      <c r="AV167">
        <v>12322</v>
      </c>
      <c r="AW167">
        <f>($AV$186-$AV$183)/200</f>
        <v>0.21</v>
      </c>
    </row>
    <row r="168" spans="1:49" x14ac:dyDescent="0.25">
      <c r="A168">
        <v>4578</v>
      </c>
      <c r="B168">
        <v>187.292518</v>
      </c>
      <c r="C168" s="3">
        <v>1</v>
      </c>
      <c r="D168">
        <v>179.49250699999999</v>
      </c>
      <c r="E168" s="1">
        <v>2</v>
      </c>
      <c r="P168">
        <v>2</v>
      </c>
      <c r="Q168" t="str">
        <f>CONCATENATE(C168,E168,G168,I168)</f>
        <v>12</v>
      </c>
      <c r="R168">
        <v>1</v>
      </c>
      <c r="T168" t="s">
        <v>234</v>
      </c>
      <c r="AU168">
        <v>1</v>
      </c>
      <c r="AV168">
        <v>12346</v>
      </c>
      <c r="AW168">
        <f>($AV$187-$AV$184)/200</f>
        <v>0.14000000000000001</v>
      </c>
    </row>
    <row r="169" spans="1:49" x14ac:dyDescent="0.25">
      <c r="A169">
        <v>4579</v>
      </c>
      <c r="B169">
        <v>187.292518</v>
      </c>
      <c r="C169" s="3">
        <v>1</v>
      </c>
      <c r="D169">
        <v>179.49250699999999</v>
      </c>
      <c r="E169" s="1">
        <v>2</v>
      </c>
      <c r="P169">
        <v>2</v>
      </c>
      <c r="Q169" t="str">
        <f>CONCATENATE(C169,E169,G169,I169)</f>
        <v>12</v>
      </c>
      <c r="R169">
        <v>4</v>
      </c>
      <c r="T169" t="s">
        <v>235</v>
      </c>
      <c r="AU169">
        <v>4</v>
      </c>
      <c r="AV169">
        <v>12348</v>
      </c>
      <c r="AW169">
        <f>($AV$188-$AV$185)/200</f>
        <v>0.215</v>
      </c>
    </row>
    <row r="170" spans="1:49" x14ac:dyDescent="0.25">
      <c r="A170">
        <v>4580</v>
      </c>
      <c r="D170">
        <v>179.49250699999999</v>
      </c>
      <c r="E170" s="1">
        <v>2</v>
      </c>
      <c r="P170">
        <v>1</v>
      </c>
      <c r="Q170" t="str">
        <f>CONCATENATE(C170,E170,G170,I170)</f>
        <v>2</v>
      </c>
      <c r="R170">
        <v>2</v>
      </c>
      <c r="T170" t="s">
        <v>228</v>
      </c>
      <c r="AU170">
        <v>2</v>
      </c>
      <c r="AV170">
        <v>12378</v>
      </c>
      <c r="AW170">
        <f>($AV$189-$AV$186)/200</f>
        <v>0.125</v>
      </c>
    </row>
    <row r="171" spans="1:49" x14ac:dyDescent="0.25">
      <c r="A171">
        <v>4581</v>
      </c>
      <c r="D171">
        <v>179.49250699999999</v>
      </c>
      <c r="E171" s="1">
        <v>2</v>
      </c>
      <c r="P171">
        <v>1</v>
      </c>
      <c r="Q171" t="str">
        <f>CONCATENATE(C171,E171,G171,I171)</f>
        <v>2</v>
      </c>
      <c r="R171">
        <v>3</v>
      </c>
      <c r="T171" t="s">
        <v>229</v>
      </c>
      <c r="AU171">
        <v>3</v>
      </c>
      <c r="AV171">
        <v>12398</v>
      </c>
      <c r="AW171">
        <f>($AV$190-$AV$187)/200</f>
        <v>0.20499999999999999</v>
      </c>
    </row>
    <row r="172" spans="1:49" x14ac:dyDescent="0.25">
      <c r="A172">
        <v>4582</v>
      </c>
      <c r="D172">
        <v>179.49250699999999</v>
      </c>
      <c r="E172" s="1">
        <v>2</v>
      </c>
      <c r="P172">
        <v>1</v>
      </c>
      <c r="Q172" t="str">
        <f>CONCATENATE(C172,E172,G172,I172)</f>
        <v>2</v>
      </c>
      <c r="R172">
        <v>1</v>
      </c>
      <c r="T172" t="s">
        <v>230</v>
      </c>
      <c r="AU172">
        <v>1</v>
      </c>
      <c r="AV172">
        <v>12429</v>
      </c>
      <c r="AW172">
        <f>($AV$191-$AV$188)/200</f>
        <v>0.18</v>
      </c>
    </row>
    <row r="173" spans="1:49" x14ac:dyDescent="0.25">
      <c r="A173">
        <v>4583</v>
      </c>
      <c r="D173">
        <v>179.49250699999999</v>
      </c>
      <c r="E173" s="1">
        <v>2</v>
      </c>
      <c r="P173">
        <v>1</v>
      </c>
      <c r="Q173" t="str">
        <f>CONCATENATE(C173,E173,G173,I173)</f>
        <v>2</v>
      </c>
      <c r="R173">
        <v>4</v>
      </c>
      <c r="T173" t="s">
        <v>247</v>
      </c>
      <c r="AU173">
        <v>4</v>
      </c>
      <c r="AV173">
        <v>12430</v>
      </c>
      <c r="AW173">
        <f>($AV$192-$AV$189)/200</f>
        <v>0.23499999999999999</v>
      </c>
    </row>
    <row r="174" spans="1:49" x14ac:dyDescent="0.25">
      <c r="A174">
        <v>4584</v>
      </c>
      <c r="D174">
        <v>179.49250699999999</v>
      </c>
      <c r="E174" s="1">
        <v>2</v>
      </c>
      <c r="P174">
        <v>1</v>
      </c>
      <c r="Q174" t="str">
        <f>CONCATENATE(C174,E174,G174,I174)</f>
        <v>2</v>
      </c>
      <c r="R174">
        <v>2</v>
      </c>
      <c r="T174" t="s">
        <v>228</v>
      </c>
      <c r="AU174">
        <v>2</v>
      </c>
      <c r="AV174">
        <v>12478</v>
      </c>
      <c r="AW174">
        <f>($AV$193-$AV$190)/200</f>
        <v>0.17499999999999999</v>
      </c>
    </row>
    <row r="175" spans="1:49" x14ac:dyDescent="0.25">
      <c r="A175">
        <v>4585</v>
      </c>
      <c r="D175">
        <v>179.49250699999999</v>
      </c>
      <c r="E175" s="1">
        <v>2</v>
      </c>
      <c r="P175">
        <v>1</v>
      </c>
      <c r="Q175" t="str">
        <f>CONCATENATE(C175,E175,G175,I175)</f>
        <v>2</v>
      </c>
      <c r="R175">
        <v>3</v>
      </c>
      <c r="T175" t="s">
        <v>229</v>
      </c>
      <c r="AU175">
        <v>3</v>
      </c>
      <c r="AV175">
        <v>12481</v>
      </c>
      <c r="AW175">
        <f>($AV$194-$AV$191)/200</f>
        <v>0.22500000000000001</v>
      </c>
    </row>
    <row r="176" spans="1:49" x14ac:dyDescent="0.25">
      <c r="A176">
        <v>4586</v>
      </c>
      <c r="D176">
        <v>179.49250699999999</v>
      </c>
      <c r="E176" s="1">
        <v>2</v>
      </c>
      <c r="P176">
        <v>1</v>
      </c>
      <c r="Q176" t="str">
        <f>CONCATENATE(C176,E176,G176,I176)</f>
        <v>2</v>
      </c>
      <c r="R176">
        <v>1</v>
      </c>
      <c r="T176" t="s">
        <v>230</v>
      </c>
      <c r="AU176">
        <v>1</v>
      </c>
      <c r="AV176">
        <v>12510</v>
      </c>
      <c r="AW176">
        <f>($AV$195-$AV$192)/200</f>
        <v>0.2</v>
      </c>
    </row>
    <row r="177" spans="1:48" x14ac:dyDescent="0.25">
      <c r="A177">
        <v>4587</v>
      </c>
      <c r="D177">
        <v>179.49250699999999</v>
      </c>
      <c r="E177" s="1">
        <v>2</v>
      </c>
      <c r="P177">
        <v>1</v>
      </c>
      <c r="Q177" t="str">
        <f>CONCATENATE(C177,E177,G177,I177)</f>
        <v>2</v>
      </c>
      <c r="R177">
        <v>4</v>
      </c>
      <c r="AU177">
        <v>4</v>
      </c>
      <c r="AV177">
        <v>12512</v>
      </c>
    </row>
    <row r="178" spans="1:48" x14ac:dyDescent="0.25">
      <c r="A178">
        <v>4588</v>
      </c>
      <c r="D178">
        <v>179.49250699999999</v>
      </c>
      <c r="E178" s="1">
        <v>2</v>
      </c>
      <c r="P178">
        <v>1</v>
      </c>
      <c r="Q178" t="str">
        <f>CONCATENATE(C178,E178,G178,I178)</f>
        <v>2</v>
      </c>
      <c r="R178">
        <v>2</v>
      </c>
      <c r="AU178">
        <v>2</v>
      </c>
      <c r="AV178">
        <v>12536</v>
      </c>
    </row>
    <row r="179" spans="1:48" x14ac:dyDescent="0.25">
      <c r="A179">
        <v>4589</v>
      </c>
      <c r="D179">
        <v>179.49250699999999</v>
      </c>
      <c r="E179" s="1">
        <v>2</v>
      </c>
      <c r="P179">
        <v>1</v>
      </c>
      <c r="Q179" t="str">
        <f>CONCATENATE(C179,E179,G179,I179)</f>
        <v>2</v>
      </c>
      <c r="R179">
        <v>3</v>
      </c>
      <c r="AU179">
        <v>3</v>
      </c>
      <c r="AV179">
        <v>12539</v>
      </c>
    </row>
    <row r="180" spans="1:48" x14ac:dyDescent="0.25">
      <c r="A180">
        <v>4590</v>
      </c>
      <c r="D180">
        <v>179.49250699999999</v>
      </c>
      <c r="E180" s="1">
        <v>2</v>
      </c>
      <c r="P180">
        <v>1</v>
      </c>
      <c r="Q180" t="str">
        <f>CONCATENATE(C180,E180,G180,I180)</f>
        <v>2</v>
      </c>
      <c r="R180">
        <v>1</v>
      </c>
      <c r="AU180">
        <v>1</v>
      </c>
      <c r="AV180">
        <v>12559</v>
      </c>
    </row>
    <row r="181" spans="1:48" x14ac:dyDescent="0.25">
      <c r="A181">
        <v>4591</v>
      </c>
      <c r="D181">
        <v>179.49250699999999</v>
      </c>
      <c r="E181" s="1">
        <v>2</v>
      </c>
      <c r="P181">
        <v>1</v>
      </c>
      <c r="Q181" t="str">
        <f>CONCATENATE(C181,E181,G181,I181)</f>
        <v>2</v>
      </c>
      <c r="R181">
        <v>4</v>
      </c>
      <c r="AU181">
        <v>4</v>
      </c>
      <c r="AV181">
        <v>12561</v>
      </c>
    </row>
    <row r="182" spans="1:48" x14ac:dyDescent="0.25">
      <c r="A182">
        <v>4592</v>
      </c>
      <c r="D182">
        <v>179.49250699999999</v>
      </c>
      <c r="E182" s="1">
        <v>2</v>
      </c>
      <c r="P182">
        <v>1</v>
      </c>
      <c r="Q182" t="str">
        <f>CONCATENATE(C182,E182,G182,I182)</f>
        <v>2</v>
      </c>
      <c r="R182">
        <v>2</v>
      </c>
      <c r="AU182">
        <v>2</v>
      </c>
      <c r="AV182">
        <v>12583</v>
      </c>
    </row>
    <row r="183" spans="1:48" x14ac:dyDescent="0.25">
      <c r="A183">
        <v>4593</v>
      </c>
      <c r="D183">
        <v>179.49250699999999</v>
      </c>
      <c r="E183" s="1">
        <v>2</v>
      </c>
      <c r="P183">
        <v>1</v>
      </c>
      <c r="Q183" t="str">
        <f>CONCATENATE(C183,E183,G183,I183)</f>
        <v>2</v>
      </c>
      <c r="R183">
        <v>3</v>
      </c>
      <c r="AU183">
        <v>3</v>
      </c>
      <c r="AV183">
        <v>12587</v>
      </c>
    </row>
    <row r="184" spans="1:48" x14ac:dyDescent="0.25">
      <c r="A184">
        <v>4594</v>
      </c>
      <c r="D184">
        <v>179.49250699999999</v>
      </c>
      <c r="E184" s="1">
        <v>2</v>
      </c>
      <c r="P184">
        <v>1</v>
      </c>
      <c r="Q184" t="str">
        <f>CONCATENATE(C184,E184,G184,I184)</f>
        <v>2</v>
      </c>
      <c r="R184">
        <v>4</v>
      </c>
      <c r="AU184">
        <v>4</v>
      </c>
      <c r="AV184">
        <v>12605</v>
      </c>
    </row>
    <row r="185" spans="1:48" x14ac:dyDescent="0.25">
      <c r="A185">
        <v>4595</v>
      </c>
      <c r="B185">
        <v>169.69247799999999</v>
      </c>
      <c r="C185" s="3">
        <v>1</v>
      </c>
      <c r="D185">
        <v>179.49250699999999</v>
      </c>
      <c r="E185" s="1">
        <v>2</v>
      </c>
      <c r="P185">
        <v>2</v>
      </c>
      <c r="Q185" t="str">
        <f>CONCATENATE(C185,E185,G185,I185)</f>
        <v>12</v>
      </c>
      <c r="R185">
        <v>1</v>
      </c>
      <c r="AU185">
        <v>1</v>
      </c>
      <c r="AV185">
        <v>12606</v>
      </c>
    </row>
    <row r="186" spans="1:48" x14ac:dyDescent="0.25">
      <c r="A186">
        <v>4596</v>
      </c>
      <c r="B186">
        <v>169.69247799999999</v>
      </c>
      <c r="C186" s="3">
        <v>1</v>
      </c>
      <c r="P186">
        <v>1</v>
      </c>
      <c r="Q186" t="str">
        <f>CONCATENATE(C186,E186,G186,I186)</f>
        <v>1</v>
      </c>
      <c r="R186">
        <v>2</v>
      </c>
      <c r="AU186">
        <v>2</v>
      </c>
      <c r="AV186">
        <v>12629</v>
      </c>
    </row>
    <row r="187" spans="1:48" x14ac:dyDescent="0.25">
      <c r="A187">
        <v>4597</v>
      </c>
      <c r="B187">
        <v>169.69247799999999</v>
      </c>
      <c r="C187" s="3">
        <v>1</v>
      </c>
      <c r="P187">
        <v>1</v>
      </c>
      <c r="Q187" t="str">
        <f>CONCATENATE(C187,E187,G187,I187)</f>
        <v>1</v>
      </c>
      <c r="R187">
        <v>3</v>
      </c>
      <c r="AU187">
        <v>3</v>
      </c>
      <c r="AV187">
        <v>12633</v>
      </c>
    </row>
    <row r="188" spans="1:48" x14ac:dyDescent="0.25">
      <c r="A188">
        <v>4598</v>
      </c>
      <c r="B188">
        <v>169.69247799999999</v>
      </c>
      <c r="C188" s="3">
        <v>1</v>
      </c>
      <c r="P188">
        <v>1</v>
      </c>
      <c r="Q188" t="str">
        <f>CONCATENATE(C188,E188,G188,I188)</f>
        <v>1</v>
      </c>
      <c r="R188">
        <v>1</v>
      </c>
      <c r="AU188">
        <v>1</v>
      </c>
      <c r="AV188">
        <v>12649</v>
      </c>
    </row>
    <row r="189" spans="1:48" x14ac:dyDescent="0.25">
      <c r="A189">
        <v>4599</v>
      </c>
      <c r="B189">
        <v>169.69247799999999</v>
      </c>
      <c r="C189" s="3">
        <v>1</v>
      </c>
      <c r="P189">
        <v>1</v>
      </c>
      <c r="Q189" t="str">
        <f>CONCATENATE(C189,E189,G189,I189)</f>
        <v>1</v>
      </c>
      <c r="R189">
        <v>4</v>
      </c>
      <c r="AU189">
        <v>4</v>
      </c>
      <c r="AV189">
        <v>12654</v>
      </c>
    </row>
    <row r="190" spans="1:48" x14ac:dyDescent="0.25">
      <c r="A190">
        <v>4600</v>
      </c>
      <c r="B190">
        <v>169.69247799999999</v>
      </c>
      <c r="C190" s="3">
        <v>1</v>
      </c>
      <c r="P190">
        <v>1</v>
      </c>
      <c r="Q190" t="str">
        <f>CONCATENATE(C190,E190,G190,I190)</f>
        <v>1</v>
      </c>
      <c r="R190">
        <v>2</v>
      </c>
      <c r="AU190">
        <v>2</v>
      </c>
      <c r="AV190">
        <v>12674</v>
      </c>
    </row>
    <row r="191" spans="1:48" x14ac:dyDescent="0.25">
      <c r="A191">
        <v>4601</v>
      </c>
      <c r="B191">
        <v>169.69247799999999</v>
      </c>
      <c r="C191" s="3">
        <v>1</v>
      </c>
      <c r="P191">
        <v>1</v>
      </c>
      <c r="Q191" t="str">
        <f>CONCATENATE(C191,E191,G191,I191)</f>
        <v>1</v>
      </c>
      <c r="R191">
        <v>3</v>
      </c>
      <c r="AU191">
        <v>3</v>
      </c>
      <c r="AV191">
        <v>12685</v>
      </c>
    </row>
    <row r="192" spans="1:48" x14ac:dyDescent="0.25">
      <c r="A192">
        <v>4602</v>
      </c>
      <c r="B192">
        <v>169.69247799999999</v>
      </c>
      <c r="C192" s="3">
        <v>1</v>
      </c>
      <c r="P192">
        <v>1</v>
      </c>
      <c r="Q192" t="str">
        <f>CONCATENATE(C192,E192,G192,I192)</f>
        <v>1</v>
      </c>
      <c r="R192">
        <v>1</v>
      </c>
      <c r="AU192">
        <v>1</v>
      </c>
      <c r="AV192">
        <v>12701</v>
      </c>
    </row>
    <row r="193" spans="1:48" x14ac:dyDescent="0.25">
      <c r="A193">
        <v>4603</v>
      </c>
      <c r="B193">
        <v>169.69247799999999</v>
      </c>
      <c r="C193" s="3">
        <v>1</v>
      </c>
      <c r="P193">
        <v>1</v>
      </c>
      <c r="Q193" t="str">
        <f>CONCATENATE(C193,E193,G193,I193)</f>
        <v>1</v>
      </c>
      <c r="R193">
        <v>4</v>
      </c>
      <c r="AU193">
        <v>4</v>
      </c>
      <c r="AV193">
        <v>12709</v>
      </c>
    </row>
    <row r="194" spans="1:48" x14ac:dyDescent="0.25">
      <c r="A194">
        <v>4604</v>
      </c>
      <c r="B194">
        <v>169.69247799999999</v>
      </c>
      <c r="C194" s="3">
        <v>1</v>
      </c>
      <c r="P194">
        <v>1</v>
      </c>
      <c r="Q194" t="str">
        <f>CONCATENATE(C194,E194,G194,I194)</f>
        <v>1</v>
      </c>
      <c r="R194">
        <v>2</v>
      </c>
      <c r="AU194">
        <v>2</v>
      </c>
      <c r="AV194">
        <v>12730</v>
      </c>
    </row>
    <row r="195" spans="1:48" x14ac:dyDescent="0.25">
      <c r="A195">
        <v>4605</v>
      </c>
      <c r="B195">
        <v>169.69247799999999</v>
      </c>
      <c r="C195" s="3">
        <v>1</v>
      </c>
      <c r="P195">
        <v>1</v>
      </c>
      <c r="Q195" t="str">
        <f>CONCATENATE(C195,E195,G195,I195)</f>
        <v>1</v>
      </c>
      <c r="R195">
        <v>3</v>
      </c>
      <c r="AU195">
        <v>3</v>
      </c>
      <c r="AV195">
        <v>12741</v>
      </c>
    </row>
    <row r="196" spans="1:48" x14ac:dyDescent="0.25">
      <c r="A196">
        <v>4606</v>
      </c>
      <c r="B196">
        <v>169.69247799999999</v>
      </c>
      <c r="C196" s="3">
        <v>1</v>
      </c>
      <c r="P196">
        <v>1</v>
      </c>
      <c r="Q196" t="str">
        <f>CONCATENATE(C196,E196,G196,I196)</f>
        <v>1</v>
      </c>
      <c r="R196" t="s">
        <v>22</v>
      </c>
      <c r="AU196" t="s">
        <v>22</v>
      </c>
      <c r="AV196">
        <v>12745</v>
      </c>
    </row>
    <row r="197" spans="1:48" x14ac:dyDescent="0.25">
      <c r="A197">
        <v>4607</v>
      </c>
      <c r="B197">
        <v>169.69247799999999</v>
      </c>
      <c r="C197" s="3">
        <v>1</v>
      </c>
      <c r="P197">
        <v>1</v>
      </c>
      <c r="Q197" t="str">
        <f>CONCATENATE(C197,E197,G197,I197)</f>
        <v>1</v>
      </c>
    </row>
    <row r="198" spans="1:48" x14ac:dyDescent="0.25">
      <c r="A198">
        <v>4608</v>
      </c>
      <c r="B198">
        <v>169.69247799999999</v>
      </c>
      <c r="C198" s="3">
        <v>1</v>
      </c>
      <c r="P198">
        <v>1</v>
      </c>
      <c r="Q198" t="str">
        <f>CONCATENATE(C198,E198,G198,I198)</f>
        <v>1</v>
      </c>
    </row>
    <row r="199" spans="1:48" x14ac:dyDescent="0.25">
      <c r="A199">
        <v>4609</v>
      </c>
      <c r="B199">
        <v>169.69247799999999</v>
      </c>
      <c r="C199" s="3">
        <v>1</v>
      </c>
      <c r="P199">
        <v>1</v>
      </c>
      <c r="Q199" t="str">
        <f>CONCATENATE(C199,E199,G199,I199)</f>
        <v>1</v>
      </c>
    </row>
    <row r="200" spans="1:48" x14ac:dyDescent="0.25">
      <c r="A200">
        <v>4610</v>
      </c>
      <c r="B200">
        <v>169.69247799999999</v>
      </c>
      <c r="C200" s="3">
        <v>1</v>
      </c>
      <c r="P200">
        <v>1</v>
      </c>
      <c r="Q200" t="str">
        <f>CONCATENATE(C200,E200,G200,I200)</f>
        <v>1</v>
      </c>
    </row>
    <row r="201" spans="1:48" x14ac:dyDescent="0.25">
      <c r="A201">
        <v>4611</v>
      </c>
      <c r="B201">
        <v>169.69247799999999</v>
      </c>
      <c r="C201" s="3">
        <v>1</v>
      </c>
      <c r="P201">
        <v>1</v>
      </c>
      <c r="Q201" t="str">
        <f>CONCATENATE(C201,E201,G201,I201)</f>
        <v>1</v>
      </c>
    </row>
    <row r="202" spans="1:48" x14ac:dyDescent="0.25">
      <c r="A202">
        <v>4612</v>
      </c>
      <c r="B202">
        <v>169.69247799999999</v>
      </c>
      <c r="C202" s="3">
        <v>1</v>
      </c>
      <c r="P202">
        <v>1</v>
      </c>
      <c r="Q202" t="str">
        <f>CONCATENATE(C202,E202,G202,I202)</f>
        <v>1</v>
      </c>
    </row>
    <row r="203" spans="1:48" x14ac:dyDescent="0.25">
      <c r="A203">
        <v>4613</v>
      </c>
      <c r="B203">
        <v>169.69247799999999</v>
      </c>
      <c r="C203" s="3">
        <v>1</v>
      </c>
      <c r="P203">
        <v>1</v>
      </c>
      <c r="Q203" t="str">
        <f>CONCATENATE(C203,E203,G203,I203)</f>
        <v>1</v>
      </c>
    </row>
    <row r="204" spans="1:48" x14ac:dyDescent="0.25">
      <c r="A204">
        <v>4614</v>
      </c>
      <c r="P204">
        <v>0</v>
      </c>
      <c r="Q204" t="str">
        <f>CONCATENATE(C204,E204,G204,I204)</f>
        <v/>
      </c>
    </row>
    <row r="205" spans="1:48" x14ac:dyDescent="0.25">
      <c r="A205">
        <v>4615</v>
      </c>
      <c r="D205">
        <v>159.69247799999999</v>
      </c>
      <c r="E205" s="1">
        <v>2</v>
      </c>
      <c r="P205">
        <v>1</v>
      </c>
      <c r="Q205" t="str">
        <f>CONCATENATE(C205,E205,G205,I205)</f>
        <v>2</v>
      </c>
    </row>
    <row r="206" spans="1:48" x14ac:dyDescent="0.25">
      <c r="A206">
        <v>4616</v>
      </c>
      <c r="D206">
        <v>159.69247799999999</v>
      </c>
      <c r="E206" s="1">
        <v>2</v>
      </c>
      <c r="P206">
        <v>1</v>
      </c>
      <c r="Q206" t="str">
        <f>CONCATENATE(C206,E206,G206,I206)</f>
        <v>2</v>
      </c>
    </row>
    <row r="207" spans="1:48" x14ac:dyDescent="0.25">
      <c r="A207">
        <v>4617</v>
      </c>
      <c r="D207">
        <v>159.69247799999999</v>
      </c>
      <c r="E207" s="1">
        <v>2</v>
      </c>
      <c r="P207">
        <v>1</v>
      </c>
      <c r="Q207" t="str">
        <f>CONCATENATE(C207,E207,G207,I207)</f>
        <v>2</v>
      </c>
    </row>
    <row r="208" spans="1:48" x14ac:dyDescent="0.25">
      <c r="A208">
        <v>4618</v>
      </c>
      <c r="D208">
        <v>159.69247799999999</v>
      </c>
      <c r="E208" s="1">
        <v>2</v>
      </c>
      <c r="P208">
        <v>1</v>
      </c>
      <c r="Q208" t="str">
        <f>CONCATENATE(C208,E208,G208,I208)</f>
        <v>2</v>
      </c>
    </row>
    <row r="209" spans="1:17" x14ac:dyDescent="0.25">
      <c r="A209">
        <v>4619</v>
      </c>
      <c r="D209">
        <v>159.69247799999999</v>
      </c>
      <c r="E209" s="1">
        <v>2</v>
      </c>
      <c r="P209">
        <v>1</v>
      </c>
      <c r="Q209" t="str">
        <f>CONCATENATE(C209,E209,G209,I209)</f>
        <v>2</v>
      </c>
    </row>
    <row r="210" spans="1:17" x14ac:dyDescent="0.25">
      <c r="A210">
        <v>4620</v>
      </c>
      <c r="D210">
        <v>159.69247799999999</v>
      </c>
      <c r="E210" s="1">
        <v>2</v>
      </c>
      <c r="P210">
        <v>1</v>
      </c>
      <c r="Q210" t="str">
        <f>CONCATENATE(C210,E210,G210,I210)</f>
        <v>2</v>
      </c>
    </row>
    <row r="211" spans="1:17" x14ac:dyDescent="0.25">
      <c r="A211">
        <v>4621</v>
      </c>
      <c r="D211">
        <v>159.69247799999999</v>
      </c>
      <c r="E211" s="1">
        <v>2</v>
      </c>
      <c r="P211">
        <v>1</v>
      </c>
      <c r="Q211" t="str">
        <f>CONCATENATE(C211,E211,G211,I211)</f>
        <v>2</v>
      </c>
    </row>
    <row r="212" spans="1:17" x14ac:dyDescent="0.25">
      <c r="A212">
        <v>4622</v>
      </c>
      <c r="D212">
        <v>159.69247799999999</v>
      </c>
      <c r="E212" s="1">
        <v>2</v>
      </c>
      <c r="P212">
        <v>1</v>
      </c>
      <c r="Q212" t="str">
        <f>CONCATENATE(C212,E212,G212,I212)</f>
        <v>2</v>
      </c>
    </row>
    <row r="213" spans="1:17" x14ac:dyDescent="0.25">
      <c r="A213">
        <v>4623</v>
      </c>
      <c r="D213">
        <v>159.69247799999999</v>
      </c>
      <c r="E213" s="1">
        <v>2</v>
      </c>
      <c r="P213">
        <v>1</v>
      </c>
      <c r="Q213" t="str">
        <f>CONCATENATE(C213,E213,G213,I213)</f>
        <v>2</v>
      </c>
    </row>
    <row r="214" spans="1:17" x14ac:dyDescent="0.25">
      <c r="A214">
        <v>4624</v>
      </c>
      <c r="D214">
        <v>159.69247799999999</v>
      </c>
      <c r="E214" s="1">
        <v>2</v>
      </c>
      <c r="P214">
        <v>1</v>
      </c>
      <c r="Q214" t="str">
        <f>CONCATENATE(C214,E214,G214,I214)</f>
        <v>2</v>
      </c>
    </row>
    <row r="215" spans="1:17" x14ac:dyDescent="0.25">
      <c r="A215">
        <v>4625</v>
      </c>
      <c r="D215">
        <v>159.69247799999999</v>
      </c>
      <c r="E215" s="1">
        <v>2</v>
      </c>
      <c r="P215">
        <v>1</v>
      </c>
      <c r="Q215" t="str">
        <f>CONCATENATE(C215,E215,G215,I215)</f>
        <v>2</v>
      </c>
    </row>
    <row r="216" spans="1:17" x14ac:dyDescent="0.25">
      <c r="A216">
        <v>4626</v>
      </c>
      <c r="D216">
        <v>159.69247799999999</v>
      </c>
      <c r="E216" s="1">
        <v>2</v>
      </c>
      <c r="P216">
        <v>1</v>
      </c>
      <c r="Q216" t="str">
        <f>CONCATENATE(C216,E216,G216,I216)</f>
        <v>2</v>
      </c>
    </row>
    <row r="217" spans="1:17" x14ac:dyDescent="0.25">
      <c r="A217">
        <v>4627</v>
      </c>
      <c r="D217">
        <v>159.69247799999999</v>
      </c>
      <c r="E217" s="1">
        <v>2</v>
      </c>
      <c r="P217">
        <v>1</v>
      </c>
      <c r="Q217" t="str">
        <f>CONCATENATE(C217,E217,G217,I217)</f>
        <v>2</v>
      </c>
    </row>
    <row r="218" spans="1:17" x14ac:dyDescent="0.25">
      <c r="A218">
        <v>4628</v>
      </c>
      <c r="D218">
        <v>159.69247799999999</v>
      </c>
      <c r="E218" s="1">
        <v>2</v>
      </c>
      <c r="P218">
        <v>1</v>
      </c>
      <c r="Q218" t="str">
        <f>CONCATENATE(C218,E218,G218,I218)</f>
        <v>2</v>
      </c>
    </row>
    <row r="219" spans="1:17" x14ac:dyDescent="0.25">
      <c r="A219">
        <v>4629</v>
      </c>
      <c r="D219">
        <v>159.69247799999999</v>
      </c>
      <c r="E219" s="1">
        <v>2</v>
      </c>
      <c r="P219">
        <v>1</v>
      </c>
      <c r="Q219" t="str">
        <f>CONCATENATE(C219,E219,G219,I219)</f>
        <v>2</v>
      </c>
    </row>
    <row r="220" spans="1:17" x14ac:dyDescent="0.25">
      <c r="A220">
        <v>4630</v>
      </c>
      <c r="D220">
        <v>159.69247799999999</v>
      </c>
      <c r="E220" s="1">
        <v>2</v>
      </c>
      <c r="P220">
        <v>1</v>
      </c>
      <c r="Q220" t="str">
        <f>CONCATENATE(C220,E220,G220,I220)</f>
        <v>2</v>
      </c>
    </row>
    <row r="221" spans="1:17" x14ac:dyDescent="0.25">
      <c r="A221">
        <v>4631</v>
      </c>
      <c r="D221">
        <v>159.69247799999999</v>
      </c>
      <c r="E221" s="1">
        <v>2</v>
      </c>
      <c r="P221">
        <v>1</v>
      </c>
      <c r="Q221" t="str">
        <f>CONCATENATE(C221,E221,G221,I221)</f>
        <v>2</v>
      </c>
    </row>
    <row r="222" spans="1:17" x14ac:dyDescent="0.25">
      <c r="A222">
        <v>4632</v>
      </c>
      <c r="D222">
        <v>159.69247799999999</v>
      </c>
      <c r="E222" s="1">
        <v>2</v>
      </c>
      <c r="P222">
        <v>1</v>
      </c>
      <c r="Q222" t="str">
        <f>CONCATENATE(C222,E222,G222,I222)</f>
        <v>2</v>
      </c>
    </row>
    <row r="223" spans="1:17" x14ac:dyDescent="0.25">
      <c r="A223">
        <v>4633</v>
      </c>
      <c r="D223">
        <v>159.69247799999999</v>
      </c>
      <c r="E223" s="1">
        <v>2</v>
      </c>
      <c r="P223">
        <v>1</v>
      </c>
      <c r="Q223" t="str">
        <f>CONCATENATE(C223,E223,G223,I223)</f>
        <v>2</v>
      </c>
    </row>
    <row r="224" spans="1:17" x14ac:dyDescent="0.25">
      <c r="A224">
        <v>4634</v>
      </c>
      <c r="D224">
        <v>159.69247799999999</v>
      </c>
      <c r="E224" s="1">
        <v>2</v>
      </c>
      <c r="P224">
        <v>1</v>
      </c>
      <c r="Q224" t="str">
        <f>CONCATENATE(C224,E224,G224,I224)</f>
        <v>2</v>
      </c>
    </row>
    <row r="225" spans="1:17" x14ac:dyDescent="0.25">
      <c r="A225">
        <v>4635</v>
      </c>
      <c r="P225">
        <v>0</v>
      </c>
      <c r="Q225" t="str">
        <f>CONCATENATE(C225,E225,G225,I225)</f>
        <v/>
      </c>
    </row>
    <row r="226" spans="1:17" x14ac:dyDescent="0.25">
      <c r="A226">
        <v>4636</v>
      </c>
      <c r="B226">
        <v>149.825828</v>
      </c>
      <c r="C226" s="3">
        <v>1</v>
      </c>
      <c r="P226">
        <v>1</v>
      </c>
      <c r="Q226" t="str">
        <f>CONCATENATE(C226,E226,G226,I226)</f>
        <v>1</v>
      </c>
    </row>
    <row r="227" spans="1:17" x14ac:dyDescent="0.25">
      <c r="A227">
        <v>4637</v>
      </c>
      <c r="B227">
        <v>149.825828</v>
      </c>
      <c r="C227" s="3">
        <v>1</v>
      </c>
      <c r="P227">
        <v>1</v>
      </c>
      <c r="Q227" t="str">
        <f>CONCATENATE(C227,E227,G227,I227)</f>
        <v>1</v>
      </c>
    </row>
    <row r="228" spans="1:17" x14ac:dyDescent="0.25">
      <c r="A228">
        <v>4638</v>
      </c>
      <c r="B228">
        <v>149.825828</v>
      </c>
      <c r="C228" s="3">
        <v>1</v>
      </c>
      <c r="P228">
        <v>1</v>
      </c>
      <c r="Q228" t="str">
        <f>CONCATENATE(C228,E228,G228,I228)</f>
        <v>1</v>
      </c>
    </row>
    <row r="229" spans="1:17" x14ac:dyDescent="0.25">
      <c r="A229">
        <v>4639</v>
      </c>
      <c r="B229">
        <v>149.825828</v>
      </c>
      <c r="C229" s="3">
        <v>1</v>
      </c>
      <c r="P229">
        <v>1</v>
      </c>
      <c r="Q229" t="str">
        <f>CONCATENATE(C229,E229,G229,I229)</f>
        <v>1</v>
      </c>
    </row>
    <row r="230" spans="1:17" x14ac:dyDescent="0.25">
      <c r="A230">
        <v>4640</v>
      </c>
      <c r="B230">
        <v>149.825828</v>
      </c>
      <c r="C230" s="3">
        <v>1</v>
      </c>
      <c r="P230">
        <v>1</v>
      </c>
      <c r="Q230" t="str">
        <f>CONCATENATE(C230,E230,G230,I230)</f>
        <v>1</v>
      </c>
    </row>
    <row r="231" spans="1:17" x14ac:dyDescent="0.25">
      <c r="A231">
        <v>4641</v>
      </c>
      <c r="B231">
        <v>149.825828</v>
      </c>
      <c r="C231" s="3">
        <v>1</v>
      </c>
      <c r="P231">
        <v>1</v>
      </c>
      <c r="Q231" t="str">
        <f>CONCATENATE(C231,E231,G231,I231)</f>
        <v>1</v>
      </c>
    </row>
    <row r="232" spans="1:17" x14ac:dyDescent="0.25">
      <c r="A232">
        <v>4642</v>
      </c>
      <c r="B232">
        <v>149.825828</v>
      </c>
      <c r="C232" s="3">
        <v>1</v>
      </c>
      <c r="P232">
        <v>1</v>
      </c>
      <c r="Q232" t="str">
        <f>CONCATENATE(C232,E232,G232,I232)</f>
        <v>1</v>
      </c>
    </row>
    <row r="233" spans="1:17" x14ac:dyDescent="0.25">
      <c r="A233">
        <v>4643</v>
      </c>
      <c r="B233">
        <v>149.825828</v>
      </c>
      <c r="C233" s="3">
        <v>1</v>
      </c>
      <c r="P233">
        <v>1</v>
      </c>
      <c r="Q233" t="str">
        <f>CONCATENATE(C233,E233,G233,I233)</f>
        <v>1</v>
      </c>
    </row>
    <row r="234" spans="1:17" x14ac:dyDescent="0.25">
      <c r="A234">
        <v>4644</v>
      </c>
      <c r="B234">
        <v>149.825828</v>
      </c>
      <c r="C234" s="3">
        <v>1</v>
      </c>
      <c r="P234">
        <v>1</v>
      </c>
      <c r="Q234" t="str">
        <f>CONCATENATE(C234,E234,G234,I234)</f>
        <v>1</v>
      </c>
    </row>
    <row r="235" spans="1:17" x14ac:dyDescent="0.25">
      <c r="A235">
        <v>4645</v>
      </c>
      <c r="B235">
        <v>149.825828</v>
      </c>
      <c r="C235" s="3">
        <v>1</v>
      </c>
      <c r="P235">
        <v>1</v>
      </c>
      <c r="Q235" t="str">
        <f>CONCATENATE(C235,E235,G235,I235)</f>
        <v>1</v>
      </c>
    </row>
    <row r="236" spans="1:17" x14ac:dyDescent="0.25">
      <c r="A236">
        <v>4646</v>
      </c>
      <c r="B236">
        <v>149.825828</v>
      </c>
      <c r="C236" s="3">
        <v>1</v>
      </c>
      <c r="P236">
        <v>1</v>
      </c>
      <c r="Q236" t="str">
        <f>CONCATENATE(C236,E236,G236,I236)</f>
        <v>1</v>
      </c>
    </row>
    <row r="237" spans="1:17" x14ac:dyDescent="0.25">
      <c r="A237">
        <v>4647</v>
      </c>
      <c r="B237">
        <v>149.825828</v>
      </c>
      <c r="C237" s="3">
        <v>1</v>
      </c>
      <c r="P237">
        <v>1</v>
      </c>
      <c r="Q237" t="str">
        <f>CONCATENATE(C237,E237,G237,I237)</f>
        <v>1</v>
      </c>
    </row>
    <row r="238" spans="1:17" x14ac:dyDescent="0.25">
      <c r="A238">
        <v>4648</v>
      </c>
      <c r="B238">
        <v>149.825828</v>
      </c>
      <c r="C238" s="3">
        <v>1</v>
      </c>
      <c r="P238">
        <v>1</v>
      </c>
      <c r="Q238" t="str">
        <f>CONCATENATE(C238,E238,G238,I238)</f>
        <v>1</v>
      </c>
    </row>
    <row r="239" spans="1:17" x14ac:dyDescent="0.25">
      <c r="A239">
        <v>4649</v>
      </c>
      <c r="B239">
        <v>149.825828</v>
      </c>
      <c r="C239" s="3">
        <v>1</v>
      </c>
      <c r="P239">
        <v>1</v>
      </c>
      <c r="Q239" t="str">
        <f>CONCATENATE(C239,E239,G239,I239)</f>
        <v>1</v>
      </c>
    </row>
    <row r="240" spans="1:17" x14ac:dyDescent="0.25">
      <c r="A240">
        <v>4650</v>
      </c>
      <c r="B240">
        <v>149.825828</v>
      </c>
      <c r="C240" s="3">
        <v>1</v>
      </c>
      <c r="P240">
        <v>1</v>
      </c>
      <c r="Q240" t="str">
        <f>CONCATENATE(C240,E240,G240,I240)</f>
        <v>1</v>
      </c>
    </row>
    <row r="241" spans="1:17" x14ac:dyDescent="0.25">
      <c r="A241">
        <v>4651</v>
      </c>
      <c r="B241">
        <v>149.825828</v>
      </c>
      <c r="C241" s="3">
        <v>1</v>
      </c>
      <c r="P241">
        <v>1</v>
      </c>
      <c r="Q241" t="str">
        <f>CONCATENATE(C241,E241,G241,I241)</f>
        <v>1</v>
      </c>
    </row>
    <row r="242" spans="1:17" x14ac:dyDescent="0.25">
      <c r="A242">
        <v>4652</v>
      </c>
      <c r="B242">
        <v>149.825828</v>
      </c>
      <c r="C242" s="3">
        <v>1</v>
      </c>
      <c r="P242">
        <v>1</v>
      </c>
      <c r="Q242" t="str">
        <f>CONCATENATE(C242,E242,G242,I242)</f>
        <v>1</v>
      </c>
    </row>
    <row r="243" spans="1:17" x14ac:dyDescent="0.25">
      <c r="A243">
        <v>4653</v>
      </c>
      <c r="B243">
        <v>149.825828</v>
      </c>
      <c r="C243" s="3">
        <v>1</v>
      </c>
      <c r="P243">
        <v>1</v>
      </c>
      <c r="Q243" t="str">
        <f>CONCATENATE(C243,E243,G243,I243)</f>
        <v>1</v>
      </c>
    </row>
    <row r="244" spans="1:17" x14ac:dyDescent="0.25">
      <c r="A244">
        <v>4654</v>
      </c>
      <c r="B244">
        <v>149.825828</v>
      </c>
      <c r="C244" s="3">
        <v>1</v>
      </c>
      <c r="P244">
        <v>1</v>
      </c>
      <c r="Q244" t="str">
        <f>CONCATENATE(C244,E244,G244,I244)</f>
        <v>1</v>
      </c>
    </row>
    <row r="245" spans="1:17" x14ac:dyDescent="0.25">
      <c r="A245">
        <v>4655</v>
      </c>
      <c r="B245">
        <v>149.825828</v>
      </c>
      <c r="C245" s="3">
        <v>1</v>
      </c>
      <c r="D245">
        <v>142.09243700000002</v>
      </c>
      <c r="E245" s="1">
        <v>2</v>
      </c>
      <c r="P245">
        <v>2</v>
      </c>
      <c r="Q245" t="str">
        <f>CONCATENATE(C245,E245,G245,I245)</f>
        <v>12</v>
      </c>
    </row>
    <row r="246" spans="1:17" x14ac:dyDescent="0.25">
      <c r="A246">
        <v>4656</v>
      </c>
      <c r="D246">
        <v>142.09243700000002</v>
      </c>
      <c r="E246" s="1">
        <v>2</v>
      </c>
      <c r="P246">
        <v>1</v>
      </c>
      <c r="Q246" t="str">
        <f>CONCATENATE(C246,E246,G246,I246)</f>
        <v>2</v>
      </c>
    </row>
    <row r="247" spans="1:17" x14ac:dyDescent="0.25">
      <c r="A247">
        <v>4657</v>
      </c>
      <c r="D247">
        <v>142.09243700000002</v>
      </c>
      <c r="E247" s="1">
        <v>2</v>
      </c>
      <c r="P247">
        <v>1</v>
      </c>
      <c r="Q247" t="str">
        <f>CONCATENATE(C247,E247,G247,I247)</f>
        <v>2</v>
      </c>
    </row>
    <row r="248" spans="1:17" x14ac:dyDescent="0.25">
      <c r="A248">
        <v>4658</v>
      </c>
      <c r="D248">
        <v>142.09243700000002</v>
      </c>
      <c r="E248" s="1">
        <v>2</v>
      </c>
      <c r="P248">
        <v>1</v>
      </c>
      <c r="Q248" t="str">
        <f>CONCATENATE(C248,E248,G248,I248)</f>
        <v>2</v>
      </c>
    </row>
    <row r="249" spans="1:17" x14ac:dyDescent="0.25">
      <c r="A249">
        <v>4659</v>
      </c>
      <c r="D249">
        <v>142.09243700000002</v>
      </c>
      <c r="E249" s="1">
        <v>2</v>
      </c>
      <c r="P249">
        <v>1</v>
      </c>
      <c r="Q249" t="str">
        <f>CONCATENATE(C249,E249,G249,I249)</f>
        <v>2</v>
      </c>
    </row>
    <row r="250" spans="1:17" x14ac:dyDescent="0.25">
      <c r="A250">
        <v>4660</v>
      </c>
      <c r="D250">
        <v>142.09243700000002</v>
      </c>
      <c r="E250" s="1">
        <v>2</v>
      </c>
      <c r="P250">
        <v>1</v>
      </c>
      <c r="Q250" t="str">
        <f>CONCATENATE(C250,E250,G250,I250)</f>
        <v>2</v>
      </c>
    </row>
    <row r="251" spans="1:17" x14ac:dyDescent="0.25">
      <c r="A251">
        <v>4661</v>
      </c>
      <c r="D251">
        <v>142.09243700000002</v>
      </c>
      <c r="E251" s="1">
        <v>2</v>
      </c>
      <c r="P251">
        <v>1</v>
      </c>
      <c r="Q251" t="str">
        <f>CONCATENATE(C251,E251,G251,I251)</f>
        <v>2</v>
      </c>
    </row>
    <row r="252" spans="1:17" x14ac:dyDescent="0.25">
      <c r="A252">
        <v>4662</v>
      </c>
      <c r="D252">
        <v>142.09243700000002</v>
      </c>
      <c r="E252" s="1">
        <v>2</v>
      </c>
      <c r="P252">
        <v>1</v>
      </c>
      <c r="Q252" t="str">
        <f>CONCATENATE(C252,E252,G252,I252)</f>
        <v>2</v>
      </c>
    </row>
    <row r="253" spans="1:17" x14ac:dyDescent="0.25">
      <c r="A253">
        <v>4663</v>
      </c>
      <c r="D253">
        <v>142.09243700000002</v>
      </c>
      <c r="E253" s="1">
        <v>2</v>
      </c>
      <c r="P253">
        <v>1</v>
      </c>
      <c r="Q253" t="str">
        <f>CONCATENATE(C253,E253,G253,I253)</f>
        <v>2</v>
      </c>
    </row>
    <row r="254" spans="1:17" x14ac:dyDescent="0.25">
      <c r="A254">
        <v>4664</v>
      </c>
      <c r="D254">
        <v>142.09243700000002</v>
      </c>
      <c r="E254" s="1">
        <v>2</v>
      </c>
      <c r="P254">
        <v>1</v>
      </c>
      <c r="Q254" t="str">
        <f>CONCATENATE(C254,E254,G254,I254)</f>
        <v>2</v>
      </c>
    </row>
    <row r="255" spans="1:17" x14ac:dyDescent="0.25">
      <c r="A255">
        <v>4665</v>
      </c>
      <c r="D255">
        <v>142.09243700000002</v>
      </c>
      <c r="E255" s="1">
        <v>2</v>
      </c>
      <c r="P255">
        <v>1</v>
      </c>
      <c r="Q255" t="str">
        <f>CONCATENATE(C255,E255,G255,I255)</f>
        <v>2</v>
      </c>
    </row>
    <row r="256" spans="1:17" x14ac:dyDescent="0.25">
      <c r="A256">
        <v>4666</v>
      </c>
      <c r="D256">
        <v>142.09243700000002</v>
      </c>
      <c r="E256" s="1">
        <v>2</v>
      </c>
      <c r="P256">
        <v>1</v>
      </c>
      <c r="Q256" t="str">
        <f>CONCATENATE(C256,E256,G256,I256)</f>
        <v>2</v>
      </c>
    </row>
    <row r="257" spans="1:17" x14ac:dyDescent="0.25">
      <c r="A257">
        <v>4667</v>
      </c>
      <c r="P257">
        <v>0</v>
      </c>
      <c r="Q257" t="str">
        <f>CONCATENATE(C257,E257,G257,I257)</f>
        <v/>
      </c>
    </row>
    <row r="258" spans="1:17" x14ac:dyDescent="0.25">
      <c r="A258">
        <v>4668</v>
      </c>
      <c r="P258">
        <v>0</v>
      </c>
      <c r="Q258" t="str">
        <f>CONCATENATE(C258,E258,G258,I258)</f>
        <v/>
      </c>
    </row>
    <row r="259" spans="1:17" x14ac:dyDescent="0.25">
      <c r="A259">
        <v>4669</v>
      </c>
      <c r="P259">
        <v>0</v>
      </c>
      <c r="Q259" t="str">
        <f>CONCATENATE(C259,E259,G259,I259)</f>
        <v/>
      </c>
    </row>
    <row r="260" spans="1:17" x14ac:dyDescent="0.25">
      <c r="A260">
        <v>4670</v>
      </c>
      <c r="P260">
        <v>0</v>
      </c>
      <c r="Q260" t="str">
        <f>CONCATENATE(C260,E260,G260,I260)</f>
        <v/>
      </c>
    </row>
    <row r="261" spans="1:17" x14ac:dyDescent="0.25">
      <c r="A261">
        <v>4671</v>
      </c>
      <c r="P261">
        <v>0</v>
      </c>
      <c r="Q261" t="str">
        <f>CONCATENATE(C261,E261,G261,I261)</f>
        <v/>
      </c>
    </row>
    <row r="262" spans="1:17" x14ac:dyDescent="0.25">
      <c r="A262">
        <v>4672</v>
      </c>
      <c r="P262">
        <v>0</v>
      </c>
      <c r="Q262" t="str">
        <f>CONCATENATE(C262,E262,G262,I262)</f>
        <v/>
      </c>
    </row>
    <row r="263" spans="1:17" x14ac:dyDescent="0.25">
      <c r="A263">
        <v>4673</v>
      </c>
      <c r="P263">
        <v>0</v>
      </c>
      <c r="Q263" t="str">
        <f>CONCATENATE(C263,E263,G263,I263)</f>
        <v/>
      </c>
    </row>
    <row r="264" spans="1:17" x14ac:dyDescent="0.25">
      <c r="A264">
        <v>4674</v>
      </c>
      <c r="P264">
        <v>0</v>
      </c>
      <c r="Q264" t="str">
        <f>CONCATENATE(C264,E264,G264,I264)</f>
        <v/>
      </c>
    </row>
    <row r="265" spans="1:17" x14ac:dyDescent="0.25">
      <c r="A265">
        <v>4675</v>
      </c>
      <c r="P265">
        <v>0</v>
      </c>
      <c r="Q265" t="str">
        <f>CONCATENATE(C265,E265,G265,I265)</f>
        <v/>
      </c>
    </row>
    <row r="266" spans="1:17" x14ac:dyDescent="0.25">
      <c r="A266">
        <v>4676</v>
      </c>
      <c r="B266">
        <v>120.096288</v>
      </c>
      <c r="C266" s="3">
        <v>1</v>
      </c>
      <c r="P266">
        <v>1</v>
      </c>
      <c r="Q266" t="str">
        <f>CONCATENATE(C266,E266,G266,I266)</f>
        <v>1</v>
      </c>
    </row>
    <row r="267" spans="1:17" x14ac:dyDescent="0.25">
      <c r="A267">
        <v>4677</v>
      </c>
      <c r="B267">
        <v>120.096288</v>
      </c>
      <c r="C267" s="3">
        <v>1</v>
      </c>
      <c r="P267">
        <v>1</v>
      </c>
      <c r="Q267" t="str">
        <f>CONCATENATE(C267,E267,G267,I267)</f>
        <v>1</v>
      </c>
    </row>
    <row r="268" spans="1:17" x14ac:dyDescent="0.25">
      <c r="A268">
        <v>4678</v>
      </c>
      <c r="B268">
        <v>120.096288</v>
      </c>
      <c r="C268" s="3">
        <v>1</v>
      </c>
      <c r="P268">
        <v>1</v>
      </c>
      <c r="Q268" t="str">
        <f>CONCATENATE(C268,E268,G268,I268)</f>
        <v>1</v>
      </c>
    </row>
    <row r="269" spans="1:17" x14ac:dyDescent="0.25">
      <c r="A269">
        <v>4679</v>
      </c>
      <c r="B269">
        <v>120.096288</v>
      </c>
      <c r="C269" s="3">
        <v>1</v>
      </c>
      <c r="P269">
        <v>1</v>
      </c>
      <c r="Q269" t="str">
        <f>CONCATENATE(C269,E269,G269,I269)</f>
        <v>1</v>
      </c>
    </row>
    <row r="270" spans="1:17" x14ac:dyDescent="0.25">
      <c r="A270">
        <v>4680</v>
      </c>
      <c r="B270">
        <v>120.096288</v>
      </c>
      <c r="C270" s="3">
        <v>1</v>
      </c>
      <c r="P270">
        <v>1</v>
      </c>
      <c r="Q270" t="str">
        <f>CONCATENATE(C270,E270,G270,I270)</f>
        <v>1</v>
      </c>
    </row>
    <row r="271" spans="1:17" x14ac:dyDescent="0.25">
      <c r="A271">
        <v>4681</v>
      </c>
      <c r="B271">
        <v>120.096288</v>
      </c>
      <c r="C271" s="3">
        <v>1</v>
      </c>
      <c r="P271">
        <v>1</v>
      </c>
      <c r="Q271" t="str">
        <f>CONCATENATE(C271,E271,G271,I271)</f>
        <v>1</v>
      </c>
    </row>
    <row r="272" spans="1:17" x14ac:dyDescent="0.25">
      <c r="A272">
        <v>4682</v>
      </c>
      <c r="B272">
        <v>120.096288</v>
      </c>
      <c r="C272" s="3">
        <v>1</v>
      </c>
      <c r="P272">
        <v>1</v>
      </c>
      <c r="Q272" t="str">
        <f>CONCATENATE(C272,E272,G272,I272)</f>
        <v>1</v>
      </c>
    </row>
    <row r="273" spans="1:17" x14ac:dyDescent="0.25">
      <c r="A273">
        <v>4683</v>
      </c>
      <c r="B273">
        <v>120.096288</v>
      </c>
      <c r="C273" s="3">
        <v>1</v>
      </c>
      <c r="P273">
        <v>1</v>
      </c>
      <c r="Q273" t="str">
        <f>CONCATENATE(C273,E273,G273,I273)</f>
        <v>1</v>
      </c>
    </row>
    <row r="274" spans="1:17" x14ac:dyDescent="0.25">
      <c r="A274">
        <v>4684</v>
      </c>
      <c r="B274">
        <v>120.096288</v>
      </c>
      <c r="C274" s="3">
        <v>1</v>
      </c>
      <c r="P274">
        <v>1</v>
      </c>
      <c r="Q274" t="str">
        <f>CONCATENATE(C274,E274,G274,I274)</f>
        <v>1</v>
      </c>
    </row>
    <row r="275" spans="1:17" x14ac:dyDescent="0.25">
      <c r="A275">
        <v>4685</v>
      </c>
      <c r="B275">
        <v>120.096288</v>
      </c>
      <c r="C275" s="3">
        <v>1</v>
      </c>
      <c r="P275">
        <v>1</v>
      </c>
      <c r="Q275" t="str">
        <f>CONCATENATE(C275,E275,G275,I275)</f>
        <v>1</v>
      </c>
    </row>
    <row r="276" spans="1:17" x14ac:dyDescent="0.25">
      <c r="A276">
        <v>4686</v>
      </c>
      <c r="B276">
        <v>120.096288</v>
      </c>
      <c r="C276" s="3">
        <v>1</v>
      </c>
      <c r="P276">
        <v>1</v>
      </c>
      <c r="Q276" t="str">
        <f>CONCATENATE(C276,E276,G276,I276)</f>
        <v>1</v>
      </c>
    </row>
    <row r="277" spans="1:17" x14ac:dyDescent="0.25">
      <c r="A277">
        <v>4687</v>
      </c>
      <c r="B277">
        <v>120.096288</v>
      </c>
      <c r="C277" s="3">
        <v>1</v>
      </c>
      <c r="P277">
        <v>1</v>
      </c>
      <c r="Q277" t="str">
        <f>CONCATENATE(C277,E277,G277,I277)</f>
        <v>1</v>
      </c>
    </row>
    <row r="278" spans="1:17" x14ac:dyDescent="0.25">
      <c r="A278">
        <v>4688</v>
      </c>
      <c r="B278">
        <v>120.096288</v>
      </c>
      <c r="C278" s="3">
        <v>1</v>
      </c>
      <c r="P278">
        <v>1</v>
      </c>
      <c r="Q278" t="str">
        <f>CONCATENATE(C278,E278,G278,I278)</f>
        <v>1</v>
      </c>
    </row>
    <row r="279" spans="1:17" x14ac:dyDescent="0.25">
      <c r="A279">
        <v>4689</v>
      </c>
      <c r="B279">
        <v>120.096288</v>
      </c>
      <c r="C279" s="3">
        <v>1</v>
      </c>
      <c r="P279">
        <v>1</v>
      </c>
      <c r="Q279" t="str">
        <f>CONCATENATE(C279,E279,G279,I279)</f>
        <v>1</v>
      </c>
    </row>
    <row r="280" spans="1:17" x14ac:dyDescent="0.25">
      <c r="A280">
        <v>4690</v>
      </c>
      <c r="B280">
        <v>120.096288</v>
      </c>
      <c r="C280" s="3">
        <v>1</v>
      </c>
      <c r="P280">
        <v>1</v>
      </c>
      <c r="Q280" t="str">
        <f>CONCATENATE(C280,E280,G280,I280)</f>
        <v>1</v>
      </c>
    </row>
    <row r="281" spans="1:17" x14ac:dyDescent="0.25">
      <c r="A281">
        <v>4691</v>
      </c>
      <c r="B281">
        <v>120.096288</v>
      </c>
      <c r="C281" s="3">
        <v>1</v>
      </c>
      <c r="P281">
        <v>1</v>
      </c>
      <c r="Q281" t="str">
        <f>CONCATENATE(C281,E281,G281,I281)</f>
        <v>1</v>
      </c>
    </row>
    <row r="282" spans="1:17" x14ac:dyDescent="0.25">
      <c r="A282">
        <v>4692</v>
      </c>
      <c r="B282">
        <v>120.096288</v>
      </c>
      <c r="C282" s="3">
        <v>1</v>
      </c>
      <c r="P282">
        <v>1</v>
      </c>
      <c r="Q282" t="str">
        <f>CONCATENATE(C282,E282,G282,I282)</f>
        <v>1</v>
      </c>
    </row>
    <row r="283" spans="1:17" x14ac:dyDescent="0.25">
      <c r="A283">
        <v>4693</v>
      </c>
      <c r="B283">
        <v>120.096288</v>
      </c>
      <c r="C283" s="3">
        <v>1</v>
      </c>
      <c r="P283">
        <v>1</v>
      </c>
      <c r="Q283" t="str">
        <f>CONCATENATE(C283,E283,G283,I283)</f>
        <v>1</v>
      </c>
    </row>
    <row r="284" spans="1:17" x14ac:dyDescent="0.25">
      <c r="A284">
        <v>4694</v>
      </c>
      <c r="B284">
        <v>120.096288</v>
      </c>
      <c r="C284" s="3">
        <v>1</v>
      </c>
      <c r="D284">
        <v>111.590772</v>
      </c>
      <c r="E284" s="1">
        <v>2</v>
      </c>
      <c r="P284">
        <v>2</v>
      </c>
      <c r="Q284" t="str">
        <f>CONCATENATE(C284,E284,G284,I284)</f>
        <v>12</v>
      </c>
    </row>
    <row r="285" spans="1:17" x14ac:dyDescent="0.25">
      <c r="A285">
        <v>4695</v>
      </c>
      <c r="B285">
        <v>120.096288</v>
      </c>
      <c r="C285" s="3">
        <v>1</v>
      </c>
      <c r="D285">
        <v>111.590772</v>
      </c>
      <c r="E285" s="1">
        <v>2</v>
      </c>
      <c r="P285">
        <v>2</v>
      </c>
      <c r="Q285" t="str">
        <f>CONCATENATE(C285,E285,G285,I285)</f>
        <v>12</v>
      </c>
    </row>
    <row r="286" spans="1:17" x14ac:dyDescent="0.25">
      <c r="A286">
        <v>4696</v>
      </c>
      <c r="D286">
        <v>111.590772</v>
      </c>
      <c r="E286" s="1">
        <v>2</v>
      </c>
      <c r="P286">
        <v>1</v>
      </c>
      <c r="Q286" t="str">
        <f>CONCATENATE(C286,E286,G286,I286)</f>
        <v>2</v>
      </c>
    </row>
    <row r="287" spans="1:17" x14ac:dyDescent="0.25">
      <c r="A287">
        <v>4697</v>
      </c>
      <c r="D287">
        <v>111.590772</v>
      </c>
      <c r="E287" s="1">
        <v>2</v>
      </c>
      <c r="P287">
        <v>1</v>
      </c>
      <c r="Q287" t="str">
        <f>CONCATENATE(C287,E287,G287,I287)</f>
        <v>2</v>
      </c>
    </row>
    <row r="288" spans="1:17" x14ac:dyDescent="0.25">
      <c r="A288">
        <v>4698</v>
      </c>
      <c r="D288">
        <v>111.590772</v>
      </c>
      <c r="E288" s="1">
        <v>2</v>
      </c>
      <c r="F288">
        <v>123.732316</v>
      </c>
      <c r="G288" s="2">
        <v>3</v>
      </c>
      <c r="P288">
        <v>2</v>
      </c>
      <c r="Q288" t="str">
        <f>CONCATENATE(C288,E288,G288,I288)</f>
        <v>23</v>
      </c>
    </row>
    <row r="289" spans="1:17" x14ac:dyDescent="0.25">
      <c r="A289">
        <v>4699</v>
      </c>
      <c r="D289">
        <v>111.590772</v>
      </c>
      <c r="E289" s="1">
        <v>2</v>
      </c>
      <c r="F289">
        <v>123.732316</v>
      </c>
      <c r="G289" s="2">
        <v>3</v>
      </c>
      <c r="P289">
        <v>2</v>
      </c>
      <c r="Q289" t="str">
        <f>CONCATENATE(C289,E289,G289,I289)</f>
        <v>23</v>
      </c>
    </row>
    <row r="290" spans="1:17" x14ac:dyDescent="0.25">
      <c r="A290">
        <v>4700</v>
      </c>
      <c r="D290">
        <v>111.590772</v>
      </c>
      <c r="E290" s="1">
        <v>2</v>
      </c>
      <c r="F290">
        <v>123.732316</v>
      </c>
      <c r="G290" s="2">
        <v>3</v>
      </c>
      <c r="P290">
        <v>2</v>
      </c>
      <c r="Q290" t="str">
        <f>CONCATENATE(C290,E290,G290,I290)</f>
        <v>23</v>
      </c>
    </row>
    <row r="291" spans="1:17" x14ac:dyDescent="0.25">
      <c r="A291">
        <v>4701</v>
      </c>
      <c r="D291">
        <v>111.590772</v>
      </c>
      <c r="E291" s="1">
        <v>2</v>
      </c>
      <c r="F291">
        <v>123.732316</v>
      </c>
      <c r="G291" s="2">
        <v>3</v>
      </c>
      <c r="P291">
        <v>2</v>
      </c>
      <c r="Q291" t="str">
        <f>CONCATENATE(C291,E291,G291,I291)</f>
        <v>23</v>
      </c>
    </row>
    <row r="292" spans="1:17" x14ac:dyDescent="0.25">
      <c r="A292">
        <v>4702</v>
      </c>
      <c r="D292">
        <v>111.590772</v>
      </c>
      <c r="E292" s="1">
        <v>2</v>
      </c>
      <c r="F292">
        <v>123.732316</v>
      </c>
      <c r="G292" s="2">
        <v>3</v>
      </c>
      <c r="P292">
        <v>2</v>
      </c>
      <c r="Q292" t="str">
        <f>CONCATENATE(C292,E292,G292,I292)</f>
        <v>23</v>
      </c>
    </row>
    <row r="293" spans="1:17" x14ac:dyDescent="0.25">
      <c r="A293">
        <v>4703</v>
      </c>
      <c r="D293">
        <v>111.590772</v>
      </c>
      <c r="E293" s="1">
        <v>2</v>
      </c>
      <c r="F293">
        <v>123.732316</v>
      </c>
      <c r="G293" s="2">
        <v>3</v>
      </c>
      <c r="P293">
        <v>2</v>
      </c>
      <c r="Q293" t="str">
        <f>CONCATENATE(C293,E293,G293,I293)</f>
        <v>23</v>
      </c>
    </row>
    <row r="294" spans="1:17" x14ac:dyDescent="0.25">
      <c r="A294">
        <v>4704</v>
      </c>
      <c r="D294">
        <v>111.590772</v>
      </c>
      <c r="E294" s="1">
        <v>2</v>
      </c>
      <c r="F294">
        <v>123.732316</v>
      </c>
      <c r="G294" s="2">
        <v>3</v>
      </c>
      <c r="P294">
        <v>2</v>
      </c>
      <c r="Q294" t="str">
        <f>CONCATENATE(C294,E294,G294,I294)</f>
        <v>23</v>
      </c>
    </row>
    <row r="295" spans="1:17" x14ac:dyDescent="0.25">
      <c r="A295">
        <v>4705</v>
      </c>
      <c r="D295">
        <v>111.590772</v>
      </c>
      <c r="E295" s="1">
        <v>2</v>
      </c>
      <c r="F295">
        <v>123.732316</v>
      </c>
      <c r="G295" s="2">
        <v>3</v>
      </c>
      <c r="P295">
        <v>2</v>
      </c>
      <c r="Q295" t="str">
        <f>CONCATENATE(C295,E295,G295,I295)</f>
        <v>23</v>
      </c>
    </row>
    <row r="296" spans="1:17" x14ac:dyDescent="0.25">
      <c r="A296">
        <v>4706</v>
      </c>
      <c r="D296">
        <v>111.590772</v>
      </c>
      <c r="E296" s="1">
        <v>2</v>
      </c>
      <c r="F296">
        <v>123.732316</v>
      </c>
      <c r="G296" s="2">
        <v>3</v>
      </c>
      <c r="P296">
        <v>2</v>
      </c>
      <c r="Q296" t="str">
        <f>CONCATENATE(C296,E296,G296,I296)</f>
        <v>23</v>
      </c>
    </row>
    <row r="297" spans="1:17" x14ac:dyDescent="0.25">
      <c r="A297">
        <v>4707</v>
      </c>
      <c r="D297">
        <v>111.590772</v>
      </c>
      <c r="E297" s="1">
        <v>2</v>
      </c>
      <c r="F297">
        <v>123.732316</v>
      </c>
      <c r="G297" s="2">
        <v>3</v>
      </c>
      <c r="P297">
        <v>2</v>
      </c>
      <c r="Q297" t="str">
        <f>CONCATENATE(C297,E297,G297,I297)</f>
        <v>23</v>
      </c>
    </row>
    <row r="298" spans="1:17" x14ac:dyDescent="0.25">
      <c r="A298">
        <v>4708</v>
      </c>
      <c r="D298">
        <v>111.590772</v>
      </c>
      <c r="E298" s="1">
        <v>2</v>
      </c>
      <c r="F298">
        <v>123.732316</v>
      </c>
      <c r="G298" s="2">
        <v>3</v>
      </c>
      <c r="P298">
        <v>2</v>
      </c>
      <c r="Q298" t="str">
        <f>CONCATENATE(C298,E298,G298,I298)</f>
        <v>23</v>
      </c>
    </row>
    <row r="299" spans="1:17" x14ac:dyDescent="0.25">
      <c r="A299">
        <v>4709</v>
      </c>
      <c r="D299">
        <v>111.590772</v>
      </c>
      <c r="E299" s="1">
        <v>2</v>
      </c>
      <c r="F299">
        <v>123.732316</v>
      </c>
      <c r="G299" s="2">
        <v>3</v>
      </c>
      <c r="H299">
        <v>116.720015</v>
      </c>
      <c r="I299" s="4">
        <v>4</v>
      </c>
      <c r="P299">
        <v>3</v>
      </c>
      <c r="Q299" t="str">
        <f>CONCATENATE(C299,E299,G299,I299)</f>
        <v>234</v>
      </c>
    </row>
    <row r="300" spans="1:17" x14ac:dyDescent="0.25">
      <c r="A300">
        <v>4710</v>
      </c>
      <c r="D300">
        <v>111.590772</v>
      </c>
      <c r="E300" s="1">
        <v>2</v>
      </c>
      <c r="F300">
        <v>123.732316</v>
      </c>
      <c r="G300" s="2">
        <v>3</v>
      </c>
      <c r="H300">
        <v>116.720015</v>
      </c>
      <c r="I300" s="4">
        <v>4</v>
      </c>
      <c r="P300">
        <v>3</v>
      </c>
      <c r="Q300" t="str">
        <f>CONCATENATE(C300,E300,G300,I300)</f>
        <v>234</v>
      </c>
    </row>
    <row r="301" spans="1:17" x14ac:dyDescent="0.25">
      <c r="A301">
        <v>4711</v>
      </c>
      <c r="D301">
        <v>111.590772</v>
      </c>
      <c r="E301" s="1">
        <v>2</v>
      </c>
      <c r="F301">
        <v>123.602439</v>
      </c>
      <c r="G301" s="2">
        <v>3</v>
      </c>
      <c r="H301">
        <v>116.720015</v>
      </c>
      <c r="I301" s="4">
        <v>4</v>
      </c>
      <c r="P301">
        <v>3</v>
      </c>
      <c r="Q301" t="str">
        <f>CONCATENATE(C301,E301,G301,I301)</f>
        <v>234</v>
      </c>
    </row>
    <row r="302" spans="1:17" x14ac:dyDescent="0.25">
      <c r="A302">
        <v>4712</v>
      </c>
      <c r="D302">
        <v>111.590772</v>
      </c>
      <c r="E302" s="1">
        <v>2</v>
      </c>
      <c r="F302">
        <v>123.602439</v>
      </c>
      <c r="G302" s="2">
        <v>3</v>
      </c>
      <c r="H302">
        <v>116.720015</v>
      </c>
      <c r="I302" s="4">
        <v>4</v>
      </c>
      <c r="P302">
        <v>3</v>
      </c>
      <c r="Q302" t="str">
        <f>CONCATENATE(C302,E302,G302,I302)</f>
        <v>234</v>
      </c>
    </row>
    <row r="303" spans="1:17" x14ac:dyDescent="0.25">
      <c r="A303">
        <v>4713</v>
      </c>
      <c r="D303">
        <v>111.590772</v>
      </c>
      <c r="E303" s="1">
        <v>2</v>
      </c>
      <c r="F303">
        <v>123.40767700000001</v>
      </c>
      <c r="G303" s="2">
        <v>3</v>
      </c>
      <c r="H303">
        <v>116.720015</v>
      </c>
      <c r="I303" s="4">
        <v>4</v>
      </c>
      <c r="P303">
        <v>3</v>
      </c>
      <c r="Q303" t="str">
        <f>CONCATENATE(C303,E303,G303,I303)</f>
        <v>234</v>
      </c>
    </row>
    <row r="304" spans="1:17" x14ac:dyDescent="0.25">
      <c r="A304">
        <v>4714</v>
      </c>
      <c r="F304">
        <v>123.277799</v>
      </c>
      <c r="G304" s="2">
        <v>3</v>
      </c>
      <c r="H304">
        <v>116.720015</v>
      </c>
      <c r="I304" s="4">
        <v>4</v>
      </c>
      <c r="P304">
        <v>2</v>
      </c>
      <c r="Q304" t="str">
        <f>CONCATENATE(C304,E304,G304,I304)</f>
        <v>34</v>
      </c>
    </row>
    <row r="305" spans="1:17" x14ac:dyDescent="0.25">
      <c r="A305">
        <v>4715</v>
      </c>
      <c r="H305">
        <v>116.720015</v>
      </c>
      <c r="I305" s="4">
        <v>4</v>
      </c>
      <c r="P305">
        <v>1</v>
      </c>
      <c r="Q305" t="str">
        <f>CONCATENATE(C305,E305,G305,I305)</f>
        <v>4</v>
      </c>
    </row>
    <row r="306" spans="1:17" x14ac:dyDescent="0.25">
      <c r="A306">
        <v>4716</v>
      </c>
      <c r="H306">
        <v>116.720015</v>
      </c>
      <c r="I306" s="4">
        <v>4</v>
      </c>
      <c r="P306">
        <v>1</v>
      </c>
      <c r="Q306" t="str">
        <f>CONCATENATE(C306,E306,G306,I306)</f>
        <v>4</v>
      </c>
    </row>
    <row r="307" spans="1:17" x14ac:dyDescent="0.25">
      <c r="A307">
        <v>4717</v>
      </c>
      <c r="B307">
        <v>100.163392</v>
      </c>
      <c r="C307" s="3">
        <v>1</v>
      </c>
      <c r="H307">
        <v>116.720015</v>
      </c>
      <c r="I307" s="4">
        <v>4</v>
      </c>
      <c r="P307">
        <v>2</v>
      </c>
      <c r="Q307" t="str">
        <f>CONCATENATE(C307,E307,G307,I307)</f>
        <v>14</v>
      </c>
    </row>
    <row r="308" spans="1:17" x14ac:dyDescent="0.25">
      <c r="A308">
        <v>4718</v>
      </c>
      <c r="B308">
        <v>100.163392</v>
      </c>
      <c r="C308" s="3">
        <v>1</v>
      </c>
      <c r="H308">
        <v>116.720015</v>
      </c>
      <c r="I308" s="4">
        <v>4</v>
      </c>
      <c r="P308">
        <v>2</v>
      </c>
      <c r="Q308" t="str">
        <f>CONCATENATE(C308,E308,G308,I308)</f>
        <v>14</v>
      </c>
    </row>
    <row r="309" spans="1:17" x14ac:dyDescent="0.25">
      <c r="A309">
        <v>4719</v>
      </c>
      <c r="B309">
        <v>100.163392</v>
      </c>
      <c r="C309" s="3">
        <v>1</v>
      </c>
      <c r="H309">
        <v>116.720015</v>
      </c>
      <c r="I309" s="4">
        <v>4</v>
      </c>
      <c r="P309">
        <v>2</v>
      </c>
      <c r="Q309" t="str">
        <f>CONCATENATE(C309,E309,G309,I309)</f>
        <v>14</v>
      </c>
    </row>
    <row r="310" spans="1:17" x14ac:dyDescent="0.25">
      <c r="A310">
        <v>4720</v>
      </c>
      <c r="B310">
        <v>100.163392</v>
      </c>
      <c r="C310" s="3">
        <v>1</v>
      </c>
      <c r="H310">
        <v>116.720015</v>
      </c>
      <c r="I310" s="4">
        <v>4</v>
      </c>
      <c r="P310">
        <v>2</v>
      </c>
      <c r="Q310" t="str">
        <f>CONCATENATE(C310,E310,G310,I310)</f>
        <v>14</v>
      </c>
    </row>
    <row r="311" spans="1:17" x14ac:dyDescent="0.25">
      <c r="A311">
        <v>4721</v>
      </c>
      <c r="B311">
        <v>100.163392</v>
      </c>
      <c r="C311" s="3">
        <v>1</v>
      </c>
      <c r="H311">
        <v>116.720015</v>
      </c>
      <c r="I311" s="4">
        <v>4</v>
      </c>
      <c r="P311">
        <v>2</v>
      </c>
      <c r="Q311" t="str">
        <f>CONCATENATE(C311,E311,G311,I311)</f>
        <v>14</v>
      </c>
    </row>
    <row r="312" spans="1:17" x14ac:dyDescent="0.25">
      <c r="A312">
        <v>4722</v>
      </c>
      <c r="B312">
        <v>100.163392</v>
      </c>
      <c r="C312" s="3">
        <v>1</v>
      </c>
      <c r="H312">
        <v>116.720015</v>
      </c>
      <c r="I312" s="4">
        <v>4</v>
      </c>
      <c r="P312">
        <v>2</v>
      </c>
      <c r="Q312" t="str">
        <f>CONCATENATE(C312,E312,G312,I312)</f>
        <v>14</v>
      </c>
    </row>
    <row r="313" spans="1:17" x14ac:dyDescent="0.25">
      <c r="A313">
        <v>4723</v>
      </c>
      <c r="B313">
        <v>100.163392</v>
      </c>
      <c r="C313" s="3">
        <v>1</v>
      </c>
      <c r="H313">
        <v>116.720015</v>
      </c>
      <c r="I313" s="4">
        <v>4</v>
      </c>
      <c r="P313">
        <v>2</v>
      </c>
      <c r="Q313" t="str">
        <f>CONCATENATE(C313,E313,G313,I313)</f>
        <v>14</v>
      </c>
    </row>
    <row r="314" spans="1:17" x14ac:dyDescent="0.25">
      <c r="A314">
        <v>4724</v>
      </c>
      <c r="B314">
        <v>100.163392</v>
      </c>
      <c r="C314" s="3">
        <v>1</v>
      </c>
      <c r="H314">
        <v>116.720015</v>
      </c>
      <c r="I314" s="4">
        <v>4</v>
      </c>
      <c r="P314">
        <v>2</v>
      </c>
      <c r="Q314" t="str">
        <f>CONCATENATE(C314,E314,G314,I314)</f>
        <v>14</v>
      </c>
    </row>
    <row r="315" spans="1:17" x14ac:dyDescent="0.25">
      <c r="A315">
        <v>4725</v>
      </c>
      <c r="B315">
        <v>100.163392</v>
      </c>
      <c r="C315" s="3">
        <v>1</v>
      </c>
      <c r="H315">
        <v>116.720015</v>
      </c>
      <c r="I315" s="4">
        <v>4</v>
      </c>
      <c r="P315">
        <v>2</v>
      </c>
      <c r="Q315" t="str">
        <f>CONCATENATE(C315,E315,G315,I315)</f>
        <v>14</v>
      </c>
    </row>
    <row r="316" spans="1:17" x14ac:dyDescent="0.25">
      <c r="A316">
        <v>4726</v>
      </c>
      <c r="B316">
        <v>100.163392</v>
      </c>
      <c r="C316" s="3">
        <v>1</v>
      </c>
      <c r="H316">
        <v>116.720015</v>
      </c>
      <c r="I316" s="4">
        <v>4</v>
      </c>
      <c r="P316">
        <v>2</v>
      </c>
      <c r="Q316" t="str">
        <f>CONCATENATE(C316,E316,G316,I316)</f>
        <v>14</v>
      </c>
    </row>
    <row r="317" spans="1:17" x14ac:dyDescent="0.25">
      <c r="A317">
        <v>4727</v>
      </c>
      <c r="B317">
        <v>100.163392</v>
      </c>
      <c r="C317" s="3">
        <v>1</v>
      </c>
      <c r="H317">
        <v>116.720015</v>
      </c>
      <c r="I317" s="4">
        <v>4</v>
      </c>
      <c r="P317">
        <v>2</v>
      </c>
      <c r="Q317" t="str">
        <f>CONCATENATE(C317,E317,G317,I317)</f>
        <v>14</v>
      </c>
    </row>
    <row r="318" spans="1:17" x14ac:dyDescent="0.25">
      <c r="A318">
        <v>4728</v>
      </c>
      <c r="B318">
        <v>100.163392</v>
      </c>
      <c r="C318" s="3">
        <v>1</v>
      </c>
      <c r="H318">
        <v>116.720015</v>
      </c>
      <c r="I318" s="4">
        <v>4</v>
      </c>
      <c r="P318">
        <v>2</v>
      </c>
      <c r="Q318" t="str">
        <f>CONCATENATE(C318,E318,G318,I318)</f>
        <v>14</v>
      </c>
    </row>
    <row r="319" spans="1:17" x14ac:dyDescent="0.25">
      <c r="A319">
        <v>4729</v>
      </c>
      <c r="B319">
        <v>100.163392</v>
      </c>
      <c r="C319" s="3">
        <v>1</v>
      </c>
      <c r="H319">
        <v>116.720015</v>
      </c>
      <c r="I319" s="4">
        <v>4</v>
      </c>
      <c r="P319">
        <v>2</v>
      </c>
      <c r="Q319" t="str">
        <f>CONCATENATE(C319,E319,G319,I319)</f>
        <v>14</v>
      </c>
    </row>
    <row r="320" spans="1:17" x14ac:dyDescent="0.25">
      <c r="A320">
        <v>4730</v>
      </c>
      <c r="B320">
        <v>100.163392</v>
      </c>
      <c r="C320" s="3">
        <v>1</v>
      </c>
      <c r="P320">
        <v>1</v>
      </c>
      <c r="Q320" t="str">
        <f>CONCATENATE(C320,E320,G320,I320)</f>
        <v>1</v>
      </c>
    </row>
    <row r="321" spans="1:17" x14ac:dyDescent="0.25">
      <c r="A321">
        <v>4731</v>
      </c>
      <c r="B321">
        <v>100.163392</v>
      </c>
      <c r="C321" s="3">
        <v>1</v>
      </c>
      <c r="F321">
        <v>108.344268</v>
      </c>
      <c r="G321" s="2">
        <v>3</v>
      </c>
      <c r="P321">
        <v>2</v>
      </c>
      <c r="Q321" t="str">
        <f>CONCATENATE(C321,E321,G321,I321)</f>
        <v>13</v>
      </c>
    </row>
    <row r="322" spans="1:17" x14ac:dyDescent="0.25">
      <c r="A322">
        <v>4732</v>
      </c>
      <c r="B322">
        <v>100.163392</v>
      </c>
      <c r="C322" s="3">
        <v>1</v>
      </c>
      <c r="F322">
        <v>108.344268</v>
      </c>
      <c r="G322" s="2">
        <v>3</v>
      </c>
      <c r="P322">
        <v>2</v>
      </c>
      <c r="Q322" t="str">
        <f>CONCATENATE(C322,E322,G322,I322)</f>
        <v>13</v>
      </c>
    </row>
    <row r="323" spans="1:17" x14ac:dyDescent="0.25">
      <c r="A323">
        <v>4733</v>
      </c>
      <c r="B323">
        <v>100.163392</v>
      </c>
      <c r="C323" s="3">
        <v>1</v>
      </c>
      <c r="F323">
        <v>108.344268</v>
      </c>
      <c r="G323" s="2">
        <v>3</v>
      </c>
      <c r="P323">
        <v>2</v>
      </c>
      <c r="Q323" t="str">
        <f>CONCATENATE(C323,E323,G323,I323)</f>
        <v>13</v>
      </c>
    </row>
    <row r="324" spans="1:17" x14ac:dyDescent="0.25">
      <c r="A324">
        <v>4734</v>
      </c>
      <c r="B324">
        <v>100.163392</v>
      </c>
      <c r="C324" s="3">
        <v>1</v>
      </c>
      <c r="F324">
        <v>108.344268</v>
      </c>
      <c r="G324" s="2">
        <v>3</v>
      </c>
      <c r="P324">
        <v>2</v>
      </c>
      <c r="Q324" t="str">
        <f>CONCATENATE(C324,E324,G324,I324)</f>
        <v>13</v>
      </c>
    </row>
    <row r="325" spans="1:17" x14ac:dyDescent="0.25">
      <c r="A325">
        <v>4735</v>
      </c>
      <c r="B325">
        <v>100.163392</v>
      </c>
      <c r="C325" s="3">
        <v>1</v>
      </c>
      <c r="D325">
        <v>92.047296000000003</v>
      </c>
      <c r="E325" s="1">
        <v>2</v>
      </c>
      <c r="F325">
        <v>108.344268</v>
      </c>
      <c r="G325" s="2">
        <v>3</v>
      </c>
      <c r="P325">
        <v>3</v>
      </c>
      <c r="Q325" t="str">
        <f>CONCATENATE(C325,E325,G325,I325)</f>
        <v>123</v>
      </c>
    </row>
    <row r="326" spans="1:17" x14ac:dyDescent="0.25">
      <c r="A326">
        <v>4736</v>
      </c>
      <c r="D326">
        <v>92.047296000000003</v>
      </c>
      <c r="E326" s="1">
        <v>2</v>
      </c>
      <c r="F326">
        <v>108.344268</v>
      </c>
      <c r="G326" s="2">
        <v>3</v>
      </c>
      <c r="P326">
        <v>2</v>
      </c>
      <c r="Q326" t="str">
        <f>CONCATENATE(C326,E326,G326,I326)</f>
        <v>23</v>
      </c>
    </row>
    <row r="327" spans="1:17" x14ac:dyDescent="0.25">
      <c r="A327">
        <v>4737</v>
      </c>
      <c r="D327">
        <v>92.047296000000003</v>
      </c>
      <c r="E327" s="1">
        <v>2</v>
      </c>
      <c r="F327">
        <v>108.344268</v>
      </c>
      <c r="G327" s="2">
        <v>3</v>
      </c>
      <c r="P327">
        <v>2</v>
      </c>
      <c r="Q327" t="str">
        <f>CONCATENATE(C327,E327,G327,I327)</f>
        <v>23</v>
      </c>
    </row>
    <row r="328" spans="1:17" x14ac:dyDescent="0.25">
      <c r="A328">
        <v>4738</v>
      </c>
      <c r="D328">
        <v>92.047296000000003</v>
      </c>
      <c r="E328" s="1">
        <v>2</v>
      </c>
      <c r="F328">
        <v>108.344268</v>
      </c>
      <c r="G328" s="2">
        <v>3</v>
      </c>
      <c r="P328">
        <v>2</v>
      </c>
      <c r="Q328" t="str">
        <f>CONCATENATE(C328,E328,G328,I328)</f>
        <v>23</v>
      </c>
    </row>
    <row r="329" spans="1:17" x14ac:dyDescent="0.25">
      <c r="A329">
        <v>4739</v>
      </c>
      <c r="D329">
        <v>92.047296000000003</v>
      </c>
      <c r="E329" s="1">
        <v>2</v>
      </c>
      <c r="F329">
        <v>108.344268</v>
      </c>
      <c r="G329" s="2">
        <v>3</v>
      </c>
      <c r="P329">
        <v>2</v>
      </c>
      <c r="Q329" t="str">
        <f>CONCATENATE(C329,E329,G329,I329)</f>
        <v>23</v>
      </c>
    </row>
    <row r="330" spans="1:17" x14ac:dyDescent="0.25">
      <c r="A330">
        <v>4740</v>
      </c>
      <c r="D330">
        <v>92.047296000000003</v>
      </c>
      <c r="E330" s="1">
        <v>2</v>
      </c>
      <c r="F330">
        <v>108.344268</v>
      </c>
      <c r="G330" s="2">
        <v>3</v>
      </c>
      <c r="P330">
        <v>2</v>
      </c>
      <c r="Q330" t="str">
        <f>CONCATENATE(C330,E330,G330,I330)</f>
        <v>23</v>
      </c>
    </row>
    <row r="331" spans="1:17" x14ac:dyDescent="0.25">
      <c r="A331">
        <v>4741</v>
      </c>
      <c r="D331">
        <v>92.047296000000003</v>
      </c>
      <c r="E331" s="1">
        <v>2</v>
      </c>
      <c r="F331">
        <v>108.344268</v>
      </c>
      <c r="G331" s="2">
        <v>3</v>
      </c>
      <c r="P331">
        <v>2</v>
      </c>
      <c r="Q331" t="str">
        <f>CONCATENATE(C331,E331,G331,I331)</f>
        <v>23</v>
      </c>
    </row>
    <row r="332" spans="1:17" x14ac:dyDescent="0.25">
      <c r="A332">
        <v>4742</v>
      </c>
      <c r="D332">
        <v>92.047296000000003</v>
      </c>
      <c r="E332" s="1">
        <v>2</v>
      </c>
      <c r="F332">
        <v>108.344268</v>
      </c>
      <c r="G332" s="2">
        <v>3</v>
      </c>
      <c r="P332">
        <v>2</v>
      </c>
      <c r="Q332" t="str">
        <f>CONCATENATE(C332,E332,G332,I332)</f>
        <v>23</v>
      </c>
    </row>
    <row r="333" spans="1:17" x14ac:dyDescent="0.25">
      <c r="A333">
        <v>4743</v>
      </c>
      <c r="D333">
        <v>92.047296000000003</v>
      </c>
      <c r="E333" s="1">
        <v>2</v>
      </c>
      <c r="F333">
        <v>108.344268</v>
      </c>
      <c r="G333" s="2">
        <v>3</v>
      </c>
      <c r="P333">
        <v>2</v>
      </c>
      <c r="Q333" t="str">
        <f>CONCATENATE(C333,E333,G333,I333)</f>
        <v>23</v>
      </c>
    </row>
    <row r="334" spans="1:17" x14ac:dyDescent="0.25">
      <c r="A334">
        <v>4744</v>
      </c>
      <c r="D334">
        <v>92.047296000000003</v>
      </c>
      <c r="E334" s="1">
        <v>2</v>
      </c>
      <c r="F334">
        <v>108.344268</v>
      </c>
      <c r="G334" s="2">
        <v>3</v>
      </c>
      <c r="P334">
        <v>2</v>
      </c>
      <c r="Q334" t="str">
        <f>CONCATENATE(C334,E334,G334,I334)</f>
        <v>23</v>
      </c>
    </row>
    <row r="335" spans="1:17" x14ac:dyDescent="0.25">
      <c r="A335">
        <v>4745</v>
      </c>
      <c r="D335">
        <v>92.047296000000003</v>
      </c>
      <c r="E335" s="1">
        <v>2</v>
      </c>
      <c r="F335">
        <v>108.344268</v>
      </c>
      <c r="G335" s="2">
        <v>3</v>
      </c>
      <c r="P335">
        <v>2</v>
      </c>
      <c r="Q335" t="str">
        <f>CONCATENATE(C335,E335,G335,I335)</f>
        <v>23</v>
      </c>
    </row>
    <row r="336" spans="1:17" x14ac:dyDescent="0.25">
      <c r="A336">
        <v>4746</v>
      </c>
      <c r="D336">
        <v>92.047296000000003</v>
      </c>
      <c r="E336" s="1">
        <v>2</v>
      </c>
      <c r="F336">
        <v>108.344268</v>
      </c>
      <c r="G336" s="2">
        <v>3</v>
      </c>
      <c r="P336">
        <v>2</v>
      </c>
      <c r="Q336" t="str">
        <f>CONCATENATE(C336,E336,G336,I336)</f>
        <v>23</v>
      </c>
    </row>
    <row r="337" spans="1:17" x14ac:dyDescent="0.25">
      <c r="A337">
        <v>4747</v>
      </c>
      <c r="D337">
        <v>92.047296000000003</v>
      </c>
      <c r="E337" s="1">
        <v>2</v>
      </c>
      <c r="P337">
        <v>1</v>
      </c>
      <c r="Q337" t="str">
        <f>CONCATENATE(C337,E337,G337,I337)</f>
        <v>2</v>
      </c>
    </row>
    <row r="338" spans="1:17" x14ac:dyDescent="0.25">
      <c r="A338">
        <v>4748</v>
      </c>
      <c r="D338">
        <v>92.047296000000003</v>
      </c>
      <c r="E338" s="1">
        <v>2</v>
      </c>
      <c r="P338">
        <v>1</v>
      </c>
      <c r="Q338" t="str">
        <f>CONCATENATE(C338,E338,G338,I338)</f>
        <v>2</v>
      </c>
    </row>
    <row r="339" spans="1:17" x14ac:dyDescent="0.25">
      <c r="A339">
        <v>4749</v>
      </c>
      <c r="D339">
        <v>92.047296000000003</v>
      </c>
      <c r="E339" s="1">
        <v>2</v>
      </c>
      <c r="P339">
        <v>1</v>
      </c>
      <c r="Q339" t="str">
        <f>CONCATENATE(C339,E339,G339,I339)</f>
        <v>2</v>
      </c>
    </row>
    <row r="340" spans="1:17" x14ac:dyDescent="0.25">
      <c r="A340">
        <v>4750</v>
      </c>
      <c r="D340">
        <v>92.047296000000003</v>
      </c>
      <c r="E340" s="1">
        <v>2</v>
      </c>
      <c r="H340">
        <v>96.072846999999996</v>
      </c>
      <c r="I340" s="4">
        <v>4</v>
      </c>
      <c r="P340">
        <v>2</v>
      </c>
      <c r="Q340" t="str">
        <f>CONCATENATE(C340,E340,G340,I340)</f>
        <v>24</v>
      </c>
    </row>
    <row r="341" spans="1:17" x14ac:dyDescent="0.25">
      <c r="A341">
        <v>4751</v>
      </c>
      <c r="B341">
        <v>83.346910000000008</v>
      </c>
      <c r="C341" s="3">
        <v>1</v>
      </c>
      <c r="D341">
        <v>92.047296000000003</v>
      </c>
      <c r="E341" s="1">
        <v>2</v>
      </c>
      <c r="H341">
        <v>96.072846999999996</v>
      </c>
      <c r="I341" s="4">
        <v>4</v>
      </c>
      <c r="P341">
        <v>3</v>
      </c>
      <c r="Q341" t="str">
        <f>CONCATENATE(C341,E341,G341,I341)</f>
        <v>124</v>
      </c>
    </row>
    <row r="342" spans="1:17" x14ac:dyDescent="0.25">
      <c r="A342">
        <v>4752</v>
      </c>
      <c r="B342">
        <v>83.346910000000008</v>
      </c>
      <c r="C342" s="3">
        <v>1</v>
      </c>
      <c r="H342">
        <v>96.072846999999996</v>
      </c>
      <c r="I342" s="4">
        <v>4</v>
      </c>
      <c r="P342">
        <v>2</v>
      </c>
      <c r="Q342" t="str">
        <f>CONCATENATE(C342,E342,G342,I342)</f>
        <v>14</v>
      </c>
    </row>
    <row r="343" spans="1:17" x14ac:dyDescent="0.25">
      <c r="A343">
        <v>4753</v>
      </c>
      <c r="B343">
        <v>83.346910000000008</v>
      </c>
      <c r="C343" s="3">
        <v>1</v>
      </c>
      <c r="H343">
        <v>96.072846999999996</v>
      </c>
      <c r="I343" s="4">
        <v>4</v>
      </c>
      <c r="P343">
        <v>2</v>
      </c>
      <c r="Q343" t="str">
        <f>CONCATENATE(C343,E343,G343,I343)</f>
        <v>14</v>
      </c>
    </row>
    <row r="344" spans="1:17" x14ac:dyDescent="0.25">
      <c r="A344">
        <v>4754</v>
      </c>
      <c r="B344">
        <v>83.346910000000008</v>
      </c>
      <c r="C344" s="3">
        <v>1</v>
      </c>
      <c r="H344">
        <v>96.072846999999996</v>
      </c>
      <c r="I344" s="4">
        <v>4</v>
      </c>
      <c r="P344">
        <v>2</v>
      </c>
      <c r="Q344" t="str">
        <f>CONCATENATE(C344,E344,G344,I344)</f>
        <v>14</v>
      </c>
    </row>
    <row r="345" spans="1:17" x14ac:dyDescent="0.25">
      <c r="A345">
        <v>4755</v>
      </c>
      <c r="B345">
        <v>83.346910000000008</v>
      </c>
      <c r="C345" s="3">
        <v>1</v>
      </c>
      <c r="H345">
        <v>96.072846999999996</v>
      </c>
      <c r="I345" s="4">
        <v>4</v>
      </c>
      <c r="P345">
        <v>2</v>
      </c>
      <c r="Q345" t="str">
        <f>CONCATENATE(C345,E345,G345,I345)</f>
        <v>14</v>
      </c>
    </row>
    <row r="346" spans="1:17" x14ac:dyDescent="0.25">
      <c r="A346">
        <v>4756</v>
      </c>
      <c r="B346">
        <v>83.346910000000008</v>
      </c>
      <c r="C346" s="3">
        <v>1</v>
      </c>
      <c r="H346">
        <v>96.072846999999996</v>
      </c>
      <c r="I346" s="4">
        <v>4</v>
      </c>
      <c r="P346">
        <v>2</v>
      </c>
      <c r="Q346" t="str">
        <f>CONCATENATE(C346,E346,G346,I346)</f>
        <v>14</v>
      </c>
    </row>
    <row r="347" spans="1:17" x14ac:dyDescent="0.25">
      <c r="A347">
        <v>4757</v>
      </c>
      <c r="B347">
        <v>83.346910000000008</v>
      </c>
      <c r="C347" s="3">
        <v>1</v>
      </c>
      <c r="H347">
        <v>96.072846999999996</v>
      </c>
      <c r="I347" s="4">
        <v>4</v>
      </c>
      <c r="P347">
        <v>2</v>
      </c>
      <c r="Q347" t="str">
        <f>CONCATENATE(C347,E347,G347,I347)</f>
        <v>14</v>
      </c>
    </row>
    <row r="348" spans="1:17" x14ac:dyDescent="0.25">
      <c r="A348">
        <v>4758</v>
      </c>
      <c r="B348">
        <v>83.346910000000008</v>
      </c>
      <c r="C348" s="3">
        <v>1</v>
      </c>
      <c r="H348">
        <v>96.072846999999996</v>
      </c>
      <c r="I348" s="4">
        <v>4</v>
      </c>
      <c r="P348">
        <v>2</v>
      </c>
      <c r="Q348" t="str">
        <f>CONCATENATE(C348,E348,G348,I348)</f>
        <v>14</v>
      </c>
    </row>
    <row r="349" spans="1:17" x14ac:dyDescent="0.25">
      <c r="A349">
        <v>4759</v>
      </c>
      <c r="B349">
        <v>83.346910000000008</v>
      </c>
      <c r="C349" s="3">
        <v>1</v>
      </c>
      <c r="H349">
        <v>96.072846999999996</v>
      </c>
      <c r="I349" s="4">
        <v>4</v>
      </c>
      <c r="P349">
        <v>2</v>
      </c>
      <c r="Q349" t="str">
        <f>CONCATENATE(C349,E349,G349,I349)</f>
        <v>14</v>
      </c>
    </row>
    <row r="350" spans="1:17" x14ac:dyDescent="0.25">
      <c r="A350">
        <v>4760</v>
      </c>
      <c r="B350">
        <v>83.346910000000008</v>
      </c>
      <c r="C350" s="3">
        <v>1</v>
      </c>
      <c r="H350">
        <v>96.072846999999996</v>
      </c>
      <c r="I350" s="4">
        <v>4</v>
      </c>
      <c r="P350">
        <v>2</v>
      </c>
      <c r="Q350" t="str">
        <f>CONCATENATE(C350,E350,G350,I350)</f>
        <v>14</v>
      </c>
    </row>
    <row r="351" spans="1:17" x14ac:dyDescent="0.25">
      <c r="A351">
        <v>4761</v>
      </c>
      <c r="B351">
        <v>83.346910000000008</v>
      </c>
      <c r="C351" s="3">
        <v>1</v>
      </c>
      <c r="H351">
        <v>96.072846999999996</v>
      </c>
      <c r="I351" s="4">
        <v>4</v>
      </c>
      <c r="P351">
        <v>2</v>
      </c>
      <c r="Q351" t="str">
        <f>CONCATENATE(C351,E351,G351,I351)</f>
        <v>14</v>
      </c>
    </row>
    <row r="352" spans="1:17" x14ac:dyDescent="0.25">
      <c r="A352">
        <v>4762</v>
      </c>
      <c r="B352">
        <v>83.346910000000008</v>
      </c>
      <c r="C352" s="3">
        <v>1</v>
      </c>
      <c r="H352">
        <v>96.072846999999996</v>
      </c>
      <c r="I352" s="4">
        <v>4</v>
      </c>
      <c r="P352">
        <v>2</v>
      </c>
      <c r="Q352" t="str">
        <f>CONCATENATE(C352,E352,G352,I352)</f>
        <v>14</v>
      </c>
    </row>
    <row r="353" spans="1:17" x14ac:dyDescent="0.25">
      <c r="A353">
        <v>4763</v>
      </c>
      <c r="B353">
        <v>83.346910000000008</v>
      </c>
      <c r="C353" s="3">
        <v>1</v>
      </c>
      <c r="H353">
        <v>96.072846999999996</v>
      </c>
      <c r="I353" s="4">
        <v>4</v>
      </c>
      <c r="P353">
        <v>2</v>
      </c>
      <c r="Q353" t="str">
        <f>CONCATENATE(C353,E353,G353,I353)</f>
        <v>14</v>
      </c>
    </row>
    <row r="354" spans="1:17" x14ac:dyDescent="0.25">
      <c r="A354">
        <v>4764</v>
      </c>
      <c r="B354">
        <v>83.346910000000008</v>
      </c>
      <c r="C354" s="3">
        <v>1</v>
      </c>
      <c r="H354">
        <v>96.072846999999996</v>
      </c>
      <c r="I354" s="4">
        <v>4</v>
      </c>
      <c r="P354">
        <v>2</v>
      </c>
      <c r="Q354" t="str">
        <f>CONCATENATE(C354,E354,G354,I354)</f>
        <v>14</v>
      </c>
    </row>
    <row r="355" spans="1:17" x14ac:dyDescent="0.25">
      <c r="A355">
        <v>4765</v>
      </c>
      <c r="B355">
        <v>83.346910000000008</v>
      </c>
      <c r="C355" s="3">
        <v>1</v>
      </c>
      <c r="H355">
        <v>96.072846999999996</v>
      </c>
      <c r="I355" s="4">
        <v>4</v>
      </c>
      <c r="P355">
        <v>2</v>
      </c>
      <c r="Q355" t="str">
        <f>CONCATENATE(C355,E355,G355,I355)</f>
        <v>14</v>
      </c>
    </row>
    <row r="356" spans="1:17" x14ac:dyDescent="0.25">
      <c r="A356">
        <v>4766</v>
      </c>
      <c r="B356">
        <v>83.346910000000008</v>
      </c>
      <c r="C356" s="3">
        <v>1</v>
      </c>
      <c r="H356">
        <v>96.072846999999996</v>
      </c>
      <c r="I356" s="4">
        <v>4</v>
      </c>
      <c r="P356">
        <v>2</v>
      </c>
      <c r="Q356" t="str">
        <f>CONCATENATE(C356,E356,G356,I356)</f>
        <v>14</v>
      </c>
    </row>
    <row r="357" spans="1:17" x14ac:dyDescent="0.25">
      <c r="A357">
        <v>4767</v>
      </c>
      <c r="B357">
        <v>83.346910000000008</v>
      </c>
      <c r="C357" s="3">
        <v>1</v>
      </c>
      <c r="H357">
        <v>95.618329000000003</v>
      </c>
      <c r="I357" s="4">
        <v>4</v>
      </c>
      <c r="P357">
        <v>2</v>
      </c>
      <c r="Q357" t="str">
        <f>CONCATENATE(C357,E357,G357,I357)</f>
        <v>14</v>
      </c>
    </row>
    <row r="358" spans="1:17" x14ac:dyDescent="0.25">
      <c r="A358">
        <v>4768</v>
      </c>
      <c r="B358">
        <v>83.346910000000008</v>
      </c>
      <c r="C358" s="3">
        <v>1</v>
      </c>
      <c r="H358">
        <v>95.618329000000003</v>
      </c>
      <c r="I358" s="4">
        <v>4</v>
      </c>
      <c r="P358">
        <v>2</v>
      </c>
      <c r="Q358" t="str">
        <f>CONCATENATE(C358,E358,G358,I358)</f>
        <v>14</v>
      </c>
    </row>
    <row r="359" spans="1:17" x14ac:dyDescent="0.25">
      <c r="A359">
        <v>4769</v>
      </c>
      <c r="B359">
        <v>83.346910000000008</v>
      </c>
      <c r="C359" s="3">
        <v>1</v>
      </c>
      <c r="H359">
        <v>95.228807000000003</v>
      </c>
      <c r="I359" s="4">
        <v>4</v>
      </c>
      <c r="P359">
        <v>2</v>
      </c>
      <c r="Q359" t="str">
        <f>CONCATENATE(C359,E359,G359,I359)</f>
        <v>14</v>
      </c>
    </row>
    <row r="360" spans="1:17" x14ac:dyDescent="0.25">
      <c r="A360">
        <v>4770</v>
      </c>
      <c r="B360">
        <v>83.346910000000008</v>
      </c>
      <c r="C360" s="3">
        <v>1</v>
      </c>
      <c r="P360">
        <v>1</v>
      </c>
      <c r="Q360" t="str">
        <f>CONCATENATE(C360,E360,G360,I360)</f>
        <v>1</v>
      </c>
    </row>
    <row r="361" spans="1:17" x14ac:dyDescent="0.25">
      <c r="A361">
        <v>4771</v>
      </c>
      <c r="P361">
        <v>0</v>
      </c>
      <c r="Q361" t="str">
        <f>CONCATENATE(C361,E361,G361,I361)</f>
        <v/>
      </c>
    </row>
    <row r="362" spans="1:17" x14ac:dyDescent="0.25">
      <c r="A362">
        <v>4772</v>
      </c>
      <c r="D362">
        <v>73.607720999999998</v>
      </c>
      <c r="E362" s="1">
        <v>2</v>
      </c>
      <c r="F362">
        <v>86.398541999999992</v>
      </c>
      <c r="G362" s="2">
        <v>3</v>
      </c>
      <c r="P362">
        <v>2</v>
      </c>
      <c r="Q362" t="str">
        <f>CONCATENATE(C362,E362,G362,I362)</f>
        <v>23</v>
      </c>
    </row>
    <row r="363" spans="1:17" x14ac:dyDescent="0.25">
      <c r="A363">
        <v>4773</v>
      </c>
      <c r="D363">
        <v>73.607720999999998</v>
      </c>
      <c r="E363" s="1">
        <v>2</v>
      </c>
      <c r="F363">
        <v>86.398541999999992</v>
      </c>
      <c r="G363" s="2">
        <v>3</v>
      </c>
      <c r="P363">
        <v>2</v>
      </c>
      <c r="Q363" t="str">
        <f>CONCATENATE(C363,E363,G363,I363)</f>
        <v>23</v>
      </c>
    </row>
    <row r="364" spans="1:17" x14ac:dyDescent="0.25">
      <c r="A364">
        <v>4774</v>
      </c>
      <c r="D364">
        <v>73.607720999999998</v>
      </c>
      <c r="E364" s="1">
        <v>2</v>
      </c>
      <c r="F364">
        <v>86.398541999999992</v>
      </c>
      <c r="G364" s="2">
        <v>3</v>
      </c>
      <c r="P364">
        <v>2</v>
      </c>
      <c r="Q364" t="str">
        <f>CONCATENATE(C364,E364,G364,I364)</f>
        <v>23</v>
      </c>
    </row>
    <row r="365" spans="1:17" x14ac:dyDescent="0.25">
      <c r="A365">
        <v>4775</v>
      </c>
      <c r="D365">
        <v>73.607720999999998</v>
      </c>
      <c r="E365" s="1">
        <v>2</v>
      </c>
      <c r="F365">
        <v>86.398541999999992</v>
      </c>
      <c r="G365" s="2">
        <v>3</v>
      </c>
      <c r="P365">
        <v>2</v>
      </c>
      <c r="Q365" t="str">
        <f>CONCATENATE(C365,E365,G365,I365)</f>
        <v>23</v>
      </c>
    </row>
    <row r="366" spans="1:17" x14ac:dyDescent="0.25">
      <c r="A366">
        <v>4776</v>
      </c>
      <c r="D366">
        <v>73.607720999999998</v>
      </c>
      <c r="E366" s="1">
        <v>2</v>
      </c>
      <c r="F366">
        <v>86.398541999999992</v>
      </c>
      <c r="G366" s="2">
        <v>3</v>
      </c>
      <c r="P366">
        <v>2</v>
      </c>
      <c r="Q366" t="str">
        <f>CONCATENATE(C366,E366,G366,I366)</f>
        <v>23</v>
      </c>
    </row>
    <row r="367" spans="1:17" x14ac:dyDescent="0.25">
      <c r="A367">
        <v>4777</v>
      </c>
      <c r="D367">
        <v>73.607720999999998</v>
      </c>
      <c r="E367" s="1">
        <v>2</v>
      </c>
      <c r="F367">
        <v>86.398541999999992</v>
      </c>
      <c r="G367" s="2">
        <v>3</v>
      </c>
      <c r="P367">
        <v>2</v>
      </c>
      <c r="Q367" t="str">
        <f>CONCATENATE(C367,E367,G367,I367)</f>
        <v>23</v>
      </c>
    </row>
    <row r="368" spans="1:17" x14ac:dyDescent="0.25">
      <c r="A368">
        <v>4778</v>
      </c>
      <c r="D368">
        <v>73.607720999999998</v>
      </c>
      <c r="E368" s="1">
        <v>2</v>
      </c>
      <c r="F368">
        <v>86.398541999999992</v>
      </c>
      <c r="G368" s="2">
        <v>3</v>
      </c>
      <c r="P368">
        <v>2</v>
      </c>
      <c r="Q368" t="str">
        <f>CONCATENATE(C368,E368,G368,I368)</f>
        <v>23</v>
      </c>
    </row>
    <row r="369" spans="1:17" x14ac:dyDescent="0.25">
      <c r="A369">
        <v>4779</v>
      </c>
      <c r="D369">
        <v>73.607720999999998</v>
      </c>
      <c r="E369" s="1">
        <v>2</v>
      </c>
      <c r="F369">
        <v>86.398541999999992</v>
      </c>
      <c r="G369" s="2">
        <v>3</v>
      </c>
      <c r="P369">
        <v>2</v>
      </c>
      <c r="Q369" t="str">
        <f>CONCATENATE(C369,E369,G369,I369)</f>
        <v>23</v>
      </c>
    </row>
    <row r="370" spans="1:17" x14ac:dyDescent="0.25">
      <c r="A370">
        <v>4780</v>
      </c>
      <c r="D370">
        <v>73.607720999999998</v>
      </c>
      <c r="E370" s="1">
        <v>2</v>
      </c>
      <c r="F370">
        <v>86.398541999999992</v>
      </c>
      <c r="G370" s="2">
        <v>3</v>
      </c>
      <c r="P370">
        <v>2</v>
      </c>
      <c r="Q370" t="str">
        <f>CONCATENATE(C370,E370,G370,I370)</f>
        <v>23</v>
      </c>
    </row>
    <row r="371" spans="1:17" x14ac:dyDescent="0.25">
      <c r="A371">
        <v>4781</v>
      </c>
      <c r="D371">
        <v>73.607720999999998</v>
      </c>
      <c r="E371" s="1">
        <v>2</v>
      </c>
      <c r="F371">
        <v>86.398541999999992</v>
      </c>
      <c r="G371" s="2">
        <v>3</v>
      </c>
      <c r="P371">
        <v>2</v>
      </c>
      <c r="Q371" t="str">
        <f>CONCATENATE(C371,E371,G371,I371)</f>
        <v>23</v>
      </c>
    </row>
    <row r="372" spans="1:17" x14ac:dyDescent="0.25">
      <c r="A372">
        <v>4782</v>
      </c>
      <c r="D372">
        <v>73.607720999999998</v>
      </c>
      <c r="E372" s="1">
        <v>2</v>
      </c>
      <c r="F372">
        <v>86.398541999999992</v>
      </c>
      <c r="G372" s="2">
        <v>3</v>
      </c>
      <c r="P372">
        <v>2</v>
      </c>
      <c r="Q372" t="str">
        <f>CONCATENATE(C372,E372,G372,I372)</f>
        <v>23</v>
      </c>
    </row>
    <row r="373" spans="1:17" x14ac:dyDescent="0.25">
      <c r="A373">
        <v>4783</v>
      </c>
      <c r="D373">
        <v>73.607720999999998</v>
      </c>
      <c r="E373" s="1">
        <v>2</v>
      </c>
      <c r="F373">
        <v>86.398541999999992</v>
      </c>
      <c r="G373" s="2">
        <v>3</v>
      </c>
      <c r="P373">
        <v>2</v>
      </c>
      <c r="Q373" t="str">
        <f>CONCATENATE(C373,E373,G373,I373)</f>
        <v>23</v>
      </c>
    </row>
    <row r="374" spans="1:17" x14ac:dyDescent="0.25">
      <c r="A374">
        <v>4784</v>
      </c>
      <c r="D374">
        <v>73.607720999999998</v>
      </c>
      <c r="E374" s="1">
        <v>2</v>
      </c>
      <c r="F374">
        <v>86.398541999999992</v>
      </c>
      <c r="G374" s="2">
        <v>3</v>
      </c>
      <c r="P374">
        <v>2</v>
      </c>
      <c r="Q374" t="str">
        <f>CONCATENATE(C374,E374,G374,I374)</f>
        <v>23</v>
      </c>
    </row>
    <row r="375" spans="1:17" x14ac:dyDescent="0.25">
      <c r="A375">
        <v>4785</v>
      </c>
      <c r="D375">
        <v>73.607720999999998</v>
      </c>
      <c r="E375" s="1">
        <v>2</v>
      </c>
      <c r="F375">
        <v>86.398541999999992</v>
      </c>
      <c r="G375" s="2">
        <v>3</v>
      </c>
      <c r="P375">
        <v>2</v>
      </c>
      <c r="Q375" t="str">
        <f>CONCATENATE(C375,E375,G375,I375)</f>
        <v>23</v>
      </c>
    </row>
    <row r="376" spans="1:17" x14ac:dyDescent="0.25">
      <c r="A376">
        <v>4786</v>
      </c>
      <c r="D376">
        <v>73.607720999999998</v>
      </c>
      <c r="E376" s="1">
        <v>2</v>
      </c>
      <c r="F376">
        <v>86.203778</v>
      </c>
      <c r="G376" s="2">
        <v>3</v>
      </c>
      <c r="P376">
        <v>2</v>
      </c>
      <c r="Q376" t="str">
        <f>CONCATENATE(C376,E376,G376,I376)</f>
        <v>23</v>
      </c>
    </row>
    <row r="377" spans="1:17" x14ac:dyDescent="0.25">
      <c r="A377">
        <v>4787</v>
      </c>
      <c r="D377">
        <v>73.607720999999998</v>
      </c>
      <c r="E377" s="1">
        <v>2</v>
      </c>
      <c r="F377">
        <v>86.203778</v>
      </c>
      <c r="G377" s="2">
        <v>3</v>
      </c>
      <c r="P377">
        <v>2</v>
      </c>
      <c r="Q377" t="str">
        <f>CONCATENATE(C377,E377,G377,I377)</f>
        <v>23</v>
      </c>
    </row>
    <row r="378" spans="1:17" x14ac:dyDescent="0.25">
      <c r="A378">
        <v>4788</v>
      </c>
      <c r="D378">
        <v>73.607720999999998</v>
      </c>
      <c r="E378" s="1">
        <v>2</v>
      </c>
      <c r="F378">
        <v>85.749265000000008</v>
      </c>
      <c r="G378" s="2">
        <v>3</v>
      </c>
      <c r="P378">
        <v>2</v>
      </c>
      <c r="Q378" t="str">
        <f>CONCATENATE(C378,E378,G378,I378)</f>
        <v>23</v>
      </c>
    </row>
    <row r="379" spans="1:17" x14ac:dyDescent="0.25">
      <c r="A379">
        <v>4789</v>
      </c>
      <c r="D379">
        <v>73.607720999999998</v>
      </c>
      <c r="E379" s="1">
        <v>2</v>
      </c>
      <c r="F379">
        <v>85.749265000000008</v>
      </c>
      <c r="G379" s="2">
        <v>3</v>
      </c>
      <c r="P379">
        <v>2</v>
      </c>
      <c r="Q379" t="str">
        <f>CONCATENATE(C379,E379,G379,I379)</f>
        <v>23</v>
      </c>
    </row>
    <row r="380" spans="1:17" x14ac:dyDescent="0.25">
      <c r="A380">
        <v>4790</v>
      </c>
      <c r="D380">
        <v>73.607720999999998</v>
      </c>
      <c r="E380" s="1">
        <v>2</v>
      </c>
      <c r="F380">
        <v>85.554501999999999</v>
      </c>
      <c r="G380" s="2">
        <v>3</v>
      </c>
      <c r="P380">
        <v>2</v>
      </c>
      <c r="Q380" t="str">
        <f>CONCATENATE(C380,E380,G380,I380)</f>
        <v>23</v>
      </c>
    </row>
    <row r="381" spans="1:17" x14ac:dyDescent="0.25">
      <c r="A381">
        <v>4791</v>
      </c>
      <c r="D381">
        <v>73.607720999999998</v>
      </c>
      <c r="E381" s="1">
        <v>2</v>
      </c>
      <c r="P381">
        <v>1</v>
      </c>
      <c r="Q381" t="str">
        <f>CONCATENATE(C381,E381,G381,I381)</f>
        <v>2</v>
      </c>
    </row>
    <row r="382" spans="1:17" x14ac:dyDescent="0.25">
      <c r="A382">
        <v>4792</v>
      </c>
      <c r="B382">
        <v>66.076013000000003</v>
      </c>
      <c r="C382" s="3">
        <v>1</v>
      </c>
      <c r="H382">
        <v>76.010075999999998</v>
      </c>
      <c r="I382" s="4">
        <v>4</v>
      </c>
      <c r="P382">
        <v>2</v>
      </c>
      <c r="Q382" t="str">
        <f>CONCATENATE(C382,E382,G382,I382)</f>
        <v>14</v>
      </c>
    </row>
    <row r="383" spans="1:17" x14ac:dyDescent="0.25">
      <c r="A383">
        <v>4793</v>
      </c>
      <c r="B383">
        <v>66.076013000000003</v>
      </c>
      <c r="C383" s="3">
        <v>1</v>
      </c>
      <c r="H383">
        <v>76.010075999999998</v>
      </c>
      <c r="I383" s="4">
        <v>4</v>
      </c>
      <c r="P383">
        <v>2</v>
      </c>
      <c r="Q383" t="str">
        <f>CONCATENATE(C383,E383,G383,I383)</f>
        <v>14</v>
      </c>
    </row>
    <row r="384" spans="1:17" x14ac:dyDescent="0.25">
      <c r="A384">
        <v>4794</v>
      </c>
      <c r="B384">
        <v>66.076013000000003</v>
      </c>
      <c r="C384" s="3">
        <v>1</v>
      </c>
      <c r="H384">
        <v>76.010075999999998</v>
      </c>
      <c r="I384" s="4">
        <v>4</v>
      </c>
      <c r="P384">
        <v>2</v>
      </c>
      <c r="Q384" t="str">
        <f>CONCATENATE(C384,E384,G384,I384)</f>
        <v>14</v>
      </c>
    </row>
    <row r="385" spans="1:17" x14ac:dyDescent="0.25">
      <c r="A385">
        <v>4795</v>
      </c>
      <c r="B385">
        <v>66.076013000000003</v>
      </c>
      <c r="C385" s="3">
        <v>1</v>
      </c>
      <c r="H385">
        <v>76.010075999999998</v>
      </c>
      <c r="I385" s="4">
        <v>4</v>
      </c>
      <c r="P385">
        <v>2</v>
      </c>
      <c r="Q385" t="str">
        <f>CONCATENATE(C385,E385,G385,I385)</f>
        <v>14</v>
      </c>
    </row>
    <row r="386" spans="1:17" x14ac:dyDescent="0.25">
      <c r="A386">
        <v>4796</v>
      </c>
      <c r="B386">
        <v>66.076013000000003</v>
      </c>
      <c r="C386" s="3">
        <v>1</v>
      </c>
      <c r="H386">
        <v>76.010075999999998</v>
      </c>
      <c r="I386" s="4">
        <v>4</v>
      </c>
      <c r="P386">
        <v>2</v>
      </c>
      <c r="Q386" t="str">
        <f>CONCATENATE(C386,E386,G386,I386)</f>
        <v>14</v>
      </c>
    </row>
    <row r="387" spans="1:17" x14ac:dyDescent="0.25">
      <c r="A387">
        <v>4797</v>
      </c>
      <c r="B387">
        <v>66.076013000000003</v>
      </c>
      <c r="C387" s="3">
        <v>1</v>
      </c>
      <c r="H387">
        <v>76.010075999999998</v>
      </c>
      <c r="I387" s="4">
        <v>4</v>
      </c>
      <c r="P387">
        <v>2</v>
      </c>
      <c r="Q387" t="str">
        <f>CONCATENATE(C387,E387,G387,I387)</f>
        <v>14</v>
      </c>
    </row>
    <row r="388" spans="1:17" x14ac:dyDescent="0.25">
      <c r="A388">
        <v>4798</v>
      </c>
      <c r="B388">
        <v>66.076013000000003</v>
      </c>
      <c r="C388" s="3">
        <v>1</v>
      </c>
      <c r="H388">
        <v>76.010075999999998</v>
      </c>
      <c r="I388" s="4">
        <v>4</v>
      </c>
      <c r="P388">
        <v>2</v>
      </c>
      <c r="Q388" t="str">
        <f>CONCATENATE(C388,E388,G388,I388)</f>
        <v>14</v>
      </c>
    </row>
    <row r="389" spans="1:17" x14ac:dyDescent="0.25">
      <c r="A389">
        <v>4799</v>
      </c>
      <c r="B389">
        <v>66.076013000000003</v>
      </c>
      <c r="C389" s="3">
        <v>1</v>
      </c>
      <c r="H389">
        <v>76.010075999999998</v>
      </c>
      <c r="I389" s="4">
        <v>4</v>
      </c>
      <c r="P389">
        <v>2</v>
      </c>
      <c r="Q389" t="str">
        <f>CONCATENATE(C389,E389,G389,I389)</f>
        <v>14</v>
      </c>
    </row>
    <row r="390" spans="1:17" x14ac:dyDescent="0.25">
      <c r="A390">
        <v>4800</v>
      </c>
      <c r="B390">
        <v>66.076013000000003</v>
      </c>
      <c r="C390" s="3">
        <v>1</v>
      </c>
      <c r="H390">
        <v>76.010075999999998</v>
      </c>
      <c r="I390" s="4">
        <v>4</v>
      </c>
      <c r="P390">
        <v>2</v>
      </c>
      <c r="Q390" t="str">
        <f>CONCATENATE(C390,E390,G390,I390)</f>
        <v>14</v>
      </c>
    </row>
    <row r="391" spans="1:17" x14ac:dyDescent="0.25">
      <c r="A391">
        <v>4801</v>
      </c>
      <c r="B391">
        <v>66.076013000000003</v>
      </c>
      <c r="C391" s="3">
        <v>1</v>
      </c>
      <c r="H391">
        <v>76.010075999999998</v>
      </c>
      <c r="I391" s="4">
        <v>4</v>
      </c>
      <c r="P391">
        <v>2</v>
      </c>
      <c r="Q391" t="str">
        <f>CONCATENATE(C391,E391,G391,I391)</f>
        <v>14</v>
      </c>
    </row>
    <row r="392" spans="1:17" x14ac:dyDescent="0.25">
      <c r="A392">
        <v>4802</v>
      </c>
      <c r="B392">
        <v>66.076013000000003</v>
      </c>
      <c r="C392" s="3">
        <v>1</v>
      </c>
      <c r="H392">
        <v>76.010075999999998</v>
      </c>
      <c r="I392" s="4">
        <v>4</v>
      </c>
      <c r="P392">
        <v>2</v>
      </c>
      <c r="Q392" t="str">
        <f>CONCATENATE(C392,E392,G392,I392)</f>
        <v>14</v>
      </c>
    </row>
    <row r="393" spans="1:17" x14ac:dyDescent="0.25">
      <c r="A393">
        <v>4803</v>
      </c>
      <c r="B393">
        <v>66.076013000000003</v>
      </c>
      <c r="C393" s="3">
        <v>1</v>
      </c>
      <c r="H393">
        <v>76.010075999999998</v>
      </c>
      <c r="I393" s="4">
        <v>4</v>
      </c>
      <c r="P393">
        <v>2</v>
      </c>
      <c r="Q393" t="str">
        <f>CONCATENATE(C393,E393,G393,I393)</f>
        <v>14</v>
      </c>
    </row>
    <row r="394" spans="1:17" x14ac:dyDescent="0.25">
      <c r="A394">
        <v>4804</v>
      </c>
      <c r="B394">
        <v>66.076013000000003</v>
      </c>
      <c r="C394" s="3">
        <v>1</v>
      </c>
      <c r="H394">
        <v>76.010075999999998</v>
      </c>
      <c r="I394" s="4">
        <v>4</v>
      </c>
      <c r="P394">
        <v>2</v>
      </c>
      <c r="Q394" t="str">
        <f>CONCATENATE(C394,E394,G394,I394)</f>
        <v>14</v>
      </c>
    </row>
    <row r="395" spans="1:17" x14ac:dyDescent="0.25">
      <c r="A395">
        <v>4805</v>
      </c>
      <c r="B395">
        <v>66.076013000000003</v>
      </c>
      <c r="C395" s="3">
        <v>1</v>
      </c>
      <c r="H395">
        <v>76.010075999999998</v>
      </c>
      <c r="I395" s="4">
        <v>4</v>
      </c>
      <c r="P395">
        <v>2</v>
      </c>
      <c r="Q395" t="str">
        <f>CONCATENATE(C395,E395,G395,I395)</f>
        <v>14</v>
      </c>
    </row>
    <row r="396" spans="1:17" x14ac:dyDescent="0.25">
      <c r="A396">
        <v>4806</v>
      </c>
      <c r="B396">
        <v>66.076013000000003</v>
      </c>
      <c r="C396" s="3">
        <v>1</v>
      </c>
      <c r="H396">
        <v>75.685434000000001</v>
      </c>
      <c r="I396" s="4">
        <v>4</v>
      </c>
      <c r="P396">
        <v>2</v>
      </c>
      <c r="Q396" t="str">
        <f>CONCATENATE(C396,E396,G396,I396)</f>
        <v>14</v>
      </c>
    </row>
    <row r="397" spans="1:17" x14ac:dyDescent="0.25">
      <c r="A397">
        <v>4807</v>
      </c>
      <c r="B397">
        <v>66.076013000000003</v>
      </c>
      <c r="C397" s="3">
        <v>1</v>
      </c>
      <c r="H397">
        <v>75.685434000000001</v>
      </c>
      <c r="I397" s="4">
        <v>4</v>
      </c>
      <c r="P397">
        <v>2</v>
      </c>
      <c r="Q397" t="str">
        <f>CONCATENATE(C397,E397,G397,I397)</f>
        <v>14</v>
      </c>
    </row>
    <row r="398" spans="1:17" x14ac:dyDescent="0.25">
      <c r="A398">
        <v>4808</v>
      </c>
      <c r="B398">
        <v>66.076013000000003</v>
      </c>
      <c r="C398" s="3">
        <v>1</v>
      </c>
      <c r="H398">
        <v>75.685434000000001</v>
      </c>
      <c r="I398" s="4">
        <v>4</v>
      </c>
      <c r="P398">
        <v>2</v>
      </c>
      <c r="Q398" t="str">
        <f>CONCATENATE(C398,E398,G398,I398)</f>
        <v>14</v>
      </c>
    </row>
    <row r="399" spans="1:17" x14ac:dyDescent="0.25">
      <c r="A399">
        <v>4809</v>
      </c>
      <c r="B399">
        <v>66.076013000000003</v>
      </c>
      <c r="C399" s="3">
        <v>1</v>
      </c>
      <c r="H399">
        <v>75.685434000000001</v>
      </c>
      <c r="I399" s="4">
        <v>4</v>
      </c>
      <c r="P399">
        <v>2</v>
      </c>
      <c r="Q399" t="str">
        <f>CONCATENATE(C399,E399,G399,I399)</f>
        <v>14</v>
      </c>
    </row>
    <row r="400" spans="1:17" x14ac:dyDescent="0.25">
      <c r="A400">
        <v>4810</v>
      </c>
      <c r="B400">
        <v>66.076013000000003</v>
      </c>
      <c r="C400" s="3">
        <v>1</v>
      </c>
      <c r="H400">
        <v>75.685434000000001</v>
      </c>
      <c r="I400" s="4">
        <v>4</v>
      </c>
      <c r="P400">
        <v>2</v>
      </c>
      <c r="Q400" t="str">
        <f>CONCATENATE(C400,E400,G400,I400)</f>
        <v>14</v>
      </c>
    </row>
    <row r="401" spans="1:17" x14ac:dyDescent="0.25">
      <c r="A401">
        <v>4811</v>
      </c>
      <c r="B401">
        <v>66.076013000000003</v>
      </c>
      <c r="C401" s="3">
        <v>1</v>
      </c>
      <c r="H401">
        <v>75.685434000000001</v>
      </c>
      <c r="I401" s="4">
        <v>4</v>
      </c>
      <c r="P401">
        <v>2</v>
      </c>
      <c r="Q401" t="str">
        <f>CONCATENATE(C401,E401,G401,I401)</f>
        <v>14</v>
      </c>
    </row>
    <row r="402" spans="1:17" x14ac:dyDescent="0.25">
      <c r="A402">
        <v>4812</v>
      </c>
      <c r="P402">
        <v>0</v>
      </c>
      <c r="Q402" t="str">
        <f>CONCATENATE(C402,E402,G402,I402)</f>
        <v/>
      </c>
    </row>
    <row r="403" spans="1:17" x14ac:dyDescent="0.25">
      <c r="A403">
        <v>4813</v>
      </c>
      <c r="D403">
        <v>53.798912999999992</v>
      </c>
      <c r="E403" s="1">
        <v>2</v>
      </c>
      <c r="P403">
        <v>1</v>
      </c>
      <c r="Q403" t="str">
        <f>CONCATENATE(C403,E403,G403,I403)</f>
        <v>2</v>
      </c>
    </row>
    <row r="404" spans="1:17" x14ac:dyDescent="0.25">
      <c r="A404">
        <v>4814</v>
      </c>
      <c r="D404">
        <v>53.798912999999992</v>
      </c>
      <c r="E404" s="1">
        <v>2</v>
      </c>
      <c r="P404">
        <v>1</v>
      </c>
      <c r="Q404" t="str">
        <f>CONCATENATE(C404,E404,G404,I404)</f>
        <v>2</v>
      </c>
    </row>
    <row r="405" spans="1:17" x14ac:dyDescent="0.25">
      <c r="A405">
        <v>4815</v>
      </c>
      <c r="D405">
        <v>53.798912999999992</v>
      </c>
      <c r="E405" s="1">
        <v>2</v>
      </c>
      <c r="F405">
        <v>66.714502999999993</v>
      </c>
      <c r="G405" s="2">
        <v>3</v>
      </c>
      <c r="P405">
        <v>2</v>
      </c>
      <c r="Q405" t="str">
        <f>CONCATENATE(C405,E405,G405,I405)</f>
        <v>23</v>
      </c>
    </row>
    <row r="406" spans="1:17" x14ac:dyDescent="0.25">
      <c r="A406">
        <v>4816</v>
      </c>
      <c r="D406">
        <v>53.798912999999992</v>
      </c>
      <c r="E406" s="1">
        <v>2</v>
      </c>
      <c r="F406">
        <v>67.764099999999999</v>
      </c>
      <c r="G406" s="2">
        <v>3</v>
      </c>
      <c r="P406">
        <v>2</v>
      </c>
      <c r="Q406" t="str">
        <f>CONCATENATE(C406,E406,G406,I406)</f>
        <v>23</v>
      </c>
    </row>
    <row r="407" spans="1:17" x14ac:dyDescent="0.25">
      <c r="A407">
        <v>4817</v>
      </c>
      <c r="D407">
        <v>53.798912999999992</v>
      </c>
      <c r="E407" s="1">
        <v>2</v>
      </c>
      <c r="F407">
        <v>67.764099999999999</v>
      </c>
      <c r="G407" s="2">
        <v>3</v>
      </c>
      <c r="P407">
        <v>2</v>
      </c>
      <c r="Q407" t="str">
        <f>CONCATENATE(C407,E407,G407,I407)</f>
        <v>23</v>
      </c>
    </row>
    <row r="408" spans="1:17" x14ac:dyDescent="0.25">
      <c r="A408">
        <v>4818</v>
      </c>
      <c r="D408">
        <v>53.798912999999992</v>
      </c>
      <c r="E408" s="1">
        <v>2</v>
      </c>
      <c r="F408">
        <v>67.764099999999999</v>
      </c>
      <c r="G408" s="2">
        <v>3</v>
      </c>
      <c r="P408">
        <v>2</v>
      </c>
      <c r="Q408" t="str">
        <f>CONCATENATE(C408,E408,G408,I408)</f>
        <v>23</v>
      </c>
    </row>
    <row r="409" spans="1:17" x14ac:dyDescent="0.25">
      <c r="A409">
        <v>4819</v>
      </c>
      <c r="D409">
        <v>53.798912999999992</v>
      </c>
      <c r="E409" s="1">
        <v>2</v>
      </c>
      <c r="F409">
        <v>67.764099999999999</v>
      </c>
      <c r="G409" s="2">
        <v>3</v>
      </c>
      <c r="P409">
        <v>2</v>
      </c>
      <c r="Q409" t="str">
        <f>CONCATENATE(C409,E409,G409,I409)</f>
        <v>23</v>
      </c>
    </row>
    <row r="410" spans="1:17" x14ac:dyDescent="0.25">
      <c r="A410">
        <v>4820</v>
      </c>
      <c r="D410">
        <v>53.798912999999992</v>
      </c>
      <c r="E410" s="1">
        <v>2</v>
      </c>
      <c r="F410">
        <v>67.764099999999999</v>
      </c>
      <c r="G410" s="2">
        <v>3</v>
      </c>
      <c r="P410">
        <v>2</v>
      </c>
      <c r="Q410" t="str">
        <f>CONCATENATE(C410,E410,G410,I410)</f>
        <v>23</v>
      </c>
    </row>
    <row r="411" spans="1:17" x14ac:dyDescent="0.25">
      <c r="A411">
        <v>4821</v>
      </c>
      <c r="D411">
        <v>53.798912999999992</v>
      </c>
      <c r="E411" s="1">
        <v>2</v>
      </c>
      <c r="F411">
        <v>67.764099999999999</v>
      </c>
      <c r="G411" s="2">
        <v>3</v>
      </c>
      <c r="P411">
        <v>2</v>
      </c>
      <c r="Q411" t="str">
        <f>CONCATENATE(C411,E411,G411,I411)</f>
        <v>23</v>
      </c>
    </row>
    <row r="412" spans="1:17" x14ac:dyDescent="0.25">
      <c r="A412">
        <v>4822</v>
      </c>
      <c r="D412">
        <v>53.798912999999992</v>
      </c>
      <c r="E412" s="1">
        <v>2</v>
      </c>
      <c r="F412">
        <v>67.764099999999999</v>
      </c>
      <c r="G412" s="2">
        <v>3</v>
      </c>
      <c r="P412">
        <v>2</v>
      </c>
      <c r="Q412" t="str">
        <f>CONCATENATE(C412,E412,G412,I412)</f>
        <v>23</v>
      </c>
    </row>
    <row r="413" spans="1:17" x14ac:dyDescent="0.25">
      <c r="A413">
        <v>4823</v>
      </c>
      <c r="D413">
        <v>53.798912999999992</v>
      </c>
      <c r="E413" s="1">
        <v>2</v>
      </c>
      <c r="F413">
        <v>67.764099999999999</v>
      </c>
      <c r="G413" s="2">
        <v>3</v>
      </c>
      <c r="P413">
        <v>2</v>
      </c>
      <c r="Q413" t="str">
        <f>CONCATENATE(C413,E413,G413,I413)</f>
        <v>23</v>
      </c>
    </row>
    <row r="414" spans="1:17" x14ac:dyDescent="0.25">
      <c r="A414">
        <v>4824</v>
      </c>
      <c r="D414">
        <v>53.798912999999992</v>
      </c>
      <c r="E414" s="1">
        <v>2</v>
      </c>
      <c r="F414">
        <v>67.764099999999999</v>
      </c>
      <c r="G414" s="2">
        <v>3</v>
      </c>
      <c r="P414">
        <v>2</v>
      </c>
      <c r="Q414" t="str">
        <f>CONCATENATE(C414,E414,G414,I414)</f>
        <v>23</v>
      </c>
    </row>
    <row r="415" spans="1:17" x14ac:dyDescent="0.25">
      <c r="A415">
        <v>4825</v>
      </c>
      <c r="D415">
        <v>53.798912999999992</v>
      </c>
      <c r="E415" s="1">
        <v>2</v>
      </c>
      <c r="F415">
        <v>67.764099999999999</v>
      </c>
      <c r="G415" s="2">
        <v>3</v>
      </c>
      <c r="P415">
        <v>2</v>
      </c>
      <c r="Q415" t="str">
        <f>CONCATENATE(C415,E415,G415,I415)</f>
        <v>23</v>
      </c>
    </row>
    <row r="416" spans="1:17" x14ac:dyDescent="0.25">
      <c r="A416">
        <v>4826</v>
      </c>
      <c r="D416">
        <v>53.798912999999992</v>
      </c>
      <c r="E416" s="1">
        <v>2</v>
      </c>
      <c r="F416">
        <v>67.764099999999999</v>
      </c>
      <c r="G416" s="2">
        <v>3</v>
      </c>
      <c r="P416">
        <v>2</v>
      </c>
      <c r="Q416" t="str">
        <f>CONCATENATE(C416,E416,G416,I416)</f>
        <v>23</v>
      </c>
    </row>
    <row r="417" spans="1:17" x14ac:dyDescent="0.25">
      <c r="A417">
        <v>4827</v>
      </c>
      <c r="D417">
        <v>53.798912999999992</v>
      </c>
      <c r="E417" s="1">
        <v>2</v>
      </c>
      <c r="F417">
        <v>67.764099999999999</v>
      </c>
      <c r="G417" s="2">
        <v>3</v>
      </c>
      <c r="P417">
        <v>2</v>
      </c>
      <c r="Q417" t="str">
        <f>CONCATENATE(C417,E417,G417,I417)</f>
        <v>23</v>
      </c>
    </row>
    <row r="418" spans="1:17" x14ac:dyDescent="0.25">
      <c r="A418">
        <v>4828</v>
      </c>
      <c r="D418">
        <v>53.798912999999992</v>
      </c>
      <c r="E418" s="1">
        <v>2</v>
      </c>
      <c r="F418">
        <v>67.764099999999999</v>
      </c>
      <c r="G418" s="2">
        <v>3</v>
      </c>
      <c r="P418">
        <v>2</v>
      </c>
      <c r="Q418" t="str">
        <f>CONCATENATE(C418,E418,G418,I418)</f>
        <v>23</v>
      </c>
    </row>
    <row r="419" spans="1:17" x14ac:dyDescent="0.25">
      <c r="A419">
        <v>4829</v>
      </c>
      <c r="D419">
        <v>53.798912999999992</v>
      </c>
      <c r="E419" s="1">
        <v>2</v>
      </c>
      <c r="F419">
        <v>67.504448999999994</v>
      </c>
      <c r="G419" s="2">
        <v>3</v>
      </c>
      <c r="P419">
        <v>2</v>
      </c>
      <c r="Q419" t="str">
        <f>CONCATENATE(C419,E419,G419,I419)</f>
        <v>23</v>
      </c>
    </row>
    <row r="420" spans="1:17" x14ac:dyDescent="0.25">
      <c r="A420">
        <v>4830</v>
      </c>
      <c r="D420">
        <v>53.798912999999992</v>
      </c>
      <c r="E420" s="1">
        <v>2</v>
      </c>
      <c r="F420">
        <v>67.504448999999994</v>
      </c>
      <c r="G420" s="2">
        <v>3</v>
      </c>
      <c r="P420">
        <v>2</v>
      </c>
      <c r="Q420" t="str">
        <f>CONCATENATE(C420,E420,G420,I420)</f>
        <v>23</v>
      </c>
    </row>
    <row r="421" spans="1:17" x14ac:dyDescent="0.25">
      <c r="A421">
        <v>4831</v>
      </c>
      <c r="F421">
        <v>67.374573999999996</v>
      </c>
      <c r="G421" s="2">
        <v>3</v>
      </c>
      <c r="P421">
        <v>1</v>
      </c>
      <c r="Q421" t="str">
        <f>CONCATENATE(C421,E421,G421,I421)</f>
        <v>3</v>
      </c>
    </row>
    <row r="422" spans="1:17" x14ac:dyDescent="0.25">
      <c r="A422">
        <v>4832</v>
      </c>
      <c r="B422">
        <v>41.994286999999993</v>
      </c>
      <c r="C422" s="3">
        <v>1</v>
      </c>
      <c r="F422">
        <v>67.374573999999996</v>
      </c>
      <c r="G422" s="2">
        <v>3</v>
      </c>
      <c r="H422">
        <v>56.506955999999995</v>
      </c>
      <c r="I422" s="4">
        <v>4</v>
      </c>
      <c r="P422">
        <v>3</v>
      </c>
      <c r="Q422" t="str">
        <f>CONCATENATE(C422,E422,G422,I422)</f>
        <v>134</v>
      </c>
    </row>
    <row r="423" spans="1:17" x14ac:dyDescent="0.25">
      <c r="A423">
        <v>4833</v>
      </c>
      <c r="B423">
        <v>41.994286999999993</v>
      </c>
      <c r="C423" s="3">
        <v>1</v>
      </c>
      <c r="H423">
        <v>56.506955999999995</v>
      </c>
      <c r="I423" s="4">
        <v>4</v>
      </c>
      <c r="P423">
        <v>2</v>
      </c>
      <c r="Q423" t="str">
        <f>CONCATENATE(C423,E423,G423,I423)</f>
        <v>14</v>
      </c>
    </row>
    <row r="424" spans="1:17" x14ac:dyDescent="0.25">
      <c r="A424">
        <v>4834</v>
      </c>
      <c r="B424">
        <v>41.994286999999993</v>
      </c>
      <c r="C424" s="3">
        <v>1</v>
      </c>
      <c r="H424">
        <v>56.506955999999995</v>
      </c>
      <c r="I424" s="4">
        <v>4</v>
      </c>
      <c r="P424">
        <v>2</v>
      </c>
      <c r="Q424" t="str">
        <f>CONCATENATE(C424,E424,G424,I424)</f>
        <v>14</v>
      </c>
    </row>
    <row r="425" spans="1:17" x14ac:dyDescent="0.25">
      <c r="A425">
        <v>4835</v>
      </c>
      <c r="B425">
        <v>41.994286999999993</v>
      </c>
      <c r="C425" s="3">
        <v>1</v>
      </c>
      <c r="H425">
        <v>56.506955999999995</v>
      </c>
      <c r="I425" s="4">
        <v>4</v>
      </c>
      <c r="P425">
        <v>2</v>
      </c>
      <c r="Q425" t="str">
        <f>CONCATENATE(C425,E425,G425,I425)</f>
        <v>14</v>
      </c>
    </row>
    <row r="426" spans="1:17" x14ac:dyDescent="0.25">
      <c r="A426">
        <v>4836</v>
      </c>
      <c r="B426">
        <v>41.994286999999993</v>
      </c>
      <c r="C426" s="3">
        <v>1</v>
      </c>
      <c r="H426">
        <v>56.506955999999995</v>
      </c>
      <c r="I426" s="4">
        <v>4</v>
      </c>
      <c r="P426">
        <v>2</v>
      </c>
      <c r="Q426" t="str">
        <f>CONCATENATE(C426,E426,G426,I426)</f>
        <v>14</v>
      </c>
    </row>
    <row r="427" spans="1:17" x14ac:dyDescent="0.25">
      <c r="A427">
        <v>4837</v>
      </c>
      <c r="B427">
        <v>41.994286999999993</v>
      </c>
      <c r="C427" s="3">
        <v>1</v>
      </c>
      <c r="H427">
        <v>56.506955999999995</v>
      </c>
      <c r="I427" s="4">
        <v>4</v>
      </c>
      <c r="P427">
        <v>2</v>
      </c>
      <c r="Q427" t="str">
        <f>CONCATENATE(C427,E427,G427,I427)</f>
        <v>14</v>
      </c>
    </row>
    <row r="428" spans="1:17" x14ac:dyDescent="0.25">
      <c r="A428">
        <v>4838</v>
      </c>
      <c r="B428">
        <v>41.994286999999993</v>
      </c>
      <c r="C428" s="3">
        <v>1</v>
      </c>
      <c r="H428">
        <v>56.506955999999995</v>
      </c>
      <c r="I428" s="4">
        <v>4</v>
      </c>
      <c r="P428">
        <v>2</v>
      </c>
      <c r="Q428" t="str">
        <f>CONCATENATE(C428,E428,G428,I428)</f>
        <v>14</v>
      </c>
    </row>
    <row r="429" spans="1:17" x14ac:dyDescent="0.25">
      <c r="A429">
        <v>4839</v>
      </c>
      <c r="B429">
        <v>41.994286999999993</v>
      </c>
      <c r="C429" s="3">
        <v>1</v>
      </c>
      <c r="H429">
        <v>56.506955999999995</v>
      </c>
      <c r="I429" s="4">
        <v>4</v>
      </c>
      <c r="P429">
        <v>2</v>
      </c>
      <c r="Q429" t="str">
        <f>CONCATENATE(C429,E429,G429,I429)</f>
        <v>14</v>
      </c>
    </row>
    <row r="430" spans="1:17" x14ac:dyDescent="0.25">
      <c r="A430">
        <v>4840</v>
      </c>
      <c r="B430">
        <v>41.994286999999993</v>
      </c>
      <c r="C430" s="3">
        <v>1</v>
      </c>
      <c r="H430">
        <v>56.506955999999995</v>
      </c>
      <c r="I430" s="4">
        <v>4</v>
      </c>
      <c r="P430">
        <v>2</v>
      </c>
      <c r="Q430" t="str">
        <f>CONCATENATE(C430,E430,G430,I430)</f>
        <v>14</v>
      </c>
    </row>
    <row r="431" spans="1:17" x14ac:dyDescent="0.25">
      <c r="A431">
        <v>4841</v>
      </c>
      <c r="B431">
        <v>41.994286999999993</v>
      </c>
      <c r="C431" s="3">
        <v>1</v>
      </c>
      <c r="H431">
        <v>56.506955999999995</v>
      </c>
      <c r="I431" s="4">
        <v>4</v>
      </c>
      <c r="P431">
        <v>2</v>
      </c>
      <c r="Q431" t="str">
        <f>CONCATENATE(C431,E431,G431,I431)</f>
        <v>14</v>
      </c>
    </row>
    <row r="432" spans="1:17" x14ac:dyDescent="0.25">
      <c r="A432">
        <v>4842</v>
      </c>
      <c r="B432">
        <v>41.994286999999993</v>
      </c>
      <c r="C432" s="3">
        <v>1</v>
      </c>
      <c r="H432">
        <v>56.506955999999995</v>
      </c>
      <c r="I432" s="4">
        <v>4</v>
      </c>
      <c r="P432">
        <v>2</v>
      </c>
      <c r="Q432" t="str">
        <f>CONCATENATE(C432,E432,G432,I432)</f>
        <v>14</v>
      </c>
    </row>
    <row r="433" spans="1:17" x14ac:dyDescent="0.25">
      <c r="A433">
        <v>4843</v>
      </c>
      <c r="B433">
        <v>41.994286999999993</v>
      </c>
      <c r="C433" s="3">
        <v>1</v>
      </c>
      <c r="H433">
        <v>56.506955999999995</v>
      </c>
      <c r="I433" s="4">
        <v>4</v>
      </c>
      <c r="P433">
        <v>2</v>
      </c>
      <c r="Q433" t="str">
        <f>CONCATENATE(C433,E433,G433,I433)</f>
        <v>14</v>
      </c>
    </row>
    <row r="434" spans="1:17" x14ac:dyDescent="0.25">
      <c r="A434">
        <v>4844</v>
      </c>
      <c r="B434">
        <v>41.994286999999993</v>
      </c>
      <c r="C434" s="3">
        <v>1</v>
      </c>
      <c r="H434">
        <v>56.506955999999995</v>
      </c>
      <c r="I434" s="4">
        <v>4</v>
      </c>
      <c r="P434">
        <v>2</v>
      </c>
      <c r="Q434" t="str">
        <f>CONCATENATE(C434,E434,G434,I434)</f>
        <v>14</v>
      </c>
    </row>
    <row r="435" spans="1:17" x14ac:dyDescent="0.25">
      <c r="A435">
        <v>4845</v>
      </c>
      <c r="B435">
        <v>41.994286999999993</v>
      </c>
      <c r="C435" s="3">
        <v>1</v>
      </c>
      <c r="H435">
        <v>56.506955999999995</v>
      </c>
      <c r="I435" s="4">
        <v>4</v>
      </c>
      <c r="P435">
        <v>2</v>
      </c>
      <c r="Q435" t="str">
        <f>CONCATENATE(C435,E435,G435,I435)</f>
        <v>14</v>
      </c>
    </row>
    <row r="436" spans="1:17" x14ac:dyDescent="0.25">
      <c r="A436">
        <v>4846</v>
      </c>
      <c r="B436">
        <v>41.994286999999993</v>
      </c>
      <c r="C436" s="3">
        <v>1</v>
      </c>
      <c r="H436">
        <v>56.506955999999995</v>
      </c>
      <c r="I436" s="4">
        <v>4</v>
      </c>
      <c r="P436">
        <v>2</v>
      </c>
      <c r="Q436" t="str">
        <f>CONCATENATE(C436,E436,G436,I436)</f>
        <v>14</v>
      </c>
    </row>
    <row r="437" spans="1:17" x14ac:dyDescent="0.25">
      <c r="A437">
        <v>4847</v>
      </c>
      <c r="B437">
        <v>41.994286999999993</v>
      </c>
      <c r="C437" s="3">
        <v>1</v>
      </c>
      <c r="H437">
        <v>56.506955999999995</v>
      </c>
      <c r="I437" s="4">
        <v>4</v>
      </c>
      <c r="P437">
        <v>2</v>
      </c>
      <c r="Q437" t="str">
        <f>CONCATENATE(C437,E437,G437,I437)</f>
        <v>14</v>
      </c>
    </row>
    <row r="438" spans="1:17" x14ac:dyDescent="0.25">
      <c r="A438">
        <v>4848</v>
      </c>
      <c r="B438">
        <v>41.994286999999993</v>
      </c>
      <c r="C438" s="3">
        <v>1</v>
      </c>
      <c r="H438">
        <v>56.506955999999995</v>
      </c>
      <c r="I438" s="4">
        <v>4</v>
      </c>
      <c r="P438">
        <v>2</v>
      </c>
      <c r="Q438" t="str">
        <f>CONCATENATE(C438,E438,G438,I438)</f>
        <v>14</v>
      </c>
    </row>
    <row r="439" spans="1:17" x14ac:dyDescent="0.25">
      <c r="A439">
        <v>4849</v>
      </c>
      <c r="B439">
        <v>41.994286999999993</v>
      </c>
      <c r="C439" s="3">
        <v>1</v>
      </c>
      <c r="H439">
        <v>56.437527999999993</v>
      </c>
      <c r="I439" s="4">
        <v>4</v>
      </c>
      <c r="P439">
        <v>2</v>
      </c>
      <c r="Q439" t="str">
        <f>CONCATENATE(C439,E439,G439,I439)</f>
        <v>14</v>
      </c>
    </row>
    <row r="440" spans="1:17" x14ac:dyDescent="0.25">
      <c r="A440">
        <v>4850</v>
      </c>
      <c r="B440">
        <v>41.994286999999993</v>
      </c>
      <c r="C440" s="3">
        <v>1</v>
      </c>
      <c r="P440">
        <v>1</v>
      </c>
      <c r="Q440" t="str">
        <f>CONCATENATE(C440,E440,G440,I440)</f>
        <v>1</v>
      </c>
    </row>
    <row r="441" spans="1:17" x14ac:dyDescent="0.25">
      <c r="A441">
        <v>4851</v>
      </c>
      <c r="B441">
        <v>41.994286999999993</v>
      </c>
      <c r="C441" s="3">
        <v>1</v>
      </c>
      <c r="P441">
        <v>1</v>
      </c>
      <c r="Q441" t="str">
        <f>CONCATENATE(C441,E441,G441,I441)</f>
        <v>1</v>
      </c>
    </row>
    <row r="442" spans="1:17" x14ac:dyDescent="0.25">
      <c r="A442">
        <v>4852</v>
      </c>
      <c r="D442">
        <v>30.884173999999994</v>
      </c>
      <c r="E442" s="1">
        <v>2</v>
      </c>
      <c r="P442">
        <v>1</v>
      </c>
      <c r="Q442" t="str">
        <f>CONCATENATE(C442,E442,G442,I442)</f>
        <v>2</v>
      </c>
    </row>
    <row r="443" spans="1:17" x14ac:dyDescent="0.25">
      <c r="A443">
        <v>4853</v>
      </c>
      <c r="D443">
        <v>30.884173999999994</v>
      </c>
      <c r="E443" s="1">
        <v>2</v>
      </c>
      <c r="P443">
        <v>1</v>
      </c>
      <c r="Q443" t="str">
        <f>CONCATENATE(C443,E443,G443,I443)</f>
        <v>2</v>
      </c>
    </row>
    <row r="444" spans="1:17" x14ac:dyDescent="0.25">
      <c r="A444">
        <v>4854</v>
      </c>
      <c r="D444">
        <v>30.884173999999994</v>
      </c>
      <c r="E444" s="1">
        <v>2</v>
      </c>
      <c r="P444">
        <v>1</v>
      </c>
      <c r="Q444" t="str">
        <f>CONCATENATE(C444,E444,G444,I444)</f>
        <v>2</v>
      </c>
    </row>
    <row r="445" spans="1:17" x14ac:dyDescent="0.25">
      <c r="A445">
        <v>4855</v>
      </c>
      <c r="D445">
        <v>30.884173999999994</v>
      </c>
      <c r="E445" s="1">
        <v>2</v>
      </c>
      <c r="P445">
        <v>1</v>
      </c>
      <c r="Q445" t="str">
        <f>CONCATENATE(C445,E445,G445,I445)</f>
        <v>2</v>
      </c>
    </row>
    <row r="446" spans="1:17" x14ac:dyDescent="0.25">
      <c r="A446">
        <v>4856</v>
      </c>
      <c r="D446">
        <v>30.884173999999994</v>
      </c>
      <c r="E446" s="1">
        <v>2</v>
      </c>
      <c r="P446">
        <v>1</v>
      </c>
      <c r="Q446" t="str">
        <f>CONCATENATE(C446,E446,G446,I446)</f>
        <v>2</v>
      </c>
    </row>
    <row r="447" spans="1:17" x14ac:dyDescent="0.25">
      <c r="A447">
        <v>4857</v>
      </c>
      <c r="D447">
        <v>30.884173999999994</v>
      </c>
      <c r="E447" s="1">
        <v>2</v>
      </c>
      <c r="P447">
        <v>1</v>
      </c>
      <c r="Q447" t="str">
        <f>CONCATENATE(C447,E447,G447,I447)</f>
        <v>2</v>
      </c>
    </row>
    <row r="448" spans="1:17" x14ac:dyDescent="0.25">
      <c r="A448">
        <v>4858</v>
      </c>
      <c r="D448">
        <v>30.884173999999994</v>
      </c>
      <c r="E448" s="1">
        <v>2</v>
      </c>
      <c r="F448">
        <v>44.980156999999991</v>
      </c>
      <c r="G448" s="2">
        <v>3</v>
      </c>
      <c r="P448">
        <v>2</v>
      </c>
      <c r="Q448" t="str">
        <f>CONCATENATE(C448,E448,G448,I448)</f>
        <v>23</v>
      </c>
    </row>
    <row r="449" spans="1:17" x14ac:dyDescent="0.25">
      <c r="A449">
        <v>4859</v>
      </c>
      <c r="D449">
        <v>30.884173999999994</v>
      </c>
      <c r="E449" s="1">
        <v>2</v>
      </c>
      <c r="F449">
        <v>44.980156999999991</v>
      </c>
      <c r="G449" s="2">
        <v>3</v>
      </c>
      <c r="P449">
        <v>2</v>
      </c>
      <c r="Q449" t="str">
        <f>CONCATENATE(C449,E449,G449,I449)</f>
        <v>23</v>
      </c>
    </row>
    <row r="450" spans="1:17" x14ac:dyDescent="0.25">
      <c r="A450">
        <v>4860</v>
      </c>
      <c r="D450">
        <v>30.884173999999994</v>
      </c>
      <c r="E450" s="1">
        <v>2</v>
      </c>
      <c r="F450">
        <v>44.980156999999991</v>
      </c>
      <c r="G450" s="2">
        <v>3</v>
      </c>
      <c r="P450">
        <v>2</v>
      </c>
      <c r="Q450" t="str">
        <f>CONCATENATE(C450,E450,G450,I450)</f>
        <v>23</v>
      </c>
    </row>
    <row r="451" spans="1:17" x14ac:dyDescent="0.25">
      <c r="A451">
        <v>4861</v>
      </c>
      <c r="D451">
        <v>30.884173999999994</v>
      </c>
      <c r="E451" s="1">
        <v>2</v>
      </c>
      <c r="F451">
        <v>45.049585999999991</v>
      </c>
      <c r="G451" s="2">
        <v>3</v>
      </c>
      <c r="P451">
        <v>2</v>
      </c>
      <c r="Q451" t="str">
        <f>CONCATENATE(C451,E451,G451,I451)</f>
        <v>23</v>
      </c>
    </row>
    <row r="452" spans="1:17" x14ac:dyDescent="0.25">
      <c r="A452">
        <v>4862</v>
      </c>
      <c r="D452">
        <v>30.884173999999994</v>
      </c>
      <c r="E452" s="1">
        <v>2</v>
      </c>
      <c r="F452">
        <v>45.049585999999991</v>
      </c>
      <c r="G452" s="2">
        <v>3</v>
      </c>
      <c r="P452">
        <v>2</v>
      </c>
      <c r="Q452" t="str">
        <f>CONCATENATE(C452,E452,G452,I452)</f>
        <v>23</v>
      </c>
    </row>
    <row r="453" spans="1:17" x14ac:dyDescent="0.25">
      <c r="A453">
        <v>4863</v>
      </c>
      <c r="D453">
        <v>30.884173999999994</v>
      </c>
      <c r="E453" s="1">
        <v>2</v>
      </c>
      <c r="F453">
        <v>45.049585999999991</v>
      </c>
      <c r="G453" s="2">
        <v>3</v>
      </c>
      <c r="P453">
        <v>2</v>
      </c>
      <c r="Q453" t="str">
        <f>CONCATENATE(C453,E453,G453,I453)</f>
        <v>23</v>
      </c>
    </row>
    <row r="454" spans="1:17" x14ac:dyDescent="0.25">
      <c r="A454">
        <v>4864</v>
      </c>
      <c r="D454">
        <v>30.884173999999994</v>
      </c>
      <c r="E454" s="1">
        <v>2</v>
      </c>
      <c r="F454">
        <v>45.049585999999991</v>
      </c>
      <c r="G454" s="2">
        <v>3</v>
      </c>
      <c r="P454">
        <v>2</v>
      </c>
      <c r="Q454" t="str">
        <f>CONCATENATE(C454,E454,G454,I454)</f>
        <v>23</v>
      </c>
    </row>
    <row r="455" spans="1:17" x14ac:dyDescent="0.25">
      <c r="A455">
        <v>4865</v>
      </c>
      <c r="D455">
        <v>30.884173999999994</v>
      </c>
      <c r="E455" s="1">
        <v>2</v>
      </c>
      <c r="F455">
        <v>45.049585999999991</v>
      </c>
      <c r="G455" s="2">
        <v>3</v>
      </c>
      <c r="P455">
        <v>2</v>
      </c>
      <c r="Q455" t="str">
        <f>CONCATENATE(C455,E455,G455,I455)</f>
        <v>23</v>
      </c>
    </row>
    <row r="456" spans="1:17" x14ac:dyDescent="0.25">
      <c r="A456">
        <v>4866</v>
      </c>
      <c r="D456">
        <v>30.884173999999994</v>
      </c>
      <c r="E456" s="1">
        <v>2</v>
      </c>
      <c r="F456">
        <v>45.049585999999991</v>
      </c>
      <c r="G456" s="2">
        <v>3</v>
      </c>
      <c r="P456">
        <v>2</v>
      </c>
      <c r="Q456" t="str">
        <f>CONCATENATE(C456,E456,G456,I456)</f>
        <v>23</v>
      </c>
    </row>
    <row r="457" spans="1:17" x14ac:dyDescent="0.25">
      <c r="A457">
        <v>4867</v>
      </c>
      <c r="D457">
        <v>30.884173999999994</v>
      </c>
      <c r="E457" s="1">
        <v>2</v>
      </c>
      <c r="F457">
        <v>45.049585999999991</v>
      </c>
      <c r="G457" s="2">
        <v>3</v>
      </c>
      <c r="H457">
        <v>36.439230999999992</v>
      </c>
      <c r="I457" s="4">
        <v>4</v>
      </c>
      <c r="P457">
        <v>3</v>
      </c>
      <c r="Q457" t="str">
        <f>CONCATENATE(C457,E457,G457,I457)</f>
        <v>234</v>
      </c>
    </row>
    <row r="458" spans="1:17" x14ac:dyDescent="0.25">
      <c r="A458">
        <v>4868</v>
      </c>
      <c r="D458">
        <v>30.884173999999994</v>
      </c>
      <c r="E458" s="1">
        <v>2</v>
      </c>
      <c r="F458">
        <v>45.049585999999991</v>
      </c>
      <c r="G458" s="2">
        <v>3</v>
      </c>
      <c r="H458">
        <v>36.439230999999992</v>
      </c>
      <c r="I458" s="4">
        <v>4</v>
      </c>
      <c r="P458">
        <v>3</v>
      </c>
      <c r="Q458" t="str">
        <f>CONCATENATE(C458,E458,G458,I458)</f>
        <v>234</v>
      </c>
    </row>
    <row r="459" spans="1:17" x14ac:dyDescent="0.25">
      <c r="A459">
        <v>4869</v>
      </c>
      <c r="D459">
        <v>30.884173999999994</v>
      </c>
      <c r="E459" s="1">
        <v>2</v>
      </c>
      <c r="F459">
        <v>45.049585999999991</v>
      </c>
      <c r="G459" s="2">
        <v>3</v>
      </c>
      <c r="H459">
        <v>36.300371999999989</v>
      </c>
      <c r="I459" s="4">
        <v>4</v>
      </c>
      <c r="P459">
        <v>3</v>
      </c>
      <c r="Q459" t="str">
        <f>CONCATENATE(C459,E459,G459,I459)</f>
        <v>234</v>
      </c>
    </row>
    <row r="460" spans="1:17" x14ac:dyDescent="0.25">
      <c r="A460">
        <v>4870</v>
      </c>
      <c r="D460">
        <v>30.884173999999994</v>
      </c>
      <c r="E460" s="1">
        <v>2</v>
      </c>
      <c r="F460">
        <v>45.049585999999991</v>
      </c>
      <c r="G460" s="2">
        <v>3</v>
      </c>
      <c r="H460">
        <v>36.300371999999989</v>
      </c>
      <c r="I460" s="4">
        <v>4</v>
      </c>
      <c r="P460">
        <v>3</v>
      </c>
      <c r="Q460" t="str">
        <f>CONCATENATE(C460,E460,G460,I460)</f>
        <v>234</v>
      </c>
    </row>
    <row r="461" spans="1:17" x14ac:dyDescent="0.25">
      <c r="A461">
        <v>4871</v>
      </c>
      <c r="D461">
        <v>30.884173999999994</v>
      </c>
      <c r="E461" s="1">
        <v>2</v>
      </c>
      <c r="F461">
        <v>45.049585999999991</v>
      </c>
      <c r="G461" s="2">
        <v>3</v>
      </c>
      <c r="H461">
        <v>36.300371999999989</v>
      </c>
      <c r="I461" s="4">
        <v>4</v>
      </c>
      <c r="P461">
        <v>3</v>
      </c>
      <c r="Q461" t="str">
        <f>CONCATENATE(C461,E461,G461,I461)</f>
        <v>234</v>
      </c>
    </row>
    <row r="462" spans="1:17" x14ac:dyDescent="0.25">
      <c r="A462">
        <v>4872</v>
      </c>
      <c r="D462">
        <v>30.884173999999994</v>
      </c>
      <c r="E462" s="1">
        <v>2</v>
      </c>
      <c r="F462">
        <v>45.049585999999991</v>
      </c>
      <c r="G462" s="2">
        <v>3</v>
      </c>
      <c r="H462">
        <v>36.300371999999989</v>
      </c>
      <c r="I462" s="4">
        <v>4</v>
      </c>
      <c r="P462">
        <v>3</v>
      </c>
      <c r="Q462" t="str">
        <f>CONCATENATE(C462,E462,G462,I462)</f>
        <v>234</v>
      </c>
    </row>
    <row r="463" spans="1:17" x14ac:dyDescent="0.25">
      <c r="A463">
        <v>4873</v>
      </c>
      <c r="F463">
        <v>45.049585999999991</v>
      </c>
      <c r="G463" s="2">
        <v>3</v>
      </c>
      <c r="H463">
        <v>36.300371999999989</v>
      </c>
      <c r="I463" s="4">
        <v>4</v>
      </c>
      <c r="P463">
        <v>2</v>
      </c>
      <c r="Q463" t="str">
        <f>CONCATENATE(C463,E463,G463,I463)</f>
        <v>34</v>
      </c>
    </row>
    <row r="464" spans="1:17" x14ac:dyDescent="0.25">
      <c r="A464">
        <v>4874</v>
      </c>
      <c r="B464">
        <v>19.010119999999993</v>
      </c>
      <c r="C464" s="3">
        <v>1</v>
      </c>
      <c r="H464">
        <v>36.300371999999989</v>
      </c>
      <c r="I464" s="4">
        <v>4</v>
      </c>
      <c r="P464">
        <v>2</v>
      </c>
      <c r="Q464" t="str">
        <f>CONCATENATE(C464,E464,G464,I464)</f>
        <v>14</v>
      </c>
    </row>
    <row r="465" spans="1:17" x14ac:dyDescent="0.25">
      <c r="A465">
        <v>4875</v>
      </c>
      <c r="B465">
        <v>19.010119999999993</v>
      </c>
      <c r="C465" s="3">
        <v>1</v>
      </c>
      <c r="H465">
        <v>36.300371999999989</v>
      </c>
      <c r="I465" s="4">
        <v>4</v>
      </c>
      <c r="P465">
        <v>2</v>
      </c>
      <c r="Q465" t="str">
        <f>CONCATENATE(C465,E465,G465,I465)</f>
        <v>14</v>
      </c>
    </row>
    <row r="466" spans="1:17" x14ac:dyDescent="0.25">
      <c r="A466">
        <v>4876</v>
      </c>
      <c r="B466">
        <v>19.010119999999993</v>
      </c>
      <c r="C466" s="3">
        <v>1</v>
      </c>
      <c r="H466">
        <v>36.300371999999989</v>
      </c>
      <c r="I466" s="4">
        <v>4</v>
      </c>
      <c r="P466">
        <v>2</v>
      </c>
      <c r="Q466" t="str">
        <f>CONCATENATE(C466,E466,G466,I466)</f>
        <v>14</v>
      </c>
    </row>
    <row r="467" spans="1:17" x14ac:dyDescent="0.25">
      <c r="A467">
        <v>4877</v>
      </c>
      <c r="B467">
        <v>19.010119999999993</v>
      </c>
      <c r="C467" s="3">
        <v>1</v>
      </c>
      <c r="H467">
        <v>36.300371999999989</v>
      </c>
      <c r="I467" s="4">
        <v>4</v>
      </c>
      <c r="P467">
        <v>2</v>
      </c>
      <c r="Q467" t="str">
        <f>CONCATENATE(C467,E467,G467,I467)</f>
        <v>14</v>
      </c>
    </row>
    <row r="468" spans="1:17" x14ac:dyDescent="0.25">
      <c r="A468">
        <v>4878</v>
      </c>
      <c r="B468">
        <v>19.010119999999993</v>
      </c>
      <c r="C468" s="3">
        <v>1</v>
      </c>
      <c r="H468">
        <v>36.300371999999989</v>
      </c>
      <c r="I468" s="4">
        <v>4</v>
      </c>
      <c r="P468">
        <v>2</v>
      </c>
      <c r="Q468" t="str">
        <f>CONCATENATE(C468,E468,G468,I468)</f>
        <v>14</v>
      </c>
    </row>
    <row r="469" spans="1:17" x14ac:dyDescent="0.25">
      <c r="A469">
        <v>4879</v>
      </c>
      <c r="B469">
        <v>19.010119999999993</v>
      </c>
      <c r="C469" s="3">
        <v>1</v>
      </c>
      <c r="H469">
        <v>36.300371999999989</v>
      </c>
      <c r="I469" s="4">
        <v>4</v>
      </c>
      <c r="P469">
        <v>2</v>
      </c>
      <c r="Q469" t="str">
        <f>CONCATENATE(C469,E469,G469,I469)</f>
        <v>14</v>
      </c>
    </row>
    <row r="470" spans="1:17" x14ac:dyDescent="0.25">
      <c r="A470">
        <v>4880</v>
      </c>
      <c r="B470">
        <v>19.010119999999993</v>
      </c>
      <c r="C470" s="3">
        <v>1</v>
      </c>
      <c r="H470">
        <v>36.300371999999989</v>
      </c>
      <c r="I470" s="4">
        <v>4</v>
      </c>
      <c r="P470">
        <v>2</v>
      </c>
      <c r="Q470" t="str">
        <f>CONCATENATE(C470,E470,G470,I470)</f>
        <v>14</v>
      </c>
    </row>
    <row r="471" spans="1:17" x14ac:dyDescent="0.25">
      <c r="A471">
        <v>4881</v>
      </c>
      <c r="B471">
        <v>19.010119999999993</v>
      </c>
      <c r="C471" s="3">
        <v>1</v>
      </c>
      <c r="H471">
        <v>36.300371999999989</v>
      </c>
      <c r="I471" s="4">
        <v>4</v>
      </c>
      <c r="P471">
        <v>2</v>
      </c>
      <c r="Q471" t="str">
        <f>CONCATENATE(C471,E471,G471,I471)</f>
        <v>14</v>
      </c>
    </row>
    <row r="472" spans="1:17" x14ac:dyDescent="0.25">
      <c r="A472">
        <v>4882</v>
      </c>
      <c r="B472">
        <v>19.010119999999993</v>
      </c>
      <c r="C472" s="3">
        <v>1</v>
      </c>
      <c r="H472">
        <v>36.300371999999989</v>
      </c>
      <c r="I472" s="4">
        <v>4</v>
      </c>
      <c r="P472">
        <v>2</v>
      </c>
      <c r="Q472" t="str">
        <f>CONCATENATE(C472,E472,G472,I472)</f>
        <v>14</v>
      </c>
    </row>
    <row r="473" spans="1:17" x14ac:dyDescent="0.25">
      <c r="A473">
        <v>4883</v>
      </c>
      <c r="B473">
        <v>19.010119999999993</v>
      </c>
      <c r="C473" s="3">
        <v>1</v>
      </c>
      <c r="H473">
        <v>36.300371999999989</v>
      </c>
      <c r="I473" s="4">
        <v>4</v>
      </c>
      <c r="P473">
        <v>2</v>
      </c>
      <c r="Q473" t="str">
        <f>CONCATENATE(C473,E473,G473,I473)</f>
        <v>14</v>
      </c>
    </row>
    <row r="474" spans="1:17" x14ac:dyDescent="0.25">
      <c r="A474">
        <v>4884</v>
      </c>
      <c r="B474">
        <v>19.010119999999993</v>
      </c>
      <c r="C474" s="3">
        <v>1</v>
      </c>
      <c r="H474">
        <v>36.300371999999989</v>
      </c>
      <c r="I474" s="4">
        <v>4</v>
      </c>
      <c r="P474">
        <v>2</v>
      </c>
      <c r="Q474" t="str">
        <f>CONCATENATE(C474,E474,G474,I474)</f>
        <v>14</v>
      </c>
    </row>
    <row r="475" spans="1:17" x14ac:dyDescent="0.25">
      <c r="A475">
        <v>4885</v>
      </c>
      <c r="B475">
        <v>19.010119999999993</v>
      </c>
      <c r="C475" s="3">
        <v>1</v>
      </c>
      <c r="H475">
        <v>36.300371999999989</v>
      </c>
      <c r="I475" s="4">
        <v>4</v>
      </c>
      <c r="P475">
        <v>2</v>
      </c>
      <c r="Q475" t="str">
        <f>CONCATENATE(C475,E475,G475,I475)</f>
        <v>14</v>
      </c>
    </row>
    <row r="476" spans="1:17" x14ac:dyDescent="0.25">
      <c r="A476">
        <v>4886</v>
      </c>
      <c r="B476">
        <v>19.010119999999993</v>
      </c>
      <c r="C476" s="3">
        <v>1</v>
      </c>
      <c r="H476">
        <v>36.300371999999989</v>
      </c>
      <c r="I476" s="4">
        <v>4</v>
      </c>
      <c r="P476">
        <v>2</v>
      </c>
      <c r="Q476" t="str">
        <f>CONCATENATE(C476,E476,G476,I476)</f>
        <v>14</v>
      </c>
    </row>
    <row r="477" spans="1:17" x14ac:dyDescent="0.25">
      <c r="A477">
        <v>4887</v>
      </c>
      <c r="J477">
        <v>6.9278939999999949</v>
      </c>
      <c r="K477" t="s">
        <v>22</v>
      </c>
      <c r="Q477" t="str">
        <f>CONCATENATE(C477,E477,G477,I477)</f>
        <v/>
      </c>
    </row>
    <row r="478" spans="1:17" x14ac:dyDescent="0.25">
      <c r="A478">
        <v>5128</v>
      </c>
      <c r="Q478" t="str">
        <f>CONCATENATE(C478,E478,G478,I478)</f>
        <v/>
      </c>
    </row>
    <row r="479" spans="1:17" x14ac:dyDescent="0.25">
      <c r="A479">
        <v>5129</v>
      </c>
      <c r="Q479" t="str">
        <f>CONCATENATE(C479,E479,G479,I479)</f>
        <v/>
      </c>
    </row>
    <row r="480" spans="1:17" x14ac:dyDescent="0.25">
      <c r="A480">
        <v>5130</v>
      </c>
      <c r="J480">
        <v>4.5669929999999894</v>
      </c>
      <c r="K480" t="s">
        <v>22</v>
      </c>
      <c r="Q480" t="str">
        <f>CONCATENATE(C480,E480,G480,I480)</f>
        <v/>
      </c>
    </row>
    <row r="481" spans="1:17" x14ac:dyDescent="0.25">
      <c r="A481">
        <v>5131</v>
      </c>
      <c r="D481">
        <v>25.953966999999992</v>
      </c>
      <c r="E481" s="1">
        <v>2</v>
      </c>
      <c r="P481">
        <v>1</v>
      </c>
      <c r="Q481" t="str">
        <f>CONCATENATE(C481,E481,G481,I481)</f>
        <v>2</v>
      </c>
    </row>
    <row r="482" spans="1:17" x14ac:dyDescent="0.25">
      <c r="A482">
        <v>5132</v>
      </c>
      <c r="D482">
        <v>25.953966999999992</v>
      </c>
      <c r="E482" s="1">
        <v>2</v>
      </c>
      <c r="P482">
        <v>1</v>
      </c>
      <c r="Q482" t="str">
        <f>CONCATENATE(C482,E482,G482,I482)</f>
        <v>2</v>
      </c>
    </row>
    <row r="483" spans="1:17" x14ac:dyDescent="0.25">
      <c r="A483">
        <v>5133</v>
      </c>
      <c r="D483">
        <v>25.953966999999992</v>
      </c>
      <c r="E483" s="1">
        <v>2</v>
      </c>
      <c r="P483">
        <v>1</v>
      </c>
      <c r="Q483" t="str">
        <f>CONCATENATE(C483,E483,G483,I483)</f>
        <v>2</v>
      </c>
    </row>
    <row r="484" spans="1:17" x14ac:dyDescent="0.25">
      <c r="A484">
        <v>5134</v>
      </c>
      <c r="D484">
        <v>25.953966999999992</v>
      </c>
      <c r="E484" s="1">
        <v>2</v>
      </c>
      <c r="P484">
        <v>1</v>
      </c>
      <c r="Q484" t="str">
        <f>CONCATENATE(C484,E484,G484,I484)</f>
        <v>2</v>
      </c>
    </row>
    <row r="485" spans="1:17" x14ac:dyDescent="0.25">
      <c r="A485">
        <v>5135</v>
      </c>
      <c r="D485">
        <v>25.953966999999992</v>
      </c>
      <c r="E485" s="1">
        <v>2</v>
      </c>
      <c r="P485">
        <v>1</v>
      </c>
      <c r="Q485" t="str">
        <f>CONCATENATE(C485,E485,G485,I485)</f>
        <v>2</v>
      </c>
    </row>
    <row r="486" spans="1:17" x14ac:dyDescent="0.25">
      <c r="A486">
        <v>5136</v>
      </c>
      <c r="D486">
        <v>25.953966999999992</v>
      </c>
      <c r="E486" s="1">
        <v>2</v>
      </c>
      <c r="P486">
        <v>1</v>
      </c>
      <c r="Q486" t="str">
        <f>CONCATENATE(C486,E486,G486,I486)</f>
        <v>2</v>
      </c>
    </row>
    <row r="487" spans="1:17" x14ac:dyDescent="0.25">
      <c r="A487">
        <v>5137</v>
      </c>
      <c r="D487">
        <v>25.953966999999992</v>
      </c>
      <c r="E487" s="1">
        <v>2</v>
      </c>
      <c r="P487">
        <v>1</v>
      </c>
      <c r="Q487" t="str">
        <f>CONCATENATE(C487,E487,G487,I487)</f>
        <v>2</v>
      </c>
    </row>
    <row r="488" spans="1:17" x14ac:dyDescent="0.25">
      <c r="A488">
        <v>5138</v>
      </c>
      <c r="D488">
        <v>25.953966999999992</v>
      </c>
      <c r="E488" s="1">
        <v>2</v>
      </c>
      <c r="P488">
        <v>1</v>
      </c>
      <c r="Q488" t="str">
        <f>CONCATENATE(C488,E488,G488,I488)</f>
        <v>2</v>
      </c>
    </row>
    <row r="489" spans="1:17" x14ac:dyDescent="0.25">
      <c r="A489">
        <v>5139</v>
      </c>
      <c r="D489">
        <v>25.953966999999992</v>
      </c>
      <c r="E489" s="1">
        <v>2</v>
      </c>
      <c r="P489">
        <v>1</v>
      </c>
      <c r="Q489" t="str">
        <f>CONCATENATE(C489,E489,G489,I489)</f>
        <v>2</v>
      </c>
    </row>
    <row r="490" spans="1:17" x14ac:dyDescent="0.25">
      <c r="A490">
        <v>5140</v>
      </c>
      <c r="D490">
        <v>25.953966999999992</v>
      </c>
      <c r="E490" s="1">
        <v>2</v>
      </c>
      <c r="P490">
        <v>1</v>
      </c>
      <c r="Q490" t="str">
        <f>CONCATENATE(C490,E490,G490,I490)</f>
        <v>2</v>
      </c>
    </row>
    <row r="491" spans="1:17" x14ac:dyDescent="0.25">
      <c r="A491">
        <v>5141</v>
      </c>
      <c r="D491">
        <v>25.953966999999992</v>
      </c>
      <c r="E491" s="1">
        <v>2</v>
      </c>
      <c r="P491">
        <v>1</v>
      </c>
      <c r="Q491" t="str">
        <f>CONCATENATE(C491,E491,G491,I491)</f>
        <v>2</v>
      </c>
    </row>
    <row r="492" spans="1:17" x14ac:dyDescent="0.25">
      <c r="A492">
        <v>5142</v>
      </c>
      <c r="D492">
        <v>25.953966999999992</v>
      </c>
      <c r="E492" s="1">
        <v>2</v>
      </c>
      <c r="P492">
        <v>1</v>
      </c>
      <c r="Q492" t="str">
        <f>CONCATENATE(C492,E492,G492,I492)</f>
        <v>2</v>
      </c>
    </row>
    <row r="493" spans="1:17" x14ac:dyDescent="0.25">
      <c r="A493">
        <v>5143</v>
      </c>
      <c r="D493">
        <v>25.953966999999992</v>
      </c>
      <c r="E493" s="1">
        <v>2</v>
      </c>
      <c r="H493">
        <v>16.371500999999995</v>
      </c>
      <c r="I493" s="4">
        <v>4</v>
      </c>
      <c r="P493">
        <v>2</v>
      </c>
      <c r="Q493" t="str">
        <f>CONCATENATE(C493,E493,G493,I493)</f>
        <v>24</v>
      </c>
    </row>
    <row r="494" spans="1:17" x14ac:dyDescent="0.25">
      <c r="A494">
        <v>5144</v>
      </c>
      <c r="D494">
        <v>25.953966999999992</v>
      </c>
      <c r="E494" s="1">
        <v>2</v>
      </c>
      <c r="H494">
        <v>16.371500999999995</v>
      </c>
      <c r="I494" s="4">
        <v>4</v>
      </c>
      <c r="P494">
        <v>2</v>
      </c>
      <c r="Q494" t="str">
        <f>CONCATENATE(C494,E494,G494,I494)</f>
        <v>24</v>
      </c>
    </row>
    <row r="495" spans="1:17" x14ac:dyDescent="0.25">
      <c r="A495">
        <v>5145</v>
      </c>
      <c r="D495">
        <v>25.953966999999992</v>
      </c>
      <c r="E495" s="1">
        <v>2</v>
      </c>
      <c r="H495">
        <v>16.371500999999995</v>
      </c>
      <c r="I495" s="4">
        <v>4</v>
      </c>
      <c r="P495">
        <v>2</v>
      </c>
      <c r="Q495" t="str">
        <f>CONCATENATE(C495,E495,G495,I495)</f>
        <v>24</v>
      </c>
    </row>
    <row r="496" spans="1:17" x14ac:dyDescent="0.25">
      <c r="A496">
        <v>5146</v>
      </c>
      <c r="D496">
        <v>25.953966999999992</v>
      </c>
      <c r="E496" s="1">
        <v>2</v>
      </c>
      <c r="H496">
        <v>16.371500999999995</v>
      </c>
      <c r="I496" s="4">
        <v>4</v>
      </c>
      <c r="P496">
        <v>2</v>
      </c>
      <c r="Q496" t="str">
        <f>CONCATENATE(C496,E496,G496,I496)</f>
        <v>24</v>
      </c>
    </row>
    <row r="497" spans="1:17" x14ac:dyDescent="0.25">
      <c r="A497">
        <v>5147</v>
      </c>
      <c r="D497">
        <v>25.953966999999992</v>
      </c>
      <c r="E497" s="1">
        <v>2</v>
      </c>
      <c r="H497">
        <v>16.371500999999995</v>
      </c>
      <c r="I497" s="4">
        <v>4</v>
      </c>
      <c r="P497">
        <v>2</v>
      </c>
      <c r="Q497" t="str">
        <f>CONCATENATE(C497,E497,G497,I497)</f>
        <v>24</v>
      </c>
    </row>
    <row r="498" spans="1:17" x14ac:dyDescent="0.25">
      <c r="A498">
        <v>5148</v>
      </c>
      <c r="D498">
        <v>25.953966999999992</v>
      </c>
      <c r="E498" s="1">
        <v>2</v>
      </c>
      <c r="H498">
        <v>16.371500999999995</v>
      </c>
      <c r="I498" s="4">
        <v>4</v>
      </c>
      <c r="P498">
        <v>2</v>
      </c>
      <c r="Q498" t="str">
        <f>CONCATENATE(C498,E498,G498,I498)</f>
        <v>24</v>
      </c>
    </row>
    <row r="499" spans="1:17" x14ac:dyDescent="0.25">
      <c r="A499">
        <v>5149</v>
      </c>
      <c r="D499">
        <v>25.953966999999992</v>
      </c>
      <c r="E499" s="1">
        <v>2</v>
      </c>
      <c r="H499">
        <v>16.371500999999995</v>
      </c>
      <c r="I499" s="4">
        <v>4</v>
      </c>
      <c r="P499">
        <v>2</v>
      </c>
      <c r="Q499" t="str">
        <f>CONCATENATE(C499,E499,G499,I499)</f>
        <v>24</v>
      </c>
    </row>
    <row r="500" spans="1:17" x14ac:dyDescent="0.25">
      <c r="A500">
        <v>5150</v>
      </c>
      <c r="D500">
        <v>25.953966999999992</v>
      </c>
      <c r="E500" s="1">
        <v>2</v>
      </c>
      <c r="H500">
        <v>16.371500999999995</v>
      </c>
      <c r="I500" s="4">
        <v>4</v>
      </c>
      <c r="P500">
        <v>2</v>
      </c>
      <c r="Q500" t="str">
        <f>CONCATENATE(C500,E500,G500,I500)</f>
        <v>24</v>
      </c>
    </row>
    <row r="501" spans="1:17" x14ac:dyDescent="0.25">
      <c r="A501">
        <v>5151</v>
      </c>
      <c r="D501">
        <v>25.953966999999992</v>
      </c>
      <c r="E501" s="1">
        <v>2</v>
      </c>
      <c r="H501">
        <v>16.371500999999995</v>
      </c>
      <c r="I501" s="4">
        <v>4</v>
      </c>
      <c r="P501">
        <v>2</v>
      </c>
      <c r="Q501" t="str">
        <f>CONCATENATE(C501,E501,G501,I501)</f>
        <v>24</v>
      </c>
    </row>
    <row r="502" spans="1:17" x14ac:dyDescent="0.25">
      <c r="A502">
        <v>5152</v>
      </c>
      <c r="D502">
        <v>25.953966999999992</v>
      </c>
      <c r="E502" s="1">
        <v>2</v>
      </c>
      <c r="H502">
        <v>16.371500999999995</v>
      </c>
      <c r="I502" s="4">
        <v>4</v>
      </c>
      <c r="P502">
        <v>2</v>
      </c>
      <c r="Q502" t="str">
        <f>CONCATENATE(C502,E502,G502,I502)</f>
        <v>24</v>
      </c>
    </row>
    <row r="503" spans="1:17" x14ac:dyDescent="0.25">
      <c r="A503">
        <v>5153</v>
      </c>
      <c r="D503">
        <v>25.953966999999992</v>
      </c>
      <c r="E503" s="1">
        <v>2</v>
      </c>
      <c r="H503">
        <v>16.371500999999995</v>
      </c>
      <c r="I503" s="4">
        <v>4</v>
      </c>
      <c r="P503">
        <v>2</v>
      </c>
      <c r="Q503" t="str">
        <f>CONCATENATE(C503,E503,G503,I503)</f>
        <v>24</v>
      </c>
    </row>
    <row r="504" spans="1:17" x14ac:dyDescent="0.25">
      <c r="A504">
        <v>5154</v>
      </c>
      <c r="B504">
        <v>35.953230999999995</v>
      </c>
      <c r="C504" s="3">
        <v>1</v>
      </c>
      <c r="D504">
        <v>25.953966999999992</v>
      </c>
      <c r="E504" s="1">
        <v>2</v>
      </c>
      <c r="H504">
        <v>16.371500999999995</v>
      </c>
      <c r="I504" s="4">
        <v>4</v>
      </c>
      <c r="P504">
        <v>3</v>
      </c>
      <c r="Q504" t="str">
        <f>CONCATENATE(C504,E504,G504,I504)</f>
        <v>124</v>
      </c>
    </row>
    <row r="505" spans="1:17" x14ac:dyDescent="0.25">
      <c r="A505">
        <v>5155</v>
      </c>
      <c r="B505">
        <v>35.953230999999995</v>
      </c>
      <c r="C505" s="3">
        <v>1</v>
      </c>
      <c r="H505">
        <v>16.371500999999995</v>
      </c>
      <c r="I505" s="4">
        <v>4</v>
      </c>
      <c r="P505">
        <v>2</v>
      </c>
      <c r="Q505" t="str">
        <f>CONCATENATE(C505,E505,G505,I505)</f>
        <v>14</v>
      </c>
    </row>
    <row r="506" spans="1:17" x14ac:dyDescent="0.25">
      <c r="A506">
        <v>5156</v>
      </c>
      <c r="B506">
        <v>35.953230999999995</v>
      </c>
      <c r="C506" s="3">
        <v>1</v>
      </c>
      <c r="H506">
        <v>16.371500999999995</v>
      </c>
      <c r="I506" s="4">
        <v>4</v>
      </c>
      <c r="P506">
        <v>2</v>
      </c>
      <c r="Q506" t="str">
        <f>CONCATENATE(C506,E506,G506,I506)</f>
        <v>14</v>
      </c>
    </row>
    <row r="507" spans="1:17" x14ac:dyDescent="0.25">
      <c r="A507">
        <v>5157</v>
      </c>
      <c r="B507">
        <v>35.953230999999995</v>
      </c>
      <c r="C507" s="3">
        <v>1</v>
      </c>
      <c r="H507">
        <v>16.371500999999995</v>
      </c>
      <c r="I507" s="4">
        <v>4</v>
      </c>
      <c r="P507">
        <v>2</v>
      </c>
      <c r="Q507" t="str">
        <f>CONCATENATE(C507,E507,G507,I507)</f>
        <v>14</v>
      </c>
    </row>
    <row r="508" spans="1:17" x14ac:dyDescent="0.25">
      <c r="A508">
        <v>5158</v>
      </c>
      <c r="B508">
        <v>35.953230999999995</v>
      </c>
      <c r="C508" s="3">
        <v>1</v>
      </c>
      <c r="H508">
        <v>16.371500999999995</v>
      </c>
      <c r="I508" s="4">
        <v>4</v>
      </c>
      <c r="P508">
        <v>2</v>
      </c>
      <c r="Q508" t="str">
        <f>CONCATENATE(C508,E508,G508,I508)</f>
        <v>14</v>
      </c>
    </row>
    <row r="509" spans="1:17" x14ac:dyDescent="0.25">
      <c r="A509">
        <v>5159</v>
      </c>
      <c r="B509">
        <v>35.953230999999995</v>
      </c>
      <c r="C509" s="3">
        <v>1</v>
      </c>
      <c r="H509">
        <v>16.371500999999995</v>
      </c>
      <c r="I509" s="4">
        <v>4</v>
      </c>
      <c r="P509">
        <v>2</v>
      </c>
      <c r="Q509" t="str">
        <f>CONCATENATE(C509,E509,G509,I509)</f>
        <v>14</v>
      </c>
    </row>
    <row r="510" spans="1:17" x14ac:dyDescent="0.25">
      <c r="A510">
        <v>5160</v>
      </c>
      <c r="B510">
        <v>35.953230999999995</v>
      </c>
      <c r="C510" s="3">
        <v>1</v>
      </c>
      <c r="H510">
        <v>16.371500999999995</v>
      </c>
      <c r="I510" s="4">
        <v>4</v>
      </c>
      <c r="P510">
        <v>2</v>
      </c>
      <c r="Q510" t="str">
        <f>CONCATENATE(C510,E510,G510,I510)</f>
        <v>14</v>
      </c>
    </row>
    <row r="511" spans="1:17" x14ac:dyDescent="0.25">
      <c r="A511">
        <v>5161</v>
      </c>
      <c r="B511">
        <v>35.953230999999995</v>
      </c>
      <c r="C511" s="3">
        <v>1</v>
      </c>
      <c r="H511">
        <v>16.371500999999995</v>
      </c>
      <c r="I511" s="4">
        <v>4</v>
      </c>
      <c r="P511">
        <v>2</v>
      </c>
      <c r="Q511" t="str">
        <f>CONCATENATE(C511,E511,G511,I511)</f>
        <v>14</v>
      </c>
    </row>
    <row r="512" spans="1:17" x14ac:dyDescent="0.25">
      <c r="A512">
        <v>5162</v>
      </c>
      <c r="B512">
        <v>35.953230999999995</v>
      </c>
      <c r="C512" s="3">
        <v>1</v>
      </c>
      <c r="H512">
        <v>16.371500999999995</v>
      </c>
      <c r="I512" s="4">
        <v>4</v>
      </c>
      <c r="P512">
        <v>2</v>
      </c>
      <c r="Q512" t="str">
        <f>CONCATENATE(C512,E512,G512,I512)</f>
        <v>14</v>
      </c>
    </row>
    <row r="513" spans="1:17" x14ac:dyDescent="0.25">
      <c r="A513">
        <v>5163</v>
      </c>
      <c r="B513">
        <v>35.953230999999995</v>
      </c>
      <c r="C513" s="3">
        <v>1</v>
      </c>
      <c r="P513">
        <v>1</v>
      </c>
      <c r="Q513" t="str">
        <f>CONCATENATE(C513,E513,G513,I513)</f>
        <v>1</v>
      </c>
    </row>
    <row r="514" spans="1:17" x14ac:dyDescent="0.25">
      <c r="A514">
        <v>5164</v>
      </c>
      <c r="B514">
        <v>35.953230999999995</v>
      </c>
      <c r="C514" s="3">
        <v>1</v>
      </c>
      <c r="F514">
        <v>25.12071499999999</v>
      </c>
      <c r="G514" s="2">
        <v>3</v>
      </c>
      <c r="P514">
        <v>2</v>
      </c>
      <c r="Q514" t="str">
        <f>CONCATENATE(C514,E514,G514,I514)</f>
        <v>13</v>
      </c>
    </row>
    <row r="515" spans="1:17" x14ac:dyDescent="0.25">
      <c r="A515">
        <v>5165</v>
      </c>
      <c r="B515">
        <v>35.953230999999995</v>
      </c>
      <c r="C515" s="3">
        <v>1</v>
      </c>
      <c r="F515">
        <v>25.12071499999999</v>
      </c>
      <c r="G515" s="2">
        <v>3</v>
      </c>
      <c r="P515">
        <v>2</v>
      </c>
      <c r="Q515" t="str">
        <f>CONCATENATE(C515,E515,G515,I515)</f>
        <v>13</v>
      </c>
    </row>
    <row r="516" spans="1:17" x14ac:dyDescent="0.25">
      <c r="A516">
        <v>5166</v>
      </c>
      <c r="B516">
        <v>35.953230999999995</v>
      </c>
      <c r="C516" s="3">
        <v>1</v>
      </c>
      <c r="F516">
        <v>25.12071499999999</v>
      </c>
      <c r="G516" s="2">
        <v>3</v>
      </c>
      <c r="P516">
        <v>2</v>
      </c>
      <c r="Q516" t="str">
        <f>CONCATENATE(C516,E516,G516,I516)</f>
        <v>13</v>
      </c>
    </row>
    <row r="517" spans="1:17" x14ac:dyDescent="0.25">
      <c r="A517">
        <v>5167</v>
      </c>
      <c r="B517">
        <v>35.953230999999995</v>
      </c>
      <c r="C517" s="3">
        <v>1</v>
      </c>
      <c r="F517">
        <v>25.12071499999999</v>
      </c>
      <c r="G517" s="2">
        <v>3</v>
      </c>
      <c r="P517">
        <v>2</v>
      </c>
      <c r="Q517" t="str">
        <f>CONCATENATE(C517,E517,G517,I517)</f>
        <v>13</v>
      </c>
    </row>
    <row r="518" spans="1:17" x14ac:dyDescent="0.25">
      <c r="A518">
        <v>5168</v>
      </c>
      <c r="B518">
        <v>35.953230999999995</v>
      </c>
      <c r="C518" s="3">
        <v>1</v>
      </c>
      <c r="F518">
        <v>25.12071499999999</v>
      </c>
      <c r="G518" s="2">
        <v>3</v>
      </c>
      <c r="P518">
        <v>2</v>
      </c>
      <c r="Q518" t="str">
        <f>CONCATENATE(C518,E518,G518,I518)</f>
        <v>13</v>
      </c>
    </row>
    <row r="519" spans="1:17" x14ac:dyDescent="0.25">
      <c r="A519">
        <v>5169</v>
      </c>
      <c r="B519">
        <v>35.953230999999995</v>
      </c>
      <c r="C519" s="3">
        <v>1</v>
      </c>
      <c r="F519">
        <v>25.12071499999999</v>
      </c>
      <c r="G519" s="2">
        <v>3</v>
      </c>
      <c r="P519">
        <v>2</v>
      </c>
      <c r="Q519" t="str">
        <f>CONCATENATE(C519,E519,G519,I519)</f>
        <v>13</v>
      </c>
    </row>
    <row r="520" spans="1:17" x14ac:dyDescent="0.25">
      <c r="A520">
        <v>5170</v>
      </c>
      <c r="B520">
        <v>35.953230999999995</v>
      </c>
      <c r="C520" s="3">
        <v>1</v>
      </c>
      <c r="F520">
        <v>25.12071499999999</v>
      </c>
      <c r="G520" s="2">
        <v>3</v>
      </c>
      <c r="P520">
        <v>2</v>
      </c>
      <c r="Q520" t="str">
        <f>CONCATENATE(C520,E520,G520,I520)</f>
        <v>13</v>
      </c>
    </row>
    <row r="521" spans="1:17" x14ac:dyDescent="0.25">
      <c r="A521">
        <v>5171</v>
      </c>
      <c r="B521">
        <v>35.953230999999995</v>
      </c>
      <c r="C521" s="3">
        <v>1</v>
      </c>
      <c r="F521">
        <v>25.12071499999999</v>
      </c>
      <c r="G521" s="2">
        <v>3</v>
      </c>
      <c r="P521">
        <v>2</v>
      </c>
      <c r="Q521" t="str">
        <f>CONCATENATE(C521,E521,G521,I521)</f>
        <v>13</v>
      </c>
    </row>
    <row r="522" spans="1:17" x14ac:dyDescent="0.25">
      <c r="A522">
        <v>5172</v>
      </c>
      <c r="B522">
        <v>35.953230999999995</v>
      </c>
      <c r="C522" s="3">
        <v>1</v>
      </c>
      <c r="F522">
        <v>25.12071499999999</v>
      </c>
      <c r="G522" s="2">
        <v>3</v>
      </c>
      <c r="P522">
        <v>2</v>
      </c>
      <c r="Q522" t="str">
        <f>CONCATENATE(C522,E522,G522,I522)</f>
        <v>13</v>
      </c>
    </row>
    <row r="523" spans="1:17" x14ac:dyDescent="0.25">
      <c r="A523">
        <v>5173</v>
      </c>
      <c r="B523">
        <v>35.953230999999995</v>
      </c>
      <c r="C523" s="3">
        <v>1</v>
      </c>
      <c r="F523">
        <v>25.12071499999999</v>
      </c>
      <c r="G523" s="2">
        <v>3</v>
      </c>
      <c r="P523">
        <v>2</v>
      </c>
      <c r="Q523" t="str">
        <f>CONCATENATE(C523,E523,G523,I523)</f>
        <v>13</v>
      </c>
    </row>
    <row r="524" spans="1:17" x14ac:dyDescent="0.25">
      <c r="A524">
        <v>5174</v>
      </c>
      <c r="D524">
        <v>46.160664999999995</v>
      </c>
      <c r="E524" s="1">
        <v>2</v>
      </c>
      <c r="F524">
        <v>25.12071499999999</v>
      </c>
      <c r="G524" s="2">
        <v>3</v>
      </c>
      <c r="P524">
        <v>2</v>
      </c>
      <c r="Q524" t="str">
        <f>CONCATENATE(C524,E524,G524,I524)</f>
        <v>23</v>
      </c>
    </row>
    <row r="525" spans="1:17" x14ac:dyDescent="0.25">
      <c r="A525">
        <v>5175</v>
      </c>
      <c r="D525">
        <v>46.160664999999995</v>
      </c>
      <c r="E525" s="1">
        <v>2</v>
      </c>
      <c r="F525">
        <v>25.12071499999999</v>
      </c>
      <c r="G525" s="2">
        <v>3</v>
      </c>
      <c r="P525">
        <v>2</v>
      </c>
      <c r="Q525" t="str">
        <f>CONCATENATE(C525,E525,G525,I525)</f>
        <v>23</v>
      </c>
    </row>
    <row r="526" spans="1:17" x14ac:dyDescent="0.25">
      <c r="A526">
        <v>5176</v>
      </c>
      <c r="D526">
        <v>46.160664999999995</v>
      </c>
      <c r="E526" s="1">
        <v>2</v>
      </c>
      <c r="F526">
        <v>25.12071499999999</v>
      </c>
      <c r="G526" s="2">
        <v>3</v>
      </c>
      <c r="P526">
        <v>2</v>
      </c>
      <c r="Q526" t="str">
        <f>CONCATENATE(C526,E526,G526,I526)</f>
        <v>23</v>
      </c>
    </row>
    <row r="527" spans="1:17" x14ac:dyDescent="0.25">
      <c r="A527">
        <v>5177</v>
      </c>
      <c r="D527">
        <v>46.160664999999995</v>
      </c>
      <c r="E527" s="1">
        <v>2</v>
      </c>
      <c r="F527">
        <v>25.12071499999999</v>
      </c>
      <c r="G527" s="2">
        <v>3</v>
      </c>
      <c r="P527">
        <v>2</v>
      </c>
      <c r="Q527" t="str">
        <f>CONCATENATE(C527,E527,G527,I527)</f>
        <v>23</v>
      </c>
    </row>
    <row r="528" spans="1:17" x14ac:dyDescent="0.25">
      <c r="A528">
        <v>5178</v>
      </c>
      <c r="D528">
        <v>46.160664999999995</v>
      </c>
      <c r="E528" s="1">
        <v>2</v>
      </c>
      <c r="F528">
        <v>25.12071499999999</v>
      </c>
      <c r="G528" s="2">
        <v>3</v>
      </c>
      <c r="P528">
        <v>2</v>
      </c>
      <c r="Q528" t="str">
        <f>CONCATENATE(C528,E528,G528,I528)</f>
        <v>23</v>
      </c>
    </row>
    <row r="529" spans="1:17" x14ac:dyDescent="0.25">
      <c r="A529">
        <v>5179</v>
      </c>
      <c r="D529">
        <v>46.160664999999995</v>
      </c>
      <c r="E529" s="1">
        <v>2</v>
      </c>
      <c r="F529">
        <v>25.12071499999999</v>
      </c>
      <c r="G529" s="2">
        <v>3</v>
      </c>
      <c r="P529">
        <v>2</v>
      </c>
      <c r="Q529" t="str">
        <f>CONCATENATE(C529,E529,G529,I529)</f>
        <v>23</v>
      </c>
    </row>
    <row r="530" spans="1:17" x14ac:dyDescent="0.25">
      <c r="A530">
        <v>5180</v>
      </c>
      <c r="D530">
        <v>46.160664999999995</v>
      </c>
      <c r="E530" s="1">
        <v>2</v>
      </c>
      <c r="F530">
        <v>25.12071499999999</v>
      </c>
      <c r="G530" s="2">
        <v>3</v>
      </c>
      <c r="P530">
        <v>2</v>
      </c>
      <c r="Q530" t="str">
        <f>CONCATENATE(C530,E530,G530,I530)</f>
        <v>23</v>
      </c>
    </row>
    <row r="531" spans="1:17" x14ac:dyDescent="0.25">
      <c r="A531">
        <v>5181</v>
      </c>
      <c r="D531">
        <v>46.160664999999995</v>
      </c>
      <c r="E531" s="1">
        <v>2</v>
      </c>
      <c r="F531">
        <v>25.12071499999999</v>
      </c>
      <c r="G531" s="2">
        <v>3</v>
      </c>
      <c r="P531">
        <v>2</v>
      </c>
      <c r="Q531" t="str">
        <f>CONCATENATE(C531,E531,G531,I531)</f>
        <v>23</v>
      </c>
    </row>
    <row r="532" spans="1:17" x14ac:dyDescent="0.25">
      <c r="A532">
        <v>5182</v>
      </c>
      <c r="D532">
        <v>46.160664999999995</v>
      </c>
      <c r="E532" s="1">
        <v>2</v>
      </c>
      <c r="F532">
        <v>25.12071499999999</v>
      </c>
      <c r="G532" s="2">
        <v>3</v>
      </c>
      <c r="P532">
        <v>2</v>
      </c>
      <c r="Q532" t="str">
        <f>CONCATENATE(C532,E532,G532,I532)</f>
        <v>23</v>
      </c>
    </row>
    <row r="533" spans="1:17" x14ac:dyDescent="0.25">
      <c r="A533">
        <v>5183</v>
      </c>
      <c r="D533">
        <v>46.160664999999995</v>
      </c>
      <c r="E533" s="1">
        <v>2</v>
      </c>
      <c r="P533">
        <v>1</v>
      </c>
      <c r="Q533" t="str">
        <f>CONCATENATE(C533,E533,G533,I533)</f>
        <v>2</v>
      </c>
    </row>
    <row r="534" spans="1:17" x14ac:dyDescent="0.25">
      <c r="A534">
        <v>5184</v>
      </c>
      <c r="D534">
        <v>46.160664999999995</v>
      </c>
      <c r="E534" s="1">
        <v>2</v>
      </c>
      <c r="P534">
        <v>1</v>
      </c>
      <c r="Q534" t="str">
        <f>CONCATENATE(C534,E534,G534,I534)</f>
        <v>2</v>
      </c>
    </row>
    <row r="535" spans="1:17" x14ac:dyDescent="0.25">
      <c r="A535">
        <v>5185</v>
      </c>
      <c r="D535">
        <v>46.160664999999995</v>
      </c>
      <c r="E535" s="1">
        <v>2</v>
      </c>
      <c r="H535">
        <v>38.314131999999994</v>
      </c>
      <c r="I535" s="4">
        <v>4</v>
      </c>
      <c r="P535">
        <v>2</v>
      </c>
      <c r="Q535" t="str">
        <f>CONCATENATE(C535,E535,G535,I535)</f>
        <v>24</v>
      </c>
    </row>
    <row r="536" spans="1:17" x14ac:dyDescent="0.25">
      <c r="A536">
        <v>5186</v>
      </c>
      <c r="D536">
        <v>46.160664999999995</v>
      </c>
      <c r="E536" s="1">
        <v>2</v>
      </c>
      <c r="H536">
        <v>38.314131999999994</v>
      </c>
      <c r="I536" s="4">
        <v>4</v>
      </c>
      <c r="P536">
        <v>2</v>
      </c>
      <c r="Q536" t="str">
        <f>CONCATENATE(C536,E536,G536,I536)</f>
        <v>24</v>
      </c>
    </row>
    <row r="537" spans="1:17" x14ac:dyDescent="0.25">
      <c r="A537">
        <v>5187</v>
      </c>
      <c r="D537">
        <v>46.160664999999995</v>
      </c>
      <c r="E537" s="1">
        <v>2</v>
      </c>
      <c r="H537">
        <v>38.314131999999994</v>
      </c>
      <c r="I537" s="4">
        <v>4</v>
      </c>
      <c r="P537">
        <v>2</v>
      </c>
      <c r="Q537" t="str">
        <f>CONCATENATE(C537,E537,G537,I537)</f>
        <v>24</v>
      </c>
    </row>
    <row r="538" spans="1:17" x14ac:dyDescent="0.25">
      <c r="A538">
        <v>5188</v>
      </c>
      <c r="D538">
        <v>46.160664999999995</v>
      </c>
      <c r="E538" s="1">
        <v>2</v>
      </c>
      <c r="H538">
        <v>38.314131999999994</v>
      </c>
      <c r="I538" s="4">
        <v>4</v>
      </c>
      <c r="P538">
        <v>2</v>
      </c>
      <c r="Q538" t="str">
        <f>CONCATENATE(C538,E538,G538,I538)</f>
        <v>24</v>
      </c>
    </row>
    <row r="539" spans="1:17" x14ac:dyDescent="0.25">
      <c r="A539">
        <v>5189</v>
      </c>
      <c r="B539">
        <v>54.562737999999996</v>
      </c>
      <c r="C539" s="3">
        <v>1</v>
      </c>
      <c r="D539">
        <v>46.160664999999995</v>
      </c>
      <c r="E539" s="1">
        <v>2</v>
      </c>
      <c r="H539">
        <v>38.314131999999994</v>
      </c>
      <c r="I539" s="4">
        <v>4</v>
      </c>
      <c r="P539">
        <v>3</v>
      </c>
      <c r="Q539" t="str">
        <f>CONCATENATE(C539,E539,G539,I539)</f>
        <v>124</v>
      </c>
    </row>
    <row r="540" spans="1:17" x14ac:dyDescent="0.25">
      <c r="A540">
        <v>5190</v>
      </c>
      <c r="B540">
        <v>54.562737999999996</v>
      </c>
      <c r="C540" s="3">
        <v>1</v>
      </c>
      <c r="D540">
        <v>46.160664999999995</v>
      </c>
      <c r="E540" s="1">
        <v>2</v>
      </c>
      <c r="H540">
        <v>38.314131999999994</v>
      </c>
      <c r="I540" s="4">
        <v>4</v>
      </c>
      <c r="P540">
        <v>3</v>
      </c>
      <c r="Q540" t="str">
        <f>CONCATENATE(C540,E540,G540,I540)</f>
        <v>124</v>
      </c>
    </row>
    <row r="541" spans="1:17" x14ac:dyDescent="0.25">
      <c r="A541">
        <v>5191</v>
      </c>
      <c r="B541">
        <v>54.562737999999996</v>
      </c>
      <c r="C541" s="3">
        <v>1</v>
      </c>
      <c r="D541">
        <v>46.160664999999995</v>
      </c>
      <c r="E541" s="1">
        <v>2</v>
      </c>
      <c r="H541">
        <v>38.314131999999994</v>
      </c>
      <c r="I541" s="4">
        <v>4</v>
      </c>
      <c r="P541">
        <v>3</v>
      </c>
      <c r="Q541" t="str">
        <f>CONCATENATE(C541,E541,G541,I541)</f>
        <v>124</v>
      </c>
    </row>
    <row r="542" spans="1:17" x14ac:dyDescent="0.25">
      <c r="A542">
        <v>5192</v>
      </c>
      <c r="B542">
        <v>54.562737999999996</v>
      </c>
      <c r="C542" s="3">
        <v>1</v>
      </c>
      <c r="H542">
        <v>38.314131999999994</v>
      </c>
      <c r="I542" s="4">
        <v>4</v>
      </c>
      <c r="P542">
        <v>2</v>
      </c>
      <c r="Q542" t="str">
        <f>CONCATENATE(C542,E542,G542,I542)</f>
        <v>14</v>
      </c>
    </row>
    <row r="543" spans="1:17" x14ac:dyDescent="0.25">
      <c r="A543">
        <v>5193</v>
      </c>
      <c r="B543">
        <v>54.562737999999996</v>
      </c>
      <c r="C543" s="3">
        <v>1</v>
      </c>
      <c r="H543">
        <v>38.314131999999994</v>
      </c>
      <c r="I543" s="4">
        <v>4</v>
      </c>
      <c r="P543">
        <v>2</v>
      </c>
      <c r="Q543" t="str">
        <f>CONCATENATE(C543,E543,G543,I543)</f>
        <v>14</v>
      </c>
    </row>
    <row r="544" spans="1:17" x14ac:dyDescent="0.25">
      <c r="A544">
        <v>5194</v>
      </c>
      <c r="B544">
        <v>54.562737999999996</v>
      </c>
      <c r="C544" s="3">
        <v>1</v>
      </c>
      <c r="H544">
        <v>38.314131999999994</v>
      </c>
      <c r="I544" s="4">
        <v>4</v>
      </c>
      <c r="P544">
        <v>2</v>
      </c>
      <c r="Q544" t="str">
        <f>CONCATENATE(C544,E544,G544,I544)</f>
        <v>14</v>
      </c>
    </row>
    <row r="545" spans="1:17" x14ac:dyDescent="0.25">
      <c r="A545">
        <v>5195</v>
      </c>
      <c r="B545">
        <v>54.562737999999996</v>
      </c>
      <c r="C545" s="3">
        <v>1</v>
      </c>
      <c r="H545">
        <v>38.314131999999994</v>
      </c>
      <c r="I545" s="4">
        <v>4</v>
      </c>
      <c r="P545">
        <v>2</v>
      </c>
      <c r="Q545" t="str">
        <f>CONCATENATE(C545,E545,G545,I545)</f>
        <v>14</v>
      </c>
    </row>
    <row r="546" spans="1:17" x14ac:dyDescent="0.25">
      <c r="A546">
        <v>5196</v>
      </c>
      <c r="B546">
        <v>54.562737999999996</v>
      </c>
      <c r="C546" s="3">
        <v>1</v>
      </c>
      <c r="H546">
        <v>38.314131999999994</v>
      </c>
      <c r="I546" s="4">
        <v>4</v>
      </c>
      <c r="P546">
        <v>2</v>
      </c>
      <c r="Q546" t="str">
        <f>CONCATENATE(C546,E546,G546,I546)</f>
        <v>14</v>
      </c>
    </row>
    <row r="547" spans="1:17" x14ac:dyDescent="0.25">
      <c r="A547">
        <v>5197</v>
      </c>
      <c r="B547">
        <v>54.562737999999996</v>
      </c>
      <c r="C547" s="3">
        <v>1</v>
      </c>
      <c r="H547">
        <v>38.314131999999994</v>
      </c>
      <c r="I547" s="4">
        <v>4</v>
      </c>
      <c r="P547">
        <v>2</v>
      </c>
      <c r="Q547" t="str">
        <f>CONCATENATE(C547,E547,G547,I547)</f>
        <v>14</v>
      </c>
    </row>
    <row r="548" spans="1:17" x14ac:dyDescent="0.25">
      <c r="A548">
        <v>5198</v>
      </c>
      <c r="B548">
        <v>54.562737999999996</v>
      </c>
      <c r="C548" s="3">
        <v>1</v>
      </c>
      <c r="H548">
        <v>38.314131999999994</v>
      </c>
      <c r="I548" s="4">
        <v>4</v>
      </c>
      <c r="P548">
        <v>2</v>
      </c>
      <c r="Q548" t="str">
        <f>CONCATENATE(C548,E548,G548,I548)</f>
        <v>14</v>
      </c>
    </row>
    <row r="549" spans="1:17" x14ac:dyDescent="0.25">
      <c r="A549">
        <v>5199</v>
      </c>
      <c r="B549">
        <v>54.562737999999996</v>
      </c>
      <c r="C549" s="3">
        <v>1</v>
      </c>
      <c r="H549">
        <v>38.314131999999994</v>
      </c>
      <c r="I549" s="4">
        <v>4</v>
      </c>
      <c r="P549">
        <v>2</v>
      </c>
      <c r="Q549" t="str">
        <f>CONCATENATE(C549,E549,G549,I549)</f>
        <v>14</v>
      </c>
    </row>
    <row r="550" spans="1:17" x14ac:dyDescent="0.25">
      <c r="A550">
        <v>5200</v>
      </c>
      <c r="B550">
        <v>54.562737999999996</v>
      </c>
      <c r="C550" s="3">
        <v>1</v>
      </c>
      <c r="H550">
        <v>38.314131999999994</v>
      </c>
      <c r="I550" s="4">
        <v>4</v>
      </c>
      <c r="P550">
        <v>2</v>
      </c>
      <c r="Q550" t="str">
        <f>CONCATENATE(C550,E550,G550,I550)</f>
        <v>14</v>
      </c>
    </row>
    <row r="551" spans="1:17" x14ac:dyDescent="0.25">
      <c r="A551">
        <v>5201</v>
      </c>
      <c r="B551">
        <v>54.562737999999996</v>
      </c>
      <c r="C551" s="3">
        <v>1</v>
      </c>
      <c r="H551">
        <v>38.314131999999994</v>
      </c>
      <c r="I551" s="4">
        <v>4</v>
      </c>
      <c r="P551">
        <v>2</v>
      </c>
      <c r="Q551" t="str">
        <f>CONCATENATE(C551,E551,G551,I551)</f>
        <v>14</v>
      </c>
    </row>
    <row r="552" spans="1:17" x14ac:dyDescent="0.25">
      <c r="A552">
        <v>5202</v>
      </c>
      <c r="B552">
        <v>54.562737999999996</v>
      </c>
      <c r="C552" s="3">
        <v>1</v>
      </c>
      <c r="H552">
        <v>38.314131999999994</v>
      </c>
      <c r="I552" s="4">
        <v>4</v>
      </c>
      <c r="P552">
        <v>2</v>
      </c>
      <c r="Q552" t="str">
        <f>CONCATENATE(C552,E552,G552,I552)</f>
        <v>14</v>
      </c>
    </row>
    <row r="553" spans="1:17" x14ac:dyDescent="0.25">
      <c r="A553">
        <v>5203</v>
      </c>
      <c r="B553">
        <v>54.562737999999996</v>
      </c>
      <c r="C553" s="3">
        <v>1</v>
      </c>
      <c r="H553">
        <v>38.45299099999999</v>
      </c>
      <c r="I553" s="4">
        <v>4</v>
      </c>
      <c r="P553">
        <v>2</v>
      </c>
      <c r="Q553" t="str">
        <f>CONCATENATE(C553,E553,G553,I553)</f>
        <v>14</v>
      </c>
    </row>
    <row r="554" spans="1:17" x14ac:dyDescent="0.25">
      <c r="A554">
        <v>5204</v>
      </c>
      <c r="B554">
        <v>54.562737999999996</v>
      </c>
      <c r="C554" s="3">
        <v>1</v>
      </c>
      <c r="P554">
        <v>1</v>
      </c>
      <c r="Q554" t="str">
        <f>CONCATENATE(C554,E554,G554,I554)</f>
        <v>1</v>
      </c>
    </row>
    <row r="555" spans="1:17" x14ac:dyDescent="0.25">
      <c r="A555">
        <v>5205</v>
      </c>
      <c r="B555">
        <v>54.562737999999996</v>
      </c>
      <c r="C555" s="3">
        <v>1</v>
      </c>
      <c r="P555">
        <v>1</v>
      </c>
      <c r="Q555" t="str">
        <f>CONCATENATE(C555,E555,G555,I555)</f>
        <v>1</v>
      </c>
    </row>
    <row r="556" spans="1:17" x14ac:dyDescent="0.25">
      <c r="A556">
        <v>5206</v>
      </c>
      <c r="B556">
        <v>54.562737999999996</v>
      </c>
      <c r="C556" s="3">
        <v>1</v>
      </c>
      <c r="P556">
        <v>1</v>
      </c>
      <c r="Q556" t="str">
        <f>CONCATENATE(C556,E556,G556,I556)</f>
        <v>1</v>
      </c>
    </row>
    <row r="557" spans="1:17" x14ac:dyDescent="0.25">
      <c r="A557">
        <v>5207</v>
      </c>
      <c r="B557">
        <v>54.562737999999996</v>
      </c>
      <c r="C557" s="3">
        <v>1</v>
      </c>
      <c r="F557">
        <v>50.188072999999996</v>
      </c>
      <c r="G557" s="2">
        <v>3</v>
      </c>
      <c r="P557">
        <v>2</v>
      </c>
      <c r="Q557" t="str">
        <f>CONCATENATE(C557,E557,G557,I557)</f>
        <v>13</v>
      </c>
    </row>
    <row r="558" spans="1:17" x14ac:dyDescent="0.25">
      <c r="A558">
        <v>5208</v>
      </c>
      <c r="D558">
        <v>65.686493999999996</v>
      </c>
      <c r="E558" s="1">
        <v>2</v>
      </c>
      <c r="F558">
        <v>50.188072999999996</v>
      </c>
      <c r="G558" s="2">
        <v>3</v>
      </c>
      <c r="P558">
        <v>2</v>
      </c>
      <c r="Q558" t="str">
        <f>CONCATENATE(C558,E558,G558,I558)</f>
        <v>23</v>
      </c>
    </row>
    <row r="559" spans="1:17" x14ac:dyDescent="0.25">
      <c r="A559">
        <v>5209</v>
      </c>
      <c r="D559">
        <v>65.686493999999996</v>
      </c>
      <c r="E559" s="1">
        <v>2</v>
      </c>
      <c r="F559">
        <v>50.188072999999996</v>
      </c>
      <c r="G559" s="2">
        <v>3</v>
      </c>
      <c r="P559">
        <v>2</v>
      </c>
      <c r="Q559" t="str">
        <f>CONCATENATE(C559,E559,G559,I559)</f>
        <v>23</v>
      </c>
    </row>
    <row r="560" spans="1:17" x14ac:dyDescent="0.25">
      <c r="A560">
        <v>5210</v>
      </c>
      <c r="D560">
        <v>65.686493999999996</v>
      </c>
      <c r="E560" s="1">
        <v>2</v>
      </c>
      <c r="F560">
        <v>50.188072999999996</v>
      </c>
      <c r="G560" s="2">
        <v>3</v>
      </c>
      <c r="P560">
        <v>2</v>
      </c>
      <c r="Q560" t="str">
        <f>CONCATENATE(C560,E560,G560,I560)</f>
        <v>23</v>
      </c>
    </row>
    <row r="561" spans="1:17" x14ac:dyDescent="0.25">
      <c r="A561">
        <v>5211</v>
      </c>
      <c r="D561">
        <v>65.686493999999996</v>
      </c>
      <c r="E561" s="1">
        <v>2</v>
      </c>
      <c r="F561">
        <v>50.188072999999996</v>
      </c>
      <c r="G561" s="2">
        <v>3</v>
      </c>
      <c r="P561">
        <v>2</v>
      </c>
      <c r="Q561" t="str">
        <f>CONCATENATE(C561,E561,G561,I561)</f>
        <v>23</v>
      </c>
    </row>
    <row r="562" spans="1:17" x14ac:dyDescent="0.25">
      <c r="A562">
        <v>5212</v>
      </c>
      <c r="D562">
        <v>65.686493999999996</v>
      </c>
      <c r="E562" s="1">
        <v>2</v>
      </c>
      <c r="F562">
        <v>50.188072999999996</v>
      </c>
      <c r="G562" s="2">
        <v>3</v>
      </c>
      <c r="P562">
        <v>2</v>
      </c>
      <c r="Q562" t="str">
        <f>CONCATENATE(C562,E562,G562,I562)</f>
        <v>23</v>
      </c>
    </row>
    <row r="563" spans="1:17" x14ac:dyDescent="0.25">
      <c r="A563">
        <v>5213</v>
      </c>
      <c r="D563">
        <v>65.686493999999996</v>
      </c>
      <c r="E563" s="1">
        <v>2</v>
      </c>
      <c r="F563">
        <v>50.188072999999996</v>
      </c>
      <c r="G563" s="2">
        <v>3</v>
      </c>
      <c r="P563">
        <v>2</v>
      </c>
      <c r="Q563" t="str">
        <f>CONCATENATE(C563,E563,G563,I563)</f>
        <v>23</v>
      </c>
    </row>
    <row r="564" spans="1:17" x14ac:dyDescent="0.25">
      <c r="A564">
        <v>5214</v>
      </c>
      <c r="D564">
        <v>65.686493999999996</v>
      </c>
      <c r="E564" s="1">
        <v>2</v>
      </c>
      <c r="F564">
        <v>50.188072999999996</v>
      </c>
      <c r="G564" s="2">
        <v>3</v>
      </c>
      <c r="P564">
        <v>2</v>
      </c>
      <c r="Q564" t="str">
        <f>CONCATENATE(C564,E564,G564,I564)</f>
        <v>23</v>
      </c>
    </row>
    <row r="565" spans="1:17" x14ac:dyDescent="0.25">
      <c r="A565">
        <v>5215</v>
      </c>
      <c r="D565">
        <v>65.686493999999996</v>
      </c>
      <c r="E565" s="1">
        <v>2</v>
      </c>
      <c r="F565">
        <v>50.188072999999996</v>
      </c>
      <c r="G565" s="2">
        <v>3</v>
      </c>
      <c r="P565">
        <v>2</v>
      </c>
      <c r="Q565" t="str">
        <f>CONCATENATE(C565,E565,G565,I565)</f>
        <v>23</v>
      </c>
    </row>
    <row r="566" spans="1:17" x14ac:dyDescent="0.25">
      <c r="A566">
        <v>5216</v>
      </c>
      <c r="D566">
        <v>65.686493999999996</v>
      </c>
      <c r="E566" s="1">
        <v>2</v>
      </c>
      <c r="F566">
        <v>50.188072999999996</v>
      </c>
      <c r="G566" s="2">
        <v>3</v>
      </c>
      <c r="P566">
        <v>2</v>
      </c>
      <c r="Q566" t="str">
        <f>CONCATENATE(C566,E566,G566,I566)</f>
        <v>23</v>
      </c>
    </row>
    <row r="567" spans="1:17" x14ac:dyDescent="0.25">
      <c r="A567">
        <v>5217</v>
      </c>
      <c r="D567">
        <v>65.686493999999996</v>
      </c>
      <c r="E567" s="1">
        <v>2</v>
      </c>
      <c r="F567">
        <v>50.188072999999996</v>
      </c>
      <c r="G567" s="2">
        <v>3</v>
      </c>
      <c r="P567">
        <v>2</v>
      </c>
      <c r="Q567" t="str">
        <f>CONCATENATE(C567,E567,G567,I567)</f>
        <v>23</v>
      </c>
    </row>
    <row r="568" spans="1:17" x14ac:dyDescent="0.25">
      <c r="A568">
        <v>5218</v>
      </c>
      <c r="D568">
        <v>65.686493999999996</v>
      </c>
      <c r="E568" s="1">
        <v>2</v>
      </c>
      <c r="F568">
        <v>50.188072999999996</v>
      </c>
      <c r="G568" s="2">
        <v>3</v>
      </c>
      <c r="P568">
        <v>2</v>
      </c>
      <c r="Q568" t="str">
        <f>CONCATENATE(C568,E568,G568,I568)</f>
        <v>23</v>
      </c>
    </row>
    <row r="569" spans="1:17" x14ac:dyDescent="0.25">
      <c r="A569">
        <v>5219</v>
      </c>
      <c r="D569">
        <v>65.686493999999996</v>
      </c>
      <c r="E569" s="1">
        <v>2</v>
      </c>
      <c r="F569">
        <v>50.188072999999996</v>
      </c>
      <c r="G569" s="2">
        <v>3</v>
      </c>
      <c r="P569">
        <v>2</v>
      </c>
      <c r="Q569" t="str">
        <f>CONCATENATE(C569,E569,G569,I569)</f>
        <v>23</v>
      </c>
    </row>
    <row r="570" spans="1:17" x14ac:dyDescent="0.25">
      <c r="A570">
        <v>5220</v>
      </c>
      <c r="D570">
        <v>65.686493999999996</v>
      </c>
      <c r="E570" s="1">
        <v>2</v>
      </c>
      <c r="F570">
        <v>50.188072999999996</v>
      </c>
      <c r="G570" s="2">
        <v>3</v>
      </c>
      <c r="P570">
        <v>2</v>
      </c>
      <c r="Q570" t="str">
        <f>CONCATENATE(C570,E570,G570,I570)</f>
        <v>23</v>
      </c>
    </row>
    <row r="571" spans="1:17" x14ac:dyDescent="0.25">
      <c r="A571">
        <v>5221</v>
      </c>
      <c r="D571">
        <v>65.686493999999996</v>
      </c>
      <c r="E571" s="1">
        <v>2</v>
      </c>
      <c r="F571">
        <v>50.188072999999996</v>
      </c>
      <c r="G571" s="2">
        <v>3</v>
      </c>
      <c r="P571">
        <v>2</v>
      </c>
      <c r="Q571" t="str">
        <f>CONCATENATE(C571,E571,G571,I571)</f>
        <v>23</v>
      </c>
    </row>
    <row r="572" spans="1:17" x14ac:dyDescent="0.25">
      <c r="A572">
        <v>5222</v>
      </c>
      <c r="D572">
        <v>65.686493999999996</v>
      </c>
      <c r="E572" s="1">
        <v>2</v>
      </c>
      <c r="F572">
        <v>50.257502999999993</v>
      </c>
      <c r="G572" s="2">
        <v>3</v>
      </c>
      <c r="P572">
        <v>2</v>
      </c>
      <c r="Q572" t="str">
        <f>CONCATENATE(C572,E572,G572,I572)</f>
        <v>23</v>
      </c>
    </row>
    <row r="573" spans="1:17" x14ac:dyDescent="0.25">
      <c r="A573">
        <v>5223</v>
      </c>
      <c r="D573">
        <v>65.686493999999996</v>
      </c>
      <c r="E573" s="1">
        <v>2</v>
      </c>
      <c r="F573">
        <v>50.604755999999995</v>
      </c>
      <c r="G573" s="2">
        <v>3</v>
      </c>
      <c r="P573">
        <v>2</v>
      </c>
      <c r="Q573" t="str">
        <f>CONCATENATE(C573,E573,G573,I573)</f>
        <v>23</v>
      </c>
    </row>
    <row r="574" spans="1:17" x14ac:dyDescent="0.25">
      <c r="A574">
        <v>5224</v>
      </c>
      <c r="D574">
        <v>65.686493999999996</v>
      </c>
      <c r="E574" s="1">
        <v>2</v>
      </c>
      <c r="F574">
        <v>51.021326999999992</v>
      </c>
      <c r="G574" s="2">
        <v>3</v>
      </c>
      <c r="P574">
        <v>2</v>
      </c>
      <c r="Q574" t="str">
        <f>CONCATENATE(C574,E574,G574,I574)</f>
        <v>23</v>
      </c>
    </row>
    <row r="575" spans="1:17" x14ac:dyDescent="0.25">
      <c r="A575">
        <v>5225</v>
      </c>
      <c r="D575">
        <v>65.686493999999996</v>
      </c>
      <c r="E575" s="1">
        <v>2</v>
      </c>
      <c r="H575">
        <v>61.22887399999999</v>
      </c>
      <c r="I575" s="4">
        <v>4</v>
      </c>
      <c r="P575">
        <v>2</v>
      </c>
      <c r="Q575" t="str">
        <f>CONCATENATE(C575,E575,G575,I575)</f>
        <v>24</v>
      </c>
    </row>
    <row r="576" spans="1:17" x14ac:dyDescent="0.25">
      <c r="A576">
        <v>5226</v>
      </c>
      <c r="H576">
        <v>61.22887399999999</v>
      </c>
      <c r="I576" s="4">
        <v>4</v>
      </c>
      <c r="P576">
        <v>1</v>
      </c>
      <c r="Q576" t="str">
        <f>CONCATENATE(C576,E576,G576,I576)</f>
        <v>4</v>
      </c>
    </row>
    <row r="577" spans="1:17" x14ac:dyDescent="0.25">
      <c r="A577">
        <v>5227</v>
      </c>
      <c r="H577">
        <v>63.673660999999996</v>
      </c>
      <c r="I577" s="4">
        <v>4</v>
      </c>
      <c r="P577">
        <v>1</v>
      </c>
      <c r="Q577" t="str">
        <f>CONCATENATE(C577,E577,G577,I577)</f>
        <v>4</v>
      </c>
    </row>
    <row r="578" spans="1:17" x14ac:dyDescent="0.25">
      <c r="A578">
        <v>5228</v>
      </c>
      <c r="H578">
        <v>63.673660999999996</v>
      </c>
      <c r="I578" s="4">
        <v>4</v>
      </c>
      <c r="P578">
        <v>1</v>
      </c>
      <c r="Q578" t="str">
        <f>CONCATENATE(C578,E578,G578,I578)</f>
        <v>4</v>
      </c>
    </row>
    <row r="579" spans="1:17" x14ac:dyDescent="0.25">
      <c r="A579">
        <v>5229</v>
      </c>
      <c r="H579">
        <v>63.673660999999996</v>
      </c>
      <c r="I579" s="4">
        <v>4</v>
      </c>
      <c r="P579">
        <v>1</v>
      </c>
      <c r="Q579" t="str">
        <f>CONCATENATE(C579,E579,G579,I579)</f>
        <v>4</v>
      </c>
    </row>
    <row r="580" spans="1:17" x14ac:dyDescent="0.25">
      <c r="A580">
        <v>5230</v>
      </c>
      <c r="H580">
        <v>63.673660999999996</v>
      </c>
      <c r="I580" s="4">
        <v>4</v>
      </c>
      <c r="P580">
        <v>1</v>
      </c>
      <c r="Q580" t="str">
        <f>CONCATENATE(C580,E580,G580,I580)</f>
        <v>4</v>
      </c>
    </row>
    <row r="581" spans="1:17" x14ac:dyDescent="0.25">
      <c r="A581">
        <v>5231</v>
      </c>
      <c r="B581">
        <v>74.711514999999991</v>
      </c>
      <c r="C581" s="3">
        <v>1</v>
      </c>
      <c r="H581">
        <v>63.673660999999996</v>
      </c>
      <c r="I581" s="4">
        <v>4</v>
      </c>
      <c r="P581">
        <v>2</v>
      </c>
      <c r="Q581" t="str">
        <f>CONCATENATE(C581,E581,G581,I581)</f>
        <v>14</v>
      </c>
    </row>
    <row r="582" spans="1:17" x14ac:dyDescent="0.25">
      <c r="A582">
        <v>5232</v>
      </c>
      <c r="B582">
        <v>74.711514999999991</v>
      </c>
      <c r="C582" s="3">
        <v>1</v>
      </c>
      <c r="H582">
        <v>63.673660999999996</v>
      </c>
      <c r="I582" s="4">
        <v>4</v>
      </c>
      <c r="P582">
        <v>2</v>
      </c>
      <c r="Q582" t="str">
        <f>CONCATENATE(C582,E582,G582,I582)</f>
        <v>14</v>
      </c>
    </row>
    <row r="583" spans="1:17" x14ac:dyDescent="0.25">
      <c r="A583">
        <v>5233</v>
      </c>
      <c r="B583">
        <v>74.711514999999991</v>
      </c>
      <c r="C583" s="3">
        <v>1</v>
      </c>
      <c r="H583">
        <v>63.673660999999996</v>
      </c>
      <c r="I583" s="4">
        <v>4</v>
      </c>
      <c r="P583">
        <v>2</v>
      </c>
      <c r="Q583" t="str">
        <f>CONCATENATE(C583,E583,G583,I583)</f>
        <v>14</v>
      </c>
    </row>
    <row r="584" spans="1:17" x14ac:dyDescent="0.25">
      <c r="A584">
        <v>5234</v>
      </c>
      <c r="B584">
        <v>74.711514999999991</v>
      </c>
      <c r="C584" s="3">
        <v>1</v>
      </c>
      <c r="H584">
        <v>63.673660999999996</v>
      </c>
      <c r="I584" s="4">
        <v>4</v>
      </c>
      <c r="P584">
        <v>2</v>
      </c>
      <c r="Q584" t="str">
        <f>CONCATENATE(C584,E584,G584,I584)</f>
        <v>14</v>
      </c>
    </row>
    <row r="585" spans="1:17" x14ac:dyDescent="0.25">
      <c r="A585">
        <v>5235</v>
      </c>
      <c r="B585">
        <v>74.711514999999991</v>
      </c>
      <c r="C585" s="3">
        <v>1</v>
      </c>
      <c r="H585">
        <v>63.673660999999996</v>
      </c>
      <c r="I585" s="4">
        <v>4</v>
      </c>
      <c r="P585">
        <v>2</v>
      </c>
      <c r="Q585" t="str">
        <f>CONCATENATE(C585,E585,G585,I585)</f>
        <v>14</v>
      </c>
    </row>
    <row r="586" spans="1:17" x14ac:dyDescent="0.25">
      <c r="A586">
        <v>5236</v>
      </c>
      <c r="B586">
        <v>74.711514999999991</v>
      </c>
      <c r="C586" s="3">
        <v>1</v>
      </c>
      <c r="H586">
        <v>63.673660999999996</v>
      </c>
      <c r="I586" s="4">
        <v>4</v>
      </c>
      <c r="P586">
        <v>2</v>
      </c>
      <c r="Q586" t="str">
        <f>CONCATENATE(C586,E586,G586,I586)</f>
        <v>14</v>
      </c>
    </row>
    <row r="587" spans="1:17" x14ac:dyDescent="0.25">
      <c r="A587">
        <v>5237</v>
      </c>
      <c r="B587">
        <v>74.711514999999991</v>
      </c>
      <c r="C587" s="3">
        <v>1</v>
      </c>
      <c r="H587">
        <v>63.673660999999996</v>
      </c>
      <c r="I587" s="4">
        <v>4</v>
      </c>
      <c r="P587">
        <v>2</v>
      </c>
      <c r="Q587" t="str">
        <f>CONCATENATE(C587,E587,G587,I587)</f>
        <v>14</v>
      </c>
    </row>
    <row r="588" spans="1:17" x14ac:dyDescent="0.25">
      <c r="A588">
        <v>5238</v>
      </c>
      <c r="B588">
        <v>74.711514999999991</v>
      </c>
      <c r="C588" s="3">
        <v>1</v>
      </c>
      <c r="H588">
        <v>63.673660999999996</v>
      </c>
      <c r="I588" s="4">
        <v>4</v>
      </c>
      <c r="P588">
        <v>2</v>
      </c>
      <c r="Q588" t="str">
        <f>CONCATENATE(C588,E588,G588,I588)</f>
        <v>14</v>
      </c>
    </row>
    <row r="589" spans="1:17" x14ac:dyDescent="0.25">
      <c r="A589">
        <v>5239</v>
      </c>
      <c r="B589">
        <v>74.711514999999991</v>
      </c>
      <c r="C589" s="3">
        <v>1</v>
      </c>
      <c r="H589">
        <v>63.673660999999996</v>
      </c>
      <c r="I589" s="4">
        <v>4</v>
      </c>
      <c r="P589">
        <v>2</v>
      </c>
      <c r="Q589" t="str">
        <f>CONCATENATE(C589,E589,G589,I589)</f>
        <v>14</v>
      </c>
    </row>
    <row r="590" spans="1:17" x14ac:dyDescent="0.25">
      <c r="A590">
        <v>5240</v>
      </c>
      <c r="B590">
        <v>74.711514999999991</v>
      </c>
      <c r="C590" s="3">
        <v>1</v>
      </c>
      <c r="H590">
        <v>63.673660999999996</v>
      </c>
      <c r="I590" s="4">
        <v>4</v>
      </c>
      <c r="P590">
        <v>2</v>
      </c>
      <c r="Q590" t="str">
        <f>CONCATENATE(C590,E590,G590,I590)</f>
        <v>14</v>
      </c>
    </row>
    <row r="591" spans="1:17" x14ac:dyDescent="0.25">
      <c r="A591">
        <v>5241</v>
      </c>
      <c r="B591">
        <v>74.711514999999991</v>
      </c>
      <c r="C591" s="3">
        <v>1</v>
      </c>
      <c r="H591">
        <v>63.673660999999996</v>
      </c>
      <c r="I591" s="4">
        <v>4</v>
      </c>
      <c r="P591">
        <v>2</v>
      </c>
      <c r="Q591" t="str">
        <f>CONCATENATE(C591,E591,G591,I591)</f>
        <v>14</v>
      </c>
    </row>
    <row r="592" spans="1:17" x14ac:dyDescent="0.25">
      <c r="A592">
        <v>5242</v>
      </c>
      <c r="B592">
        <v>74.711514999999991</v>
      </c>
      <c r="C592" s="3">
        <v>1</v>
      </c>
      <c r="H592">
        <v>63.673660999999996</v>
      </c>
      <c r="I592" s="4">
        <v>4</v>
      </c>
      <c r="P592">
        <v>2</v>
      </c>
      <c r="Q592" t="str">
        <f>CONCATENATE(C592,E592,G592,I592)</f>
        <v>14</v>
      </c>
    </row>
    <row r="593" spans="1:17" x14ac:dyDescent="0.25">
      <c r="A593">
        <v>5243</v>
      </c>
      <c r="B593">
        <v>74.711514999999991</v>
      </c>
      <c r="C593" s="3">
        <v>1</v>
      </c>
      <c r="H593">
        <v>63.673660999999996</v>
      </c>
      <c r="I593" s="4">
        <v>4</v>
      </c>
      <c r="P593">
        <v>2</v>
      </c>
      <c r="Q593" t="str">
        <f>CONCATENATE(C593,E593,G593,I593)</f>
        <v>14</v>
      </c>
    </row>
    <row r="594" spans="1:17" x14ac:dyDescent="0.25">
      <c r="A594">
        <v>5244</v>
      </c>
      <c r="B594">
        <v>74.711514999999991</v>
      </c>
      <c r="C594" s="3">
        <v>1</v>
      </c>
      <c r="H594">
        <v>63.673660999999996</v>
      </c>
      <c r="I594" s="4">
        <v>4</v>
      </c>
      <c r="P594">
        <v>2</v>
      </c>
      <c r="Q594" t="str">
        <f>CONCATENATE(C594,E594,G594,I594)</f>
        <v>14</v>
      </c>
    </row>
    <row r="595" spans="1:17" x14ac:dyDescent="0.25">
      <c r="A595">
        <v>5245</v>
      </c>
      <c r="B595">
        <v>74.711514999999991</v>
      </c>
      <c r="C595" s="3">
        <v>1</v>
      </c>
      <c r="D595">
        <v>81.658826000000005</v>
      </c>
      <c r="E595" s="1">
        <v>2</v>
      </c>
      <c r="P595">
        <v>2</v>
      </c>
      <c r="Q595" t="str">
        <f>CONCATENATE(C595,E595,G595,I595)</f>
        <v>12</v>
      </c>
    </row>
    <row r="596" spans="1:17" x14ac:dyDescent="0.25">
      <c r="A596">
        <v>5246</v>
      </c>
      <c r="B596">
        <v>74.711514999999991</v>
      </c>
      <c r="C596" s="3">
        <v>1</v>
      </c>
      <c r="D596">
        <v>81.658826000000005</v>
      </c>
      <c r="E596" s="1">
        <v>2</v>
      </c>
      <c r="P596">
        <v>2</v>
      </c>
      <c r="Q596" t="str">
        <f>CONCATENATE(C596,E596,G596,I596)</f>
        <v>12</v>
      </c>
    </row>
    <row r="597" spans="1:17" x14ac:dyDescent="0.25">
      <c r="A597">
        <v>5247</v>
      </c>
      <c r="B597">
        <v>75.165925000000001</v>
      </c>
      <c r="C597" s="3">
        <v>1</v>
      </c>
      <c r="D597">
        <v>81.658826000000005</v>
      </c>
      <c r="E597" s="1">
        <v>2</v>
      </c>
      <c r="P597">
        <v>2</v>
      </c>
      <c r="Q597" t="str">
        <f>CONCATENATE(C597,E597,G597,I597)</f>
        <v>12</v>
      </c>
    </row>
    <row r="598" spans="1:17" x14ac:dyDescent="0.25">
      <c r="A598">
        <v>5248</v>
      </c>
      <c r="D598">
        <v>81.658826000000005</v>
      </c>
      <c r="E598" s="1">
        <v>2</v>
      </c>
      <c r="P598">
        <v>1</v>
      </c>
      <c r="Q598" t="str">
        <f>CONCATENATE(C598,E598,G598,I598)</f>
        <v>2</v>
      </c>
    </row>
    <row r="599" spans="1:17" x14ac:dyDescent="0.25">
      <c r="A599">
        <v>5249</v>
      </c>
      <c r="D599">
        <v>81.658826000000005</v>
      </c>
      <c r="E599" s="1">
        <v>2</v>
      </c>
      <c r="P599">
        <v>1</v>
      </c>
      <c r="Q599" t="str">
        <f>CONCATENATE(C599,E599,G599,I599)</f>
        <v>2</v>
      </c>
    </row>
    <row r="600" spans="1:17" x14ac:dyDescent="0.25">
      <c r="A600">
        <v>5250</v>
      </c>
      <c r="D600">
        <v>81.658826000000005</v>
      </c>
      <c r="E600" s="1">
        <v>2</v>
      </c>
      <c r="F600">
        <v>71.659883000000008</v>
      </c>
      <c r="G600" s="2">
        <v>3</v>
      </c>
      <c r="P600">
        <v>2</v>
      </c>
      <c r="Q600" t="str">
        <f>CONCATENATE(C600,E600,G600,I600)</f>
        <v>23</v>
      </c>
    </row>
    <row r="601" spans="1:17" x14ac:dyDescent="0.25">
      <c r="A601">
        <v>5251</v>
      </c>
      <c r="D601">
        <v>81.658826000000005</v>
      </c>
      <c r="E601" s="1">
        <v>2</v>
      </c>
      <c r="F601">
        <v>71.659883000000008</v>
      </c>
      <c r="G601" s="2">
        <v>3</v>
      </c>
      <c r="P601">
        <v>2</v>
      </c>
      <c r="Q601" t="str">
        <f>CONCATENATE(C601,E601,G601,I601)</f>
        <v>23</v>
      </c>
    </row>
    <row r="602" spans="1:17" x14ac:dyDescent="0.25">
      <c r="A602">
        <v>5252</v>
      </c>
      <c r="D602">
        <v>81.658826000000005</v>
      </c>
      <c r="E602" s="1">
        <v>2</v>
      </c>
      <c r="F602">
        <v>71.659883000000008</v>
      </c>
      <c r="G602" s="2">
        <v>3</v>
      </c>
      <c r="P602">
        <v>2</v>
      </c>
      <c r="Q602" t="str">
        <f>CONCATENATE(C602,E602,G602,I602)</f>
        <v>23</v>
      </c>
    </row>
    <row r="603" spans="1:17" x14ac:dyDescent="0.25">
      <c r="A603">
        <v>5253</v>
      </c>
      <c r="D603">
        <v>81.658826000000005</v>
      </c>
      <c r="E603" s="1">
        <v>2</v>
      </c>
      <c r="F603">
        <v>71.919530000000009</v>
      </c>
      <c r="G603" s="2">
        <v>3</v>
      </c>
      <c r="P603">
        <v>2</v>
      </c>
      <c r="Q603" t="str">
        <f>CONCATENATE(C603,E603,G603,I603)</f>
        <v>23</v>
      </c>
    </row>
    <row r="604" spans="1:17" x14ac:dyDescent="0.25">
      <c r="A604">
        <v>5254</v>
      </c>
      <c r="D604">
        <v>81.658826000000005</v>
      </c>
      <c r="E604" s="1">
        <v>2</v>
      </c>
      <c r="F604">
        <v>71.919530000000009</v>
      </c>
      <c r="G604" s="2">
        <v>3</v>
      </c>
      <c r="P604">
        <v>2</v>
      </c>
      <c r="Q604" t="str">
        <f>CONCATENATE(C604,E604,G604,I604)</f>
        <v>23</v>
      </c>
    </row>
    <row r="605" spans="1:17" x14ac:dyDescent="0.25">
      <c r="A605">
        <v>5255</v>
      </c>
      <c r="D605">
        <v>81.658826000000005</v>
      </c>
      <c r="E605" s="1">
        <v>2</v>
      </c>
      <c r="F605">
        <v>71.919530000000009</v>
      </c>
      <c r="G605" s="2">
        <v>3</v>
      </c>
      <c r="P605">
        <v>2</v>
      </c>
      <c r="Q605" t="str">
        <f>CONCATENATE(C605,E605,G605,I605)</f>
        <v>23</v>
      </c>
    </row>
    <row r="606" spans="1:17" x14ac:dyDescent="0.25">
      <c r="A606">
        <v>5256</v>
      </c>
      <c r="D606">
        <v>81.658826000000005</v>
      </c>
      <c r="E606" s="1">
        <v>2</v>
      </c>
      <c r="F606">
        <v>71.919530000000009</v>
      </c>
      <c r="G606" s="2">
        <v>3</v>
      </c>
      <c r="P606">
        <v>2</v>
      </c>
      <c r="Q606" t="str">
        <f>CONCATENATE(C606,E606,G606,I606)</f>
        <v>23</v>
      </c>
    </row>
    <row r="607" spans="1:17" x14ac:dyDescent="0.25">
      <c r="A607">
        <v>5257</v>
      </c>
      <c r="D607">
        <v>81.658826000000005</v>
      </c>
      <c r="E607" s="1">
        <v>2</v>
      </c>
      <c r="F607">
        <v>71.919530000000009</v>
      </c>
      <c r="G607" s="2">
        <v>3</v>
      </c>
      <c r="P607">
        <v>2</v>
      </c>
      <c r="Q607" t="str">
        <f>CONCATENATE(C607,E607,G607,I607)</f>
        <v>23</v>
      </c>
    </row>
    <row r="608" spans="1:17" x14ac:dyDescent="0.25">
      <c r="A608">
        <v>5258</v>
      </c>
      <c r="D608">
        <v>81.658826000000005</v>
      </c>
      <c r="E608" s="1">
        <v>2</v>
      </c>
      <c r="F608">
        <v>71.919530000000009</v>
      </c>
      <c r="G608" s="2">
        <v>3</v>
      </c>
      <c r="P608">
        <v>2</v>
      </c>
      <c r="Q608" t="str">
        <f>CONCATENATE(C608,E608,G608,I608)</f>
        <v>23</v>
      </c>
    </row>
    <row r="609" spans="1:17" x14ac:dyDescent="0.25">
      <c r="A609">
        <v>5259</v>
      </c>
      <c r="D609">
        <v>81.658826000000005</v>
      </c>
      <c r="E609" s="1">
        <v>2</v>
      </c>
      <c r="F609">
        <v>71.919530000000009</v>
      </c>
      <c r="G609" s="2">
        <v>3</v>
      </c>
      <c r="P609">
        <v>2</v>
      </c>
      <c r="Q609" t="str">
        <f>CONCATENATE(C609,E609,G609,I609)</f>
        <v>23</v>
      </c>
    </row>
    <row r="610" spans="1:17" x14ac:dyDescent="0.25">
      <c r="A610">
        <v>5260</v>
      </c>
      <c r="D610">
        <v>81.658826000000005</v>
      </c>
      <c r="E610" s="1">
        <v>2</v>
      </c>
      <c r="F610">
        <v>71.919530000000009</v>
      </c>
      <c r="G610" s="2">
        <v>3</v>
      </c>
      <c r="P610">
        <v>2</v>
      </c>
      <c r="Q610" t="str">
        <f>CONCATENATE(C610,E610,G610,I610)</f>
        <v>23</v>
      </c>
    </row>
    <row r="611" spans="1:17" x14ac:dyDescent="0.25">
      <c r="A611">
        <v>5261</v>
      </c>
      <c r="D611">
        <v>81.658826000000005</v>
      </c>
      <c r="E611" s="1">
        <v>2</v>
      </c>
      <c r="F611">
        <v>72.244168000000002</v>
      </c>
      <c r="G611" s="2">
        <v>3</v>
      </c>
      <c r="P611">
        <v>2</v>
      </c>
      <c r="Q611" t="str">
        <f>CONCATENATE(C611,E611,G611,I611)</f>
        <v>23</v>
      </c>
    </row>
    <row r="612" spans="1:17" x14ac:dyDescent="0.25">
      <c r="A612">
        <v>5262</v>
      </c>
      <c r="D612">
        <v>81.658826000000005</v>
      </c>
      <c r="E612" s="1">
        <v>2</v>
      </c>
      <c r="F612">
        <v>72.244168000000002</v>
      </c>
      <c r="G612" s="2">
        <v>3</v>
      </c>
      <c r="P612">
        <v>2</v>
      </c>
      <c r="Q612" t="str">
        <f>CONCATENATE(C612,E612,G612,I612)</f>
        <v>23</v>
      </c>
    </row>
    <row r="613" spans="1:17" x14ac:dyDescent="0.25">
      <c r="A613">
        <v>5263</v>
      </c>
      <c r="F613">
        <v>72.244168000000002</v>
      </c>
      <c r="G613" s="2">
        <v>3</v>
      </c>
      <c r="P613">
        <v>1</v>
      </c>
      <c r="Q613" t="str">
        <f>CONCATENATE(C613,E613,G613,I613)</f>
        <v>3</v>
      </c>
    </row>
    <row r="614" spans="1:17" x14ac:dyDescent="0.25">
      <c r="A614">
        <v>5264</v>
      </c>
      <c r="F614">
        <v>72.244168000000002</v>
      </c>
      <c r="G614" s="2">
        <v>3</v>
      </c>
      <c r="P614">
        <v>1</v>
      </c>
      <c r="Q614" t="str">
        <f>CONCATENATE(C614,E614,G614,I614)</f>
        <v>3</v>
      </c>
    </row>
    <row r="615" spans="1:17" x14ac:dyDescent="0.25">
      <c r="A615">
        <v>5265</v>
      </c>
      <c r="F615">
        <v>72.309158999999994</v>
      </c>
      <c r="G615" s="2">
        <v>3</v>
      </c>
      <c r="P615">
        <v>1</v>
      </c>
      <c r="Q615" t="str">
        <f>CONCATENATE(C615,E615,G615,I615)</f>
        <v>3</v>
      </c>
    </row>
    <row r="616" spans="1:17" x14ac:dyDescent="0.25">
      <c r="A616">
        <v>5266</v>
      </c>
      <c r="F616">
        <v>72.503923</v>
      </c>
      <c r="G616" s="2">
        <v>3</v>
      </c>
      <c r="P616">
        <v>1</v>
      </c>
      <c r="Q616" t="str">
        <f>CONCATENATE(C616,E616,G616,I616)</f>
        <v>3</v>
      </c>
    </row>
    <row r="617" spans="1:17" x14ac:dyDescent="0.25">
      <c r="A617">
        <v>5267</v>
      </c>
      <c r="F617">
        <v>73.347966</v>
      </c>
      <c r="G617" s="2">
        <v>3</v>
      </c>
      <c r="P617">
        <v>1</v>
      </c>
      <c r="Q617" t="str">
        <f>CONCATENATE(C617,E617,G617,I617)</f>
        <v>3</v>
      </c>
    </row>
    <row r="618" spans="1:17" x14ac:dyDescent="0.25">
      <c r="A618">
        <v>5268</v>
      </c>
      <c r="B618">
        <v>93.086206000000004</v>
      </c>
      <c r="C618" s="3">
        <v>1</v>
      </c>
      <c r="P618">
        <v>1</v>
      </c>
      <c r="Q618" t="str">
        <f>CONCATENATE(C618,E618,G618,I618)</f>
        <v>1</v>
      </c>
    </row>
    <row r="619" spans="1:17" x14ac:dyDescent="0.25">
      <c r="A619">
        <v>5269</v>
      </c>
      <c r="B619">
        <v>93.086206000000004</v>
      </c>
      <c r="C619" s="3">
        <v>1</v>
      </c>
      <c r="P619">
        <v>1</v>
      </c>
      <c r="Q619" t="str">
        <f>CONCATENATE(C619,E619,G619,I619)</f>
        <v>1</v>
      </c>
    </row>
    <row r="620" spans="1:17" x14ac:dyDescent="0.25">
      <c r="A620">
        <v>5270</v>
      </c>
      <c r="B620">
        <v>93.086206000000004</v>
      </c>
      <c r="C620" s="3">
        <v>1</v>
      </c>
      <c r="P620">
        <v>1</v>
      </c>
      <c r="Q620" t="str">
        <f>CONCATENATE(C620,E620,G620,I620)</f>
        <v>1</v>
      </c>
    </row>
    <row r="621" spans="1:17" x14ac:dyDescent="0.25">
      <c r="A621">
        <v>5271</v>
      </c>
      <c r="B621">
        <v>93.086206000000004</v>
      </c>
      <c r="C621" s="3">
        <v>1</v>
      </c>
      <c r="P621">
        <v>1</v>
      </c>
      <c r="Q621" t="str">
        <f>CONCATENATE(C621,E621,G621,I621)</f>
        <v>1</v>
      </c>
    </row>
    <row r="622" spans="1:17" x14ac:dyDescent="0.25">
      <c r="A622">
        <v>5272</v>
      </c>
      <c r="B622">
        <v>93.086206000000004</v>
      </c>
      <c r="C622" s="3">
        <v>1</v>
      </c>
      <c r="P622">
        <v>1</v>
      </c>
      <c r="Q622" t="str">
        <f>CONCATENATE(C622,E622,G622,I622)</f>
        <v>1</v>
      </c>
    </row>
    <row r="623" spans="1:17" x14ac:dyDescent="0.25">
      <c r="A623">
        <v>5273</v>
      </c>
      <c r="B623">
        <v>93.086206000000004</v>
      </c>
      <c r="C623" s="3">
        <v>1</v>
      </c>
      <c r="P623">
        <v>1</v>
      </c>
      <c r="Q623" t="str">
        <f>CONCATENATE(C623,E623,G623,I623)</f>
        <v>1</v>
      </c>
    </row>
    <row r="624" spans="1:17" x14ac:dyDescent="0.25">
      <c r="A624">
        <v>5274</v>
      </c>
      <c r="B624">
        <v>93.086206000000004</v>
      </c>
      <c r="C624" s="3">
        <v>1</v>
      </c>
      <c r="H624">
        <v>82.697629000000006</v>
      </c>
      <c r="I624" s="4">
        <v>4</v>
      </c>
      <c r="P624">
        <v>2</v>
      </c>
      <c r="Q624" t="str">
        <f>CONCATENATE(C624,E624,G624,I624)</f>
        <v>14</v>
      </c>
    </row>
    <row r="625" spans="1:17" x14ac:dyDescent="0.25">
      <c r="A625">
        <v>5275</v>
      </c>
      <c r="B625">
        <v>93.086206000000004</v>
      </c>
      <c r="C625" s="3">
        <v>1</v>
      </c>
      <c r="H625">
        <v>82.697629000000006</v>
      </c>
      <c r="I625" s="4">
        <v>4</v>
      </c>
      <c r="P625">
        <v>2</v>
      </c>
      <c r="Q625" t="str">
        <f>CONCATENATE(C625,E625,G625,I625)</f>
        <v>14</v>
      </c>
    </row>
    <row r="626" spans="1:17" x14ac:dyDescent="0.25">
      <c r="A626">
        <v>5276</v>
      </c>
      <c r="B626">
        <v>93.086206000000004</v>
      </c>
      <c r="C626" s="3">
        <v>1</v>
      </c>
      <c r="H626">
        <v>82.697629000000006</v>
      </c>
      <c r="I626" s="4">
        <v>4</v>
      </c>
      <c r="P626">
        <v>2</v>
      </c>
      <c r="Q626" t="str">
        <f>CONCATENATE(C626,E626,G626,I626)</f>
        <v>14</v>
      </c>
    </row>
    <row r="627" spans="1:17" x14ac:dyDescent="0.25">
      <c r="A627">
        <v>5277</v>
      </c>
      <c r="B627">
        <v>93.086206000000004</v>
      </c>
      <c r="C627" s="3">
        <v>1</v>
      </c>
      <c r="H627">
        <v>82.697629000000006</v>
      </c>
      <c r="I627" s="4">
        <v>4</v>
      </c>
      <c r="P627">
        <v>2</v>
      </c>
      <c r="Q627" t="str">
        <f>CONCATENATE(C627,E627,G627,I627)</f>
        <v>14</v>
      </c>
    </row>
    <row r="628" spans="1:17" x14ac:dyDescent="0.25">
      <c r="A628">
        <v>5278</v>
      </c>
      <c r="B628">
        <v>93.086206000000004</v>
      </c>
      <c r="C628" s="3">
        <v>1</v>
      </c>
      <c r="H628">
        <v>82.697629000000006</v>
      </c>
      <c r="I628" s="4">
        <v>4</v>
      </c>
      <c r="P628">
        <v>2</v>
      </c>
      <c r="Q628" t="str">
        <f>CONCATENATE(C628,E628,G628,I628)</f>
        <v>14</v>
      </c>
    </row>
    <row r="629" spans="1:17" x14ac:dyDescent="0.25">
      <c r="A629">
        <v>5279</v>
      </c>
      <c r="B629">
        <v>93.086206000000004</v>
      </c>
      <c r="C629" s="3">
        <v>1</v>
      </c>
      <c r="F629">
        <v>82.437982000000005</v>
      </c>
      <c r="G629" s="2">
        <v>3</v>
      </c>
      <c r="H629">
        <v>82.697629000000006</v>
      </c>
      <c r="I629" s="4">
        <v>4</v>
      </c>
      <c r="P629">
        <v>3</v>
      </c>
      <c r="Q629" t="str">
        <f>CONCATENATE(C629,E629,G629,I629)</f>
        <v>134</v>
      </c>
    </row>
    <row r="630" spans="1:17" x14ac:dyDescent="0.25">
      <c r="A630">
        <v>5280</v>
      </c>
      <c r="B630">
        <v>93.086206000000004</v>
      </c>
      <c r="C630" s="3">
        <v>1</v>
      </c>
      <c r="F630">
        <v>82.437982000000005</v>
      </c>
      <c r="G630" s="2">
        <v>3</v>
      </c>
      <c r="H630">
        <v>82.697629000000006</v>
      </c>
      <c r="I630" s="4">
        <v>4</v>
      </c>
      <c r="P630">
        <v>3</v>
      </c>
      <c r="Q630" t="str">
        <f>CONCATENATE(C630,E630,G630,I630)</f>
        <v>134</v>
      </c>
    </row>
    <row r="631" spans="1:17" x14ac:dyDescent="0.25">
      <c r="A631">
        <v>5281</v>
      </c>
      <c r="B631">
        <v>93.086206000000004</v>
      </c>
      <c r="C631" s="3">
        <v>1</v>
      </c>
      <c r="D631">
        <v>98.475201999999996</v>
      </c>
      <c r="E631" s="1">
        <v>2</v>
      </c>
      <c r="F631">
        <v>82.437982000000005</v>
      </c>
      <c r="G631" s="2">
        <v>3</v>
      </c>
      <c r="H631">
        <v>82.697629000000006</v>
      </c>
      <c r="I631" s="4">
        <v>4</v>
      </c>
      <c r="P631">
        <v>4</v>
      </c>
      <c r="Q631" t="str">
        <f>CONCATENATE(C631,E631,G631,I631)</f>
        <v>1234</v>
      </c>
    </row>
    <row r="632" spans="1:17" x14ac:dyDescent="0.25">
      <c r="A632">
        <v>5282</v>
      </c>
      <c r="B632">
        <v>93.086206000000004</v>
      </c>
      <c r="C632" s="3">
        <v>1</v>
      </c>
      <c r="D632">
        <v>98.475201999999996</v>
      </c>
      <c r="E632" s="1">
        <v>2</v>
      </c>
      <c r="F632">
        <v>82.437982000000005</v>
      </c>
      <c r="G632" s="2">
        <v>3</v>
      </c>
      <c r="H632">
        <v>82.697629000000006</v>
      </c>
      <c r="I632" s="4">
        <v>4</v>
      </c>
      <c r="P632">
        <v>4</v>
      </c>
      <c r="Q632" t="str">
        <f>CONCATENATE(C632,E632,G632,I632)</f>
        <v>1234</v>
      </c>
    </row>
    <row r="633" spans="1:17" x14ac:dyDescent="0.25">
      <c r="A633">
        <v>5283</v>
      </c>
      <c r="B633">
        <v>93.086206000000004</v>
      </c>
      <c r="C633" s="3">
        <v>1</v>
      </c>
      <c r="D633">
        <v>98.475201999999996</v>
      </c>
      <c r="E633" s="1">
        <v>2</v>
      </c>
      <c r="F633">
        <v>82.697629000000006</v>
      </c>
      <c r="G633" s="2">
        <v>3</v>
      </c>
      <c r="H633">
        <v>82.697629000000006</v>
      </c>
      <c r="I633" s="4">
        <v>4</v>
      </c>
      <c r="P633">
        <v>4</v>
      </c>
      <c r="Q633" t="str">
        <f>CONCATENATE(C633,E633,G633,I633)</f>
        <v>1234</v>
      </c>
    </row>
    <row r="634" spans="1:17" x14ac:dyDescent="0.25">
      <c r="A634">
        <v>5284</v>
      </c>
      <c r="B634">
        <v>93.086206000000004</v>
      </c>
      <c r="C634" s="3">
        <v>1</v>
      </c>
      <c r="D634">
        <v>98.475201999999996</v>
      </c>
      <c r="E634" s="1">
        <v>2</v>
      </c>
      <c r="F634">
        <v>82.697629000000006</v>
      </c>
      <c r="G634" s="2">
        <v>3</v>
      </c>
      <c r="H634">
        <v>82.697629000000006</v>
      </c>
      <c r="I634" s="4">
        <v>4</v>
      </c>
      <c r="P634">
        <v>4</v>
      </c>
      <c r="Q634" t="str">
        <f>CONCATENATE(C634,E634,G634,I634)</f>
        <v>1234</v>
      </c>
    </row>
    <row r="635" spans="1:17" x14ac:dyDescent="0.25">
      <c r="A635">
        <v>5285</v>
      </c>
      <c r="B635">
        <v>93.086206000000004</v>
      </c>
      <c r="C635" s="3">
        <v>1</v>
      </c>
      <c r="D635">
        <v>98.475201999999996</v>
      </c>
      <c r="E635" s="1">
        <v>2</v>
      </c>
      <c r="F635">
        <v>82.697629000000006</v>
      </c>
      <c r="G635" s="2">
        <v>3</v>
      </c>
      <c r="H635">
        <v>82.697629000000006</v>
      </c>
      <c r="I635" s="4">
        <v>4</v>
      </c>
      <c r="P635">
        <v>4</v>
      </c>
      <c r="Q635" t="str">
        <f>CONCATENATE(C635,E635,G635,I635)</f>
        <v>1234</v>
      </c>
    </row>
    <row r="636" spans="1:17" x14ac:dyDescent="0.25">
      <c r="A636">
        <v>5286</v>
      </c>
      <c r="B636">
        <v>93.086206000000004</v>
      </c>
      <c r="C636" s="3">
        <v>1</v>
      </c>
      <c r="D636">
        <v>98.475201999999996</v>
      </c>
      <c r="E636" s="1">
        <v>2</v>
      </c>
      <c r="F636">
        <v>82.892392000000001</v>
      </c>
      <c r="G636" s="2">
        <v>3</v>
      </c>
      <c r="H636">
        <v>82.697629000000006</v>
      </c>
      <c r="I636" s="4">
        <v>4</v>
      </c>
      <c r="P636">
        <v>4</v>
      </c>
      <c r="Q636" t="str">
        <f>CONCATENATE(C636,E636,G636,I636)</f>
        <v>1234</v>
      </c>
    </row>
    <row r="637" spans="1:17" x14ac:dyDescent="0.25">
      <c r="A637">
        <v>5287</v>
      </c>
      <c r="B637">
        <v>93.086206000000004</v>
      </c>
      <c r="C637" s="3">
        <v>1</v>
      </c>
      <c r="D637">
        <v>98.475201999999996</v>
      </c>
      <c r="E637" s="1">
        <v>2</v>
      </c>
      <c r="F637">
        <v>82.892392000000001</v>
      </c>
      <c r="G637" s="2">
        <v>3</v>
      </c>
      <c r="H637">
        <v>82.697629000000006</v>
      </c>
      <c r="I637" s="4">
        <v>4</v>
      </c>
      <c r="P637">
        <v>4</v>
      </c>
      <c r="Q637" t="str">
        <f>CONCATENATE(C637,E637,G637,I637)</f>
        <v>1234</v>
      </c>
    </row>
    <row r="638" spans="1:17" x14ac:dyDescent="0.25">
      <c r="A638">
        <v>5288</v>
      </c>
      <c r="B638">
        <v>93.086206000000004</v>
      </c>
      <c r="C638" s="3">
        <v>1</v>
      </c>
      <c r="D638">
        <v>98.475201999999996</v>
      </c>
      <c r="E638" s="1">
        <v>2</v>
      </c>
      <c r="F638">
        <v>82.892392000000001</v>
      </c>
      <c r="G638" s="2">
        <v>3</v>
      </c>
      <c r="H638">
        <v>82.697629000000006</v>
      </c>
      <c r="I638" s="4">
        <v>4</v>
      </c>
      <c r="P638">
        <v>4</v>
      </c>
      <c r="Q638" t="str">
        <f>CONCATENATE(C638,E638,G638,I638)</f>
        <v>1234</v>
      </c>
    </row>
    <row r="639" spans="1:17" x14ac:dyDescent="0.25">
      <c r="A639">
        <v>5289</v>
      </c>
      <c r="D639">
        <v>98.475201999999996</v>
      </c>
      <c r="E639" s="1">
        <v>2</v>
      </c>
      <c r="F639">
        <v>82.892392000000001</v>
      </c>
      <c r="G639" s="2">
        <v>3</v>
      </c>
      <c r="H639">
        <v>82.697629000000006</v>
      </c>
      <c r="I639" s="4">
        <v>4</v>
      </c>
      <c r="P639">
        <v>3</v>
      </c>
      <c r="Q639" t="str">
        <f>CONCATENATE(C639,E639,G639,I639)</f>
        <v>234</v>
      </c>
    </row>
    <row r="640" spans="1:17" x14ac:dyDescent="0.25">
      <c r="A640">
        <v>5290</v>
      </c>
      <c r="D640">
        <v>98.475201999999996</v>
      </c>
      <c r="E640" s="1">
        <v>2</v>
      </c>
      <c r="F640">
        <v>82.892392000000001</v>
      </c>
      <c r="G640" s="2">
        <v>3</v>
      </c>
      <c r="H640">
        <v>82.697629000000006</v>
      </c>
      <c r="I640" s="4">
        <v>4</v>
      </c>
      <c r="P640">
        <v>3</v>
      </c>
      <c r="Q640" t="str">
        <f>CONCATENATE(C640,E640,G640,I640)</f>
        <v>234</v>
      </c>
    </row>
    <row r="641" spans="1:17" x14ac:dyDescent="0.25">
      <c r="A641">
        <v>5291</v>
      </c>
      <c r="D641">
        <v>98.475201999999996</v>
      </c>
      <c r="E641" s="1">
        <v>2</v>
      </c>
      <c r="F641">
        <v>82.892392000000001</v>
      </c>
      <c r="G641" s="2">
        <v>3</v>
      </c>
      <c r="H641">
        <v>82.697629000000006</v>
      </c>
      <c r="I641" s="4">
        <v>4</v>
      </c>
      <c r="P641">
        <v>3</v>
      </c>
      <c r="Q641" t="str">
        <f>CONCATENATE(C641,E641,G641,I641)</f>
        <v>234</v>
      </c>
    </row>
    <row r="642" spans="1:17" x14ac:dyDescent="0.25">
      <c r="A642">
        <v>5292</v>
      </c>
      <c r="D642">
        <v>98.475201999999996</v>
      </c>
      <c r="E642" s="1">
        <v>2</v>
      </c>
      <c r="F642">
        <v>82.892392000000001</v>
      </c>
      <c r="G642" s="2">
        <v>3</v>
      </c>
      <c r="H642">
        <v>82.697629000000006</v>
      </c>
      <c r="I642" s="4">
        <v>4</v>
      </c>
      <c r="P642">
        <v>3</v>
      </c>
      <c r="Q642" t="str">
        <f>CONCATENATE(C642,E642,G642,I642)</f>
        <v>234</v>
      </c>
    </row>
    <row r="643" spans="1:17" x14ac:dyDescent="0.25">
      <c r="A643">
        <v>5293</v>
      </c>
      <c r="D643">
        <v>98.475201999999996</v>
      </c>
      <c r="E643" s="1">
        <v>2</v>
      </c>
      <c r="F643">
        <v>82.957382999999993</v>
      </c>
      <c r="G643" s="2">
        <v>3</v>
      </c>
      <c r="H643">
        <v>82.697629000000006</v>
      </c>
      <c r="I643" s="4">
        <v>4</v>
      </c>
      <c r="P643">
        <v>3</v>
      </c>
      <c r="Q643" t="str">
        <f>CONCATENATE(C643,E643,G643,I643)</f>
        <v>234</v>
      </c>
    </row>
    <row r="644" spans="1:17" x14ac:dyDescent="0.25">
      <c r="A644">
        <v>5294</v>
      </c>
      <c r="D644">
        <v>98.475201999999996</v>
      </c>
      <c r="E644" s="1">
        <v>2</v>
      </c>
      <c r="F644">
        <v>82.957382999999993</v>
      </c>
      <c r="G644" s="2">
        <v>3</v>
      </c>
      <c r="H644">
        <v>82.697629000000006</v>
      </c>
      <c r="I644" s="4">
        <v>4</v>
      </c>
      <c r="P644">
        <v>3</v>
      </c>
      <c r="Q644" t="str">
        <f>CONCATENATE(C644,E644,G644,I644)</f>
        <v>234</v>
      </c>
    </row>
    <row r="645" spans="1:17" x14ac:dyDescent="0.25">
      <c r="A645">
        <v>5295</v>
      </c>
      <c r="D645">
        <v>98.475201999999996</v>
      </c>
      <c r="E645" s="1">
        <v>2</v>
      </c>
      <c r="F645">
        <v>82.957382999999993</v>
      </c>
      <c r="G645" s="2">
        <v>3</v>
      </c>
      <c r="P645">
        <v>2</v>
      </c>
      <c r="Q645" t="str">
        <f>CONCATENATE(C645,E645,G645,I645)</f>
        <v>23</v>
      </c>
    </row>
    <row r="646" spans="1:17" x14ac:dyDescent="0.25">
      <c r="A646">
        <v>5296</v>
      </c>
      <c r="D646">
        <v>98.475201999999996</v>
      </c>
      <c r="E646" s="1">
        <v>2</v>
      </c>
      <c r="F646">
        <v>82.957382999999993</v>
      </c>
      <c r="G646" s="2">
        <v>3</v>
      </c>
      <c r="P646">
        <v>2</v>
      </c>
      <c r="Q646" t="str">
        <f>CONCATENATE(C646,E646,G646,I646)</f>
        <v>23</v>
      </c>
    </row>
    <row r="647" spans="1:17" x14ac:dyDescent="0.25">
      <c r="A647">
        <v>5297</v>
      </c>
      <c r="D647">
        <v>98.475201999999996</v>
      </c>
      <c r="E647" s="1">
        <v>2</v>
      </c>
      <c r="F647">
        <v>83.08726200000001</v>
      </c>
      <c r="G647" s="2">
        <v>3</v>
      </c>
      <c r="P647">
        <v>2</v>
      </c>
      <c r="Q647" t="str">
        <f>CONCATENATE(C647,E647,G647,I647)</f>
        <v>23</v>
      </c>
    </row>
    <row r="648" spans="1:17" x14ac:dyDescent="0.25">
      <c r="A648">
        <v>5298</v>
      </c>
      <c r="D648">
        <v>98.475201999999996</v>
      </c>
      <c r="E648" s="1">
        <v>2</v>
      </c>
      <c r="F648">
        <v>83.08726200000001</v>
      </c>
      <c r="G648" s="2">
        <v>3</v>
      </c>
      <c r="P648">
        <v>2</v>
      </c>
      <c r="Q648" t="str">
        <f>CONCATENATE(C648,E648,G648,I648)</f>
        <v>23</v>
      </c>
    </row>
    <row r="649" spans="1:17" x14ac:dyDescent="0.25">
      <c r="A649">
        <v>5299</v>
      </c>
      <c r="D649">
        <v>98.475201999999996</v>
      </c>
      <c r="E649" s="1">
        <v>2</v>
      </c>
      <c r="P649">
        <v>1</v>
      </c>
      <c r="Q649" t="str">
        <f>CONCATENATE(C649,E649,G649,I649)</f>
        <v>2</v>
      </c>
    </row>
    <row r="650" spans="1:17" x14ac:dyDescent="0.25">
      <c r="A650">
        <v>5300</v>
      </c>
      <c r="D650">
        <v>98.475201999999996</v>
      </c>
      <c r="E650" s="1">
        <v>2</v>
      </c>
      <c r="P650">
        <v>1</v>
      </c>
      <c r="Q650" t="str">
        <f>CONCATENATE(C650,E650,G650,I650)</f>
        <v>2</v>
      </c>
    </row>
    <row r="651" spans="1:17" x14ac:dyDescent="0.25">
      <c r="A651">
        <v>5301</v>
      </c>
      <c r="D651">
        <v>98.475201999999996</v>
      </c>
      <c r="E651" s="1">
        <v>2</v>
      </c>
      <c r="P651">
        <v>1</v>
      </c>
      <c r="Q651" t="str">
        <f>CONCATENATE(C651,E651,G651,I651)</f>
        <v>2</v>
      </c>
    </row>
    <row r="652" spans="1:17" x14ac:dyDescent="0.25">
      <c r="A652">
        <v>5302</v>
      </c>
      <c r="D652">
        <v>98.475201999999996</v>
      </c>
      <c r="E652" s="1">
        <v>2</v>
      </c>
      <c r="P652">
        <v>1</v>
      </c>
      <c r="Q652" t="str">
        <f>CONCATENATE(C652,E652,G652,I652)</f>
        <v>2</v>
      </c>
    </row>
    <row r="653" spans="1:17" x14ac:dyDescent="0.25">
      <c r="A653">
        <v>5303</v>
      </c>
      <c r="B653">
        <v>107.110702</v>
      </c>
      <c r="C653" s="3">
        <v>1</v>
      </c>
      <c r="D653">
        <v>98.475201999999996</v>
      </c>
      <c r="E653" s="1">
        <v>2</v>
      </c>
      <c r="P653">
        <v>2</v>
      </c>
      <c r="Q653" t="str">
        <f>CONCATENATE(C653,E653,G653,I653)</f>
        <v>12</v>
      </c>
    </row>
    <row r="654" spans="1:17" x14ac:dyDescent="0.25">
      <c r="A654">
        <v>5304</v>
      </c>
      <c r="B654">
        <v>107.110702</v>
      </c>
      <c r="C654" s="3">
        <v>1</v>
      </c>
      <c r="D654">
        <v>98.864834999999999</v>
      </c>
      <c r="E654" s="1">
        <v>2</v>
      </c>
      <c r="P654">
        <v>2</v>
      </c>
      <c r="Q654" t="str">
        <f>CONCATENATE(C654,E654,G654,I654)</f>
        <v>12</v>
      </c>
    </row>
    <row r="655" spans="1:17" x14ac:dyDescent="0.25">
      <c r="A655">
        <v>5305</v>
      </c>
      <c r="B655">
        <v>107.110702</v>
      </c>
      <c r="C655" s="3">
        <v>1</v>
      </c>
      <c r="P655">
        <v>1</v>
      </c>
      <c r="Q655" t="str">
        <f>CONCATENATE(C655,E655,G655,I655)</f>
        <v>1</v>
      </c>
    </row>
    <row r="656" spans="1:17" x14ac:dyDescent="0.25">
      <c r="A656">
        <v>5306</v>
      </c>
      <c r="B656">
        <v>107.110702</v>
      </c>
      <c r="C656" s="3">
        <v>1</v>
      </c>
      <c r="P656">
        <v>1</v>
      </c>
      <c r="Q656" t="str">
        <f>CONCATENATE(C656,E656,G656,I656)</f>
        <v>1</v>
      </c>
    </row>
    <row r="657" spans="1:17" x14ac:dyDescent="0.25">
      <c r="A657">
        <v>5307</v>
      </c>
      <c r="B657">
        <v>107.110702</v>
      </c>
      <c r="C657" s="3">
        <v>1</v>
      </c>
      <c r="P657">
        <v>1</v>
      </c>
      <c r="Q657" t="str">
        <f>CONCATENATE(C657,E657,G657,I657)</f>
        <v>1</v>
      </c>
    </row>
    <row r="658" spans="1:17" x14ac:dyDescent="0.25">
      <c r="A658">
        <v>5308</v>
      </c>
      <c r="B658">
        <v>107.110702</v>
      </c>
      <c r="C658" s="3">
        <v>1</v>
      </c>
      <c r="P658">
        <v>1</v>
      </c>
      <c r="Q658" t="str">
        <f>CONCATENATE(C658,E658,G658,I658)</f>
        <v>1</v>
      </c>
    </row>
    <row r="659" spans="1:17" x14ac:dyDescent="0.25">
      <c r="A659">
        <v>5309</v>
      </c>
      <c r="B659">
        <v>107.110702</v>
      </c>
      <c r="C659" s="3">
        <v>1</v>
      </c>
      <c r="P659">
        <v>1</v>
      </c>
      <c r="Q659" t="str">
        <f>CONCATENATE(C659,E659,G659,I659)</f>
        <v>1</v>
      </c>
    </row>
    <row r="660" spans="1:17" x14ac:dyDescent="0.25">
      <c r="A660">
        <v>5310</v>
      </c>
      <c r="B660">
        <v>107.110702</v>
      </c>
      <c r="C660" s="3">
        <v>1</v>
      </c>
      <c r="P660">
        <v>1</v>
      </c>
      <c r="Q660" t="str">
        <f>CONCATENATE(C660,E660,G660,I660)</f>
        <v>1</v>
      </c>
    </row>
    <row r="661" spans="1:17" x14ac:dyDescent="0.25">
      <c r="A661">
        <v>5311</v>
      </c>
      <c r="B661">
        <v>107.110702</v>
      </c>
      <c r="C661" s="3">
        <v>1</v>
      </c>
      <c r="P661">
        <v>1</v>
      </c>
      <c r="Q661" t="str">
        <f>CONCATENATE(C661,E661,G661,I661)</f>
        <v>1</v>
      </c>
    </row>
    <row r="662" spans="1:17" x14ac:dyDescent="0.25">
      <c r="A662">
        <v>5312</v>
      </c>
      <c r="B662">
        <v>107.110702</v>
      </c>
      <c r="C662" s="3">
        <v>1</v>
      </c>
      <c r="P662">
        <v>1</v>
      </c>
      <c r="Q662" t="str">
        <f>CONCATENATE(C662,E662,G662,I662)</f>
        <v>1</v>
      </c>
    </row>
    <row r="663" spans="1:17" x14ac:dyDescent="0.25">
      <c r="A663">
        <v>5313</v>
      </c>
      <c r="B663">
        <v>107.110702</v>
      </c>
      <c r="C663" s="3">
        <v>1</v>
      </c>
      <c r="H663">
        <v>97.890809000000004</v>
      </c>
      <c r="I663" s="4">
        <v>4</v>
      </c>
      <c r="P663">
        <v>2</v>
      </c>
      <c r="Q663" t="str">
        <f>CONCATENATE(C663,E663,G663,I663)</f>
        <v>14</v>
      </c>
    </row>
    <row r="664" spans="1:17" x14ac:dyDescent="0.25">
      <c r="A664">
        <v>5314</v>
      </c>
      <c r="B664">
        <v>107.110702</v>
      </c>
      <c r="C664" s="3">
        <v>1</v>
      </c>
      <c r="H664">
        <v>97.890809000000004</v>
      </c>
      <c r="I664" s="4">
        <v>4</v>
      </c>
      <c r="P664">
        <v>2</v>
      </c>
      <c r="Q664" t="str">
        <f>CONCATENATE(C664,E664,G664,I664)</f>
        <v>14</v>
      </c>
    </row>
    <row r="665" spans="1:17" x14ac:dyDescent="0.25">
      <c r="A665">
        <v>5315</v>
      </c>
      <c r="B665">
        <v>107.110702</v>
      </c>
      <c r="C665" s="3">
        <v>1</v>
      </c>
      <c r="H665">
        <v>97.890809000000004</v>
      </c>
      <c r="I665" s="4">
        <v>4</v>
      </c>
      <c r="P665">
        <v>2</v>
      </c>
      <c r="Q665" t="str">
        <f>CONCATENATE(C665,E665,G665,I665)</f>
        <v>14</v>
      </c>
    </row>
    <row r="666" spans="1:17" x14ac:dyDescent="0.25">
      <c r="A666">
        <v>5316</v>
      </c>
      <c r="B666">
        <v>107.110702</v>
      </c>
      <c r="C666" s="3">
        <v>1</v>
      </c>
      <c r="H666">
        <v>97.890809000000004</v>
      </c>
      <c r="I666" s="4">
        <v>4</v>
      </c>
      <c r="P666">
        <v>2</v>
      </c>
      <c r="Q666" t="str">
        <f>CONCATENATE(C666,E666,G666,I666)</f>
        <v>14</v>
      </c>
    </row>
    <row r="667" spans="1:17" x14ac:dyDescent="0.25">
      <c r="A667">
        <v>5317</v>
      </c>
      <c r="B667">
        <v>107.110702</v>
      </c>
      <c r="C667" s="3">
        <v>1</v>
      </c>
      <c r="H667">
        <v>97.890809000000004</v>
      </c>
      <c r="I667" s="4">
        <v>4</v>
      </c>
      <c r="P667">
        <v>2</v>
      </c>
      <c r="Q667" t="str">
        <f>CONCATENATE(C667,E667,G667,I667)</f>
        <v>14</v>
      </c>
    </row>
    <row r="668" spans="1:17" x14ac:dyDescent="0.25">
      <c r="A668">
        <v>5318</v>
      </c>
      <c r="B668">
        <v>107.110702</v>
      </c>
      <c r="C668" s="3">
        <v>1</v>
      </c>
      <c r="H668">
        <v>97.890809000000004</v>
      </c>
      <c r="I668" s="4">
        <v>4</v>
      </c>
      <c r="P668">
        <v>2</v>
      </c>
      <c r="Q668" t="str">
        <f>CONCATENATE(C668,E668,G668,I668)</f>
        <v>14</v>
      </c>
    </row>
    <row r="669" spans="1:17" x14ac:dyDescent="0.25">
      <c r="A669">
        <v>5319</v>
      </c>
      <c r="B669">
        <v>107.110702</v>
      </c>
      <c r="C669" s="3">
        <v>1</v>
      </c>
      <c r="H669">
        <v>97.890809000000004</v>
      </c>
      <c r="I669" s="4">
        <v>4</v>
      </c>
      <c r="P669">
        <v>2</v>
      </c>
      <c r="Q669" t="str">
        <f>CONCATENATE(C669,E669,G669,I669)</f>
        <v>14</v>
      </c>
    </row>
    <row r="670" spans="1:17" x14ac:dyDescent="0.25">
      <c r="A670">
        <v>5320</v>
      </c>
      <c r="B670">
        <v>107.110702</v>
      </c>
      <c r="C670" s="3">
        <v>1</v>
      </c>
      <c r="H670">
        <v>97.890809000000004</v>
      </c>
      <c r="I670" s="4">
        <v>4</v>
      </c>
      <c r="P670">
        <v>2</v>
      </c>
      <c r="Q670" t="str">
        <f>CONCATENATE(C670,E670,G670,I670)</f>
        <v>14</v>
      </c>
    </row>
    <row r="671" spans="1:17" x14ac:dyDescent="0.25">
      <c r="A671">
        <v>5321</v>
      </c>
      <c r="B671">
        <v>107.110702</v>
      </c>
      <c r="C671" s="3">
        <v>1</v>
      </c>
      <c r="H671">
        <v>97.890809000000004</v>
      </c>
      <c r="I671" s="4">
        <v>4</v>
      </c>
      <c r="P671">
        <v>2</v>
      </c>
      <c r="Q671" t="str">
        <f>CONCATENATE(C671,E671,G671,I671)</f>
        <v>14</v>
      </c>
    </row>
    <row r="672" spans="1:17" x14ac:dyDescent="0.25">
      <c r="A672">
        <v>5322</v>
      </c>
      <c r="B672">
        <v>107.110702</v>
      </c>
      <c r="C672" s="3">
        <v>1</v>
      </c>
      <c r="H672">
        <v>97.890809000000004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5323</v>
      </c>
      <c r="B673">
        <v>107.110702</v>
      </c>
      <c r="C673" s="3">
        <v>1</v>
      </c>
      <c r="H673">
        <v>97.890809000000004</v>
      </c>
      <c r="I673" s="4">
        <v>4</v>
      </c>
      <c r="P673">
        <v>2</v>
      </c>
      <c r="Q673" t="str">
        <f>CONCATENATE(C673,E673,G673,I673)</f>
        <v>14</v>
      </c>
    </row>
    <row r="674" spans="1:17" x14ac:dyDescent="0.25">
      <c r="A674">
        <v>5324</v>
      </c>
      <c r="B674">
        <v>107.110702</v>
      </c>
      <c r="C674" s="3">
        <v>1</v>
      </c>
      <c r="H674">
        <v>97.890809000000004</v>
      </c>
      <c r="I674" s="4">
        <v>4</v>
      </c>
      <c r="P674">
        <v>2</v>
      </c>
      <c r="Q674" t="str">
        <f>CONCATENATE(C674,E674,G674,I674)</f>
        <v>14</v>
      </c>
    </row>
    <row r="675" spans="1:17" x14ac:dyDescent="0.25">
      <c r="A675">
        <v>5325</v>
      </c>
      <c r="B675">
        <v>107.110702</v>
      </c>
      <c r="C675" s="3">
        <v>1</v>
      </c>
      <c r="H675">
        <v>97.890809000000004</v>
      </c>
      <c r="I675" s="4">
        <v>4</v>
      </c>
      <c r="P675">
        <v>2</v>
      </c>
      <c r="Q675" t="str">
        <f>CONCATENATE(C675,E675,G675,I675)</f>
        <v>14</v>
      </c>
    </row>
    <row r="676" spans="1:17" x14ac:dyDescent="0.25">
      <c r="A676">
        <v>5326</v>
      </c>
      <c r="B676">
        <v>107.110702</v>
      </c>
      <c r="C676" s="3">
        <v>1</v>
      </c>
      <c r="H676">
        <v>97.890809000000004</v>
      </c>
      <c r="I676" s="4">
        <v>4</v>
      </c>
      <c r="P676">
        <v>2</v>
      </c>
      <c r="Q676" t="str">
        <f>CONCATENATE(C676,E676,G676,I676)</f>
        <v>14</v>
      </c>
    </row>
    <row r="677" spans="1:17" x14ac:dyDescent="0.25">
      <c r="A677">
        <v>5327</v>
      </c>
      <c r="B677">
        <v>107.110702</v>
      </c>
      <c r="C677" s="3">
        <v>1</v>
      </c>
      <c r="H677">
        <v>97.890809000000004</v>
      </c>
      <c r="I677" s="4">
        <v>4</v>
      </c>
      <c r="P677">
        <v>2</v>
      </c>
      <c r="Q677" t="str">
        <f>CONCATENATE(C677,E677,G677,I677)</f>
        <v>14</v>
      </c>
    </row>
    <row r="678" spans="1:17" x14ac:dyDescent="0.25">
      <c r="A678">
        <v>5328</v>
      </c>
      <c r="B678">
        <v>107.110702</v>
      </c>
      <c r="C678" s="3">
        <v>1</v>
      </c>
      <c r="H678">
        <v>97.890809000000004</v>
      </c>
      <c r="I678" s="4">
        <v>4</v>
      </c>
      <c r="P678">
        <v>2</v>
      </c>
      <c r="Q678" t="str">
        <f>CONCATENATE(C678,E678,G678,I678)</f>
        <v>14</v>
      </c>
    </row>
    <row r="679" spans="1:17" x14ac:dyDescent="0.25">
      <c r="A679">
        <v>5329</v>
      </c>
      <c r="B679">
        <v>107.110702</v>
      </c>
      <c r="C679" s="3">
        <v>1</v>
      </c>
      <c r="H679">
        <v>97.890809000000004</v>
      </c>
      <c r="I679" s="4">
        <v>4</v>
      </c>
      <c r="P679">
        <v>2</v>
      </c>
      <c r="Q679" t="str">
        <f>CONCATENATE(C679,E679,G679,I679)</f>
        <v>14</v>
      </c>
    </row>
    <row r="680" spans="1:17" x14ac:dyDescent="0.25">
      <c r="A680">
        <v>5330</v>
      </c>
      <c r="B680">
        <v>107.110702</v>
      </c>
      <c r="C680" s="3">
        <v>1</v>
      </c>
      <c r="H680">
        <v>97.890809000000004</v>
      </c>
      <c r="I680" s="4">
        <v>4</v>
      </c>
      <c r="P680">
        <v>2</v>
      </c>
      <c r="Q680" t="str">
        <f>CONCATENATE(C680,E680,G680,I680)</f>
        <v>14</v>
      </c>
    </row>
    <row r="681" spans="1:17" x14ac:dyDescent="0.25">
      <c r="A681">
        <v>5331</v>
      </c>
      <c r="B681">
        <v>107.110702</v>
      </c>
      <c r="C681" s="3">
        <v>1</v>
      </c>
      <c r="H681">
        <v>97.890809000000004</v>
      </c>
      <c r="I681" s="4">
        <v>4</v>
      </c>
      <c r="P681">
        <v>2</v>
      </c>
      <c r="Q681" t="str">
        <f>CONCATENATE(C681,E681,G681,I681)</f>
        <v>14</v>
      </c>
    </row>
    <row r="682" spans="1:17" x14ac:dyDescent="0.25">
      <c r="A682">
        <v>5332</v>
      </c>
      <c r="B682">
        <v>107.110702</v>
      </c>
      <c r="C682" s="3">
        <v>1</v>
      </c>
      <c r="H682">
        <v>98.020684000000003</v>
      </c>
      <c r="I682" s="4">
        <v>4</v>
      </c>
      <c r="P682">
        <v>2</v>
      </c>
      <c r="Q682" t="str">
        <f>CONCATENATE(C682,E682,G682,I682)</f>
        <v>14</v>
      </c>
    </row>
    <row r="683" spans="1:17" x14ac:dyDescent="0.25">
      <c r="A683">
        <v>5333</v>
      </c>
      <c r="B683">
        <v>107.110702</v>
      </c>
      <c r="C683" s="3">
        <v>1</v>
      </c>
      <c r="H683">
        <v>98.020684000000003</v>
      </c>
      <c r="I683" s="4">
        <v>4</v>
      </c>
      <c r="P683">
        <v>2</v>
      </c>
      <c r="Q683" t="str">
        <f>CONCATENATE(C683,E683,G683,I683)</f>
        <v>14</v>
      </c>
    </row>
    <row r="684" spans="1:17" x14ac:dyDescent="0.25">
      <c r="A684">
        <v>5334</v>
      </c>
      <c r="B684">
        <v>107.110702</v>
      </c>
      <c r="C684" s="3">
        <v>1</v>
      </c>
      <c r="D684">
        <v>116.20061200000001</v>
      </c>
      <c r="E684" s="1">
        <v>2</v>
      </c>
      <c r="H684">
        <v>98.020684000000003</v>
      </c>
      <c r="I684" s="4">
        <v>4</v>
      </c>
      <c r="P684">
        <v>3</v>
      </c>
      <c r="Q684" t="str">
        <f>CONCATENATE(C684,E684,G684,I684)</f>
        <v>124</v>
      </c>
    </row>
    <row r="685" spans="1:17" x14ac:dyDescent="0.25">
      <c r="A685">
        <v>5335</v>
      </c>
      <c r="B685">
        <v>107.110702</v>
      </c>
      <c r="C685" s="3">
        <v>1</v>
      </c>
      <c r="D685">
        <v>116.20061200000001</v>
      </c>
      <c r="E685" s="1">
        <v>2</v>
      </c>
      <c r="H685">
        <v>98.020684000000003</v>
      </c>
      <c r="I685" s="4">
        <v>4</v>
      </c>
      <c r="P685">
        <v>3</v>
      </c>
      <c r="Q685" t="str">
        <f>CONCATENATE(C685,E685,G685,I685)</f>
        <v>124</v>
      </c>
    </row>
    <row r="686" spans="1:17" x14ac:dyDescent="0.25">
      <c r="A686">
        <v>5336</v>
      </c>
      <c r="D686">
        <v>116.20061200000001</v>
      </c>
      <c r="E686" s="1">
        <v>2</v>
      </c>
      <c r="F686">
        <v>103.409789</v>
      </c>
      <c r="G686" s="2">
        <v>3</v>
      </c>
      <c r="H686">
        <v>98.020684000000003</v>
      </c>
      <c r="I686" s="4">
        <v>4</v>
      </c>
      <c r="P686">
        <v>3</v>
      </c>
      <c r="Q686" t="str">
        <f>CONCATENATE(C686,E686,G686,I686)</f>
        <v>234</v>
      </c>
    </row>
    <row r="687" spans="1:17" x14ac:dyDescent="0.25">
      <c r="A687">
        <v>5337</v>
      </c>
      <c r="D687">
        <v>116.20061200000001</v>
      </c>
      <c r="E687" s="1">
        <v>2</v>
      </c>
      <c r="F687">
        <v>103.409789</v>
      </c>
      <c r="G687" s="2">
        <v>3</v>
      </c>
      <c r="H687">
        <v>98.020684000000003</v>
      </c>
      <c r="I687" s="4">
        <v>4</v>
      </c>
      <c r="P687">
        <v>3</v>
      </c>
      <c r="Q687" t="str">
        <f>CONCATENATE(C687,E687,G687,I687)</f>
        <v>234</v>
      </c>
    </row>
    <row r="688" spans="1:17" x14ac:dyDescent="0.25">
      <c r="A688">
        <v>5338</v>
      </c>
      <c r="D688">
        <v>116.20061200000001</v>
      </c>
      <c r="E688" s="1">
        <v>2</v>
      </c>
      <c r="F688">
        <v>103.409789</v>
      </c>
      <c r="G688" s="2">
        <v>3</v>
      </c>
      <c r="P688">
        <v>2</v>
      </c>
      <c r="Q688" t="str">
        <f>CONCATENATE(C688,E688,G688,I688)</f>
        <v>23</v>
      </c>
    </row>
    <row r="689" spans="1:17" x14ac:dyDescent="0.25">
      <c r="A689">
        <v>5339</v>
      </c>
      <c r="D689">
        <v>116.20061200000001</v>
      </c>
      <c r="E689" s="1">
        <v>2</v>
      </c>
      <c r="F689">
        <v>103.409789</v>
      </c>
      <c r="G689" s="2">
        <v>3</v>
      </c>
      <c r="P689">
        <v>2</v>
      </c>
      <c r="Q689" t="str">
        <f>CONCATENATE(C689,E689,G689,I689)</f>
        <v>23</v>
      </c>
    </row>
    <row r="690" spans="1:17" x14ac:dyDescent="0.25">
      <c r="A690">
        <v>5340</v>
      </c>
      <c r="D690">
        <v>116.20061200000001</v>
      </c>
      <c r="E690" s="1">
        <v>2</v>
      </c>
      <c r="F690">
        <v>103.409789</v>
      </c>
      <c r="G690" s="2">
        <v>3</v>
      </c>
      <c r="P690">
        <v>2</v>
      </c>
      <c r="Q690" t="str">
        <f>CONCATENATE(C690,E690,G690,I690)</f>
        <v>23</v>
      </c>
    </row>
    <row r="691" spans="1:17" x14ac:dyDescent="0.25">
      <c r="A691">
        <v>5341</v>
      </c>
      <c r="D691">
        <v>116.20061200000001</v>
      </c>
      <c r="E691" s="1">
        <v>2</v>
      </c>
      <c r="F691">
        <v>103.409789</v>
      </c>
      <c r="G691" s="2">
        <v>3</v>
      </c>
      <c r="P691">
        <v>2</v>
      </c>
      <c r="Q691" t="str">
        <f>CONCATENATE(C691,E691,G691,I691)</f>
        <v>23</v>
      </c>
    </row>
    <row r="692" spans="1:17" x14ac:dyDescent="0.25">
      <c r="A692">
        <v>5342</v>
      </c>
      <c r="D692">
        <v>116.20061200000001</v>
      </c>
      <c r="E692" s="1">
        <v>2</v>
      </c>
      <c r="F692">
        <v>103.409789</v>
      </c>
      <c r="G692" s="2">
        <v>3</v>
      </c>
      <c r="P692">
        <v>2</v>
      </c>
      <c r="Q692" t="str">
        <f>CONCATENATE(C692,E692,G692,I692)</f>
        <v>23</v>
      </c>
    </row>
    <row r="693" spans="1:17" x14ac:dyDescent="0.25">
      <c r="A693">
        <v>5343</v>
      </c>
      <c r="D693">
        <v>116.20061200000001</v>
      </c>
      <c r="E693" s="1">
        <v>2</v>
      </c>
      <c r="F693">
        <v>103.409789</v>
      </c>
      <c r="G693" s="2">
        <v>3</v>
      </c>
      <c r="P693">
        <v>2</v>
      </c>
      <c r="Q693" t="str">
        <f>CONCATENATE(C693,E693,G693,I693)</f>
        <v>23</v>
      </c>
    </row>
    <row r="694" spans="1:17" x14ac:dyDescent="0.25">
      <c r="A694">
        <v>5344</v>
      </c>
      <c r="D694">
        <v>116.20061200000001</v>
      </c>
      <c r="E694" s="1">
        <v>2</v>
      </c>
      <c r="F694">
        <v>103.409789</v>
      </c>
      <c r="G694" s="2">
        <v>3</v>
      </c>
      <c r="P694">
        <v>2</v>
      </c>
      <c r="Q694" t="str">
        <f>CONCATENATE(C694,E694,G694,I694)</f>
        <v>23</v>
      </c>
    </row>
    <row r="695" spans="1:17" x14ac:dyDescent="0.25">
      <c r="A695">
        <v>5345</v>
      </c>
      <c r="D695">
        <v>116.20061200000001</v>
      </c>
      <c r="E695" s="1">
        <v>2</v>
      </c>
      <c r="F695">
        <v>103.409789</v>
      </c>
      <c r="G695" s="2">
        <v>3</v>
      </c>
      <c r="P695">
        <v>2</v>
      </c>
      <c r="Q695" t="str">
        <f>CONCATENATE(C695,E695,G695,I695)</f>
        <v>23</v>
      </c>
    </row>
    <row r="696" spans="1:17" x14ac:dyDescent="0.25">
      <c r="A696">
        <v>5346</v>
      </c>
      <c r="D696">
        <v>116.20061200000001</v>
      </c>
      <c r="E696" s="1">
        <v>2</v>
      </c>
      <c r="F696">
        <v>103.409789</v>
      </c>
      <c r="G696" s="2">
        <v>3</v>
      </c>
      <c r="P696">
        <v>2</v>
      </c>
      <c r="Q696" t="str">
        <f>CONCATENATE(C696,E696,G696,I696)</f>
        <v>23</v>
      </c>
    </row>
    <row r="697" spans="1:17" x14ac:dyDescent="0.25">
      <c r="A697">
        <v>5347</v>
      </c>
      <c r="D697">
        <v>116.20061200000001</v>
      </c>
      <c r="E697" s="1">
        <v>2</v>
      </c>
      <c r="F697">
        <v>103.409789</v>
      </c>
      <c r="G697" s="2">
        <v>3</v>
      </c>
      <c r="P697">
        <v>2</v>
      </c>
      <c r="Q697" t="str">
        <f>CONCATENATE(C697,E697,G697,I697)</f>
        <v>23</v>
      </c>
    </row>
    <row r="698" spans="1:17" x14ac:dyDescent="0.25">
      <c r="A698">
        <v>5348</v>
      </c>
      <c r="D698">
        <v>116.20061200000001</v>
      </c>
      <c r="E698" s="1">
        <v>2</v>
      </c>
      <c r="F698">
        <v>103.409789</v>
      </c>
      <c r="G698" s="2">
        <v>3</v>
      </c>
      <c r="P698">
        <v>2</v>
      </c>
      <c r="Q698" t="str">
        <f>CONCATENATE(C698,E698,G698,I698)</f>
        <v>23</v>
      </c>
    </row>
    <row r="699" spans="1:17" x14ac:dyDescent="0.25">
      <c r="A699">
        <v>5349</v>
      </c>
      <c r="D699">
        <v>116.20061200000001</v>
      </c>
      <c r="E699" s="1">
        <v>2</v>
      </c>
      <c r="F699">
        <v>103.409789</v>
      </c>
      <c r="G699" s="2">
        <v>3</v>
      </c>
      <c r="P699">
        <v>2</v>
      </c>
      <c r="Q699" t="str">
        <f>CONCATENATE(C699,E699,G699,I699)</f>
        <v>23</v>
      </c>
    </row>
    <row r="700" spans="1:17" x14ac:dyDescent="0.25">
      <c r="A700">
        <v>5350</v>
      </c>
      <c r="D700">
        <v>116.20061200000001</v>
      </c>
      <c r="E700" s="1">
        <v>2</v>
      </c>
      <c r="F700">
        <v>103.409789</v>
      </c>
      <c r="G700" s="2">
        <v>3</v>
      </c>
      <c r="P700">
        <v>2</v>
      </c>
      <c r="Q700" t="str">
        <f>CONCATENATE(C700,E700,G700,I700)</f>
        <v>23</v>
      </c>
    </row>
    <row r="701" spans="1:17" x14ac:dyDescent="0.25">
      <c r="A701">
        <v>5351</v>
      </c>
      <c r="D701">
        <v>116.20061200000001</v>
      </c>
      <c r="E701" s="1">
        <v>2</v>
      </c>
      <c r="F701">
        <v>103.409789</v>
      </c>
      <c r="G701" s="2">
        <v>3</v>
      </c>
      <c r="P701">
        <v>2</v>
      </c>
      <c r="Q701" t="str">
        <f>CONCATENATE(C701,E701,G701,I701)</f>
        <v>23</v>
      </c>
    </row>
    <row r="702" spans="1:17" x14ac:dyDescent="0.25">
      <c r="A702">
        <v>5352</v>
      </c>
      <c r="D702">
        <v>116.20061200000001</v>
      </c>
      <c r="E702" s="1">
        <v>2</v>
      </c>
      <c r="F702">
        <v>103.409789</v>
      </c>
      <c r="G702" s="2">
        <v>3</v>
      </c>
      <c r="P702">
        <v>2</v>
      </c>
      <c r="Q702" t="str">
        <f>CONCATENATE(C702,E702,G702,I702)</f>
        <v>23</v>
      </c>
    </row>
    <row r="703" spans="1:17" x14ac:dyDescent="0.25">
      <c r="A703">
        <v>5353</v>
      </c>
      <c r="D703">
        <v>116.20061200000001</v>
      </c>
      <c r="E703" s="1">
        <v>2</v>
      </c>
      <c r="F703">
        <v>103.409789</v>
      </c>
      <c r="G703" s="2">
        <v>3</v>
      </c>
      <c r="P703">
        <v>2</v>
      </c>
      <c r="Q703" t="str">
        <f>CONCATENATE(C703,E703,G703,I703)</f>
        <v>23</v>
      </c>
    </row>
    <row r="704" spans="1:17" x14ac:dyDescent="0.25">
      <c r="A704">
        <v>5354</v>
      </c>
      <c r="D704">
        <v>116.20061200000001</v>
      </c>
      <c r="E704" s="1">
        <v>2</v>
      </c>
      <c r="F704">
        <v>103.474673</v>
      </c>
      <c r="G704" s="2">
        <v>3</v>
      </c>
      <c r="P704">
        <v>2</v>
      </c>
      <c r="Q704" t="str">
        <f>CONCATENATE(C704,E704,G704,I704)</f>
        <v>23</v>
      </c>
    </row>
    <row r="705" spans="1:17" x14ac:dyDescent="0.25">
      <c r="A705">
        <v>5355</v>
      </c>
      <c r="D705">
        <v>116.20061200000001</v>
      </c>
      <c r="E705" s="1">
        <v>2</v>
      </c>
      <c r="F705">
        <v>103.474673</v>
      </c>
      <c r="G705" s="2">
        <v>3</v>
      </c>
      <c r="P705">
        <v>2</v>
      </c>
      <c r="Q705" t="str">
        <f>CONCATENATE(C705,E705,G705,I705)</f>
        <v>23</v>
      </c>
    </row>
    <row r="706" spans="1:17" x14ac:dyDescent="0.25">
      <c r="A706">
        <v>5356</v>
      </c>
      <c r="D706">
        <v>116.20061200000001</v>
      </c>
      <c r="E706" s="1">
        <v>2</v>
      </c>
      <c r="F706">
        <v>103.474673</v>
      </c>
      <c r="G706" s="2">
        <v>3</v>
      </c>
      <c r="P706">
        <v>2</v>
      </c>
      <c r="Q706" t="str">
        <f>CONCATENATE(C706,E706,G706,I706)</f>
        <v>23</v>
      </c>
    </row>
    <row r="707" spans="1:17" x14ac:dyDescent="0.25">
      <c r="A707">
        <v>5357</v>
      </c>
      <c r="B707">
        <v>122.62852000000001</v>
      </c>
      <c r="C707" s="3">
        <v>1</v>
      </c>
      <c r="D707">
        <v>116.20061200000001</v>
      </c>
      <c r="E707" s="1">
        <v>2</v>
      </c>
      <c r="F707">
        <v>103.474673</v>
      </c>
      <c r="G707" s="2">
        <v>3</v>
      </c>
      <c r="P707">
        <v>3</v>
      </c>
      <c r="Q707" t="str">
        <f>CONCATENATE(C707,E707,G707,I707)</f>
        <v>123</v>
      </c>
    </row>
    <row r="708" spans="1:17" x14ac:dyDescent="0.25">
      <c r="A708">
        <v>5358</v>
      </c>
      <c r="B708">
        <v>122.62852000000001</v>
      </c>
      <c r="C708" s="3">
        <v>1</v>
      </c>
      <c r="D708">
        <v>116.20061200000001</v>
      </c>
      <c r="E708" s="1">
        <v>2</v>
      </c>
      <c r="F708">
        <v>103.474673</v>
      </c>
      <c r="G708" s="2">
        <v>3</v>
      </c>
      <c r="P708">
        <v>3</v>
      </c>
      <c r="Q708" t="str">
        <f>CONCATENATE(C708,E708,G708,I708)</f>
        <v>123</v>
      </c>
    </row>
    <row r="709" spans="1:17" x14ac:dyDescent="0.25">
      <c r="A709">
        <v>5359</v>
      </c>
      <c r="B709">
        <v>122.62852000000001</v>
      </c>
      <c r="C709" s="3">
        <v>1</v>
      </c>
      <c r="D709">
        <v>116.20061200000001</v>
      </c>
      <c r="E709" s="1">
        <v>2</v>
      </c>
      <c r="F709">
        <v>103.474673</v>
      </c>
      <c r="G709" s="2">
        <v>3</v>
      </c>
      <c r="P709">
        <v>3</v>
      </c>
      <c r="Q709" t="str">
        <f>CONCATENATE(C709,E709,G709,I709)</f>
        <v>123</v>
      </c>
    </row>
    <row r="710" spans="1:17" x14ac:dyDescent="0.25">
      <c r="A710">
        <v>5360</v>
      </c>
      <c r="B710">
        <v>122.62852000000001</v>
      </c>
      <c r="C710" s="3">
        <v>1</v>
      </c>
      <c r="D710">
        <v>116.20061200000001</v>
      </c>
      <c r="E710" s="1">
        <v>2</v>
      </c>
      <c r="F710">
        <v>103.474673</v>
      </c>
      <c r="G710" s="2">
        <v>3</v>
      </c>
      <c r="P710">
        <v>3</v>
      </c>
      <c r="Q710" t="str">
        <f>CONCATENATE(C710,E710,G710,I710)</f>
        <v>123</v>
      </c>
    </row>
    <row r="711" spans="1:17" x14ac:dyDescent="0.25">
      <c r="A711">
        <v>5361</v>
      </c>
      <c r="B711">
        <v>122.62852000000001</v>
      </c>
      <c r="C711" s="3">
        <v>1</v>
      </c>
      <c r="D711">
        <v>116.20061200000001</v>
      </c>
      <c r="E711" s="1">
        <v>2</v>
      </c>
      <c r="F711">
        <v>103.474673</v>
      </c>
      <c r="G711" s="2">
        <v>3</v>
      </c>
      <c r="P711">
        <v>3</v>
      </c>
      <c r="Q711" t="str">
        <f>CONCATENATE(C711,E711,G711,I711)</f>
        <v>123</v>
      </c>
    </row>
    <row r="712" spans="1:17" x14ac:dyDescent="0.25">
      <c r="A712">
        <v>5362</v>
      </c>
      <c r="B712">
        <v>122.62852000000001</v>
      </c>
      <c r="C712" s="3">
        <v>1</v>
      </c>
      <c r="D712">
        <v>116.20061200000001</v>
      </c>
      <c r="E712" s="1">
        <v>2</v>
      </c>
      <c r="F712">
        <v>103.474673</v>
      </c>
      <c r="G712" s="2">
        <v>3</v>
      </c>
      <c r="P712">
        <v>3</v>
      </c>
      <c r="Q712" t="str">
        <f>CONCATENATE(C712,E712,G712,I712)</f>
        <v>123</v>
      </c>
    </row>
    <row r="713" spans="1:17" x14ac:dyDescent="0.25">
      <c r="A713">
        <v>5363</v>
      </c>
      <c r="B713">
        <v>122.62852000000001</v>
      </c>
      <c r="C713" s="3">
        <v>1</v>
      </c>
      <c r="F713">
        <v>103.474673</v>
      </c>
      <c r="G713" s="2">
        <v>3</v>
      </c>
      <c r="H713">
        <v>112.694461</v>
      </c>
      <c r="I713" s="4">
        <v>4</v>
      </c>
      <c r="P713">
        <v>3</v>
      </c>
      <c r="Q713" t="str">
        <f>CONCATENATE(C713,E713,G713,I713)</f>
        <v>134</v>
      </c>
    </row>
    <row r="714" spans="1:17" x14ac:dyDescent="0.25">
      <c r="A714">
        <v>5364</v>
      </c>
      <c r="B714">
        <v>122.62852000000001</v>
      </c>
      <c r="C714" s="3">
        <v>1</v>
      </c>
      <c r="F714">
        <v>103.474673</v>
      </c>
      <c r="G714" s="2">
        <v>3</v>
      </c>
      <c r="H714">
        <v>112.694461</v>
      </c>
      <c r="I714" s="4">
        <v>4</v>
      </c>
      <c r="P714">
        <v>3</v>
      </c>
      <c r="Q714" t="str">
        <f>CONCATENATE(C714,E714,G714,I714)</f>
        <v>134</v>
      </c>
    </row>
    <row r="715" spans="1:17" x14ac:dyDescent="0.25">
      <c r="A715">
        <v>5365</v>
      </c>
      <c r="B715">
        <v>122.62852000000001</v>
      </c>
      <c r="C715" s="3">
        <v>1</v>
      </c>
      <c r="F715">
        <v>103.474673</v>
      </c>
      <c r="G715" s="2">
        <v>3</v>
      </c>
      <c r="H715">
        <v>112.694461</v>
      </c>
      <c r="I715" s="4">
        <v>4</v>
      </c>
      <c r="P715">
        <v>3</v>
      </c>
      <c r="Q715" t="str">
        <f>CONCATENATE(C715,E715,G715,I715)</f>
        <v>134</v>
      </c>
    </row>
    <row r="716" spans="1:17" x14ac:dyDescent="0.25">
      <c r="A716">
        <v>5366</v>
      </c>
      <c r="B716">
        <v>122.62852000000001</v>
      </c>
      <c r="C716" s="3">
        <v>1</v>
      </c>
      <c r="H716">
        <v>112.694461</v>
      </c>
      <c r="I716" s="4">
        <v>4</v>
      </c>
      <c r="P716">
        <v>2</v>
      </c>
      <c r="Q716" t="str">
        <f>CONCATENATE(C716,E716,G716,I716)</f>
        <v>14</v>
      </c>
    </row>
    <row r="717" spans="1:17" x14ac:dyDescent="0.25">
      <c r="A717">
        <v>5367</v>
      </c>
      <c r="B717">
        <v>122.62852000000001</v>
      </c>
      <c r="C717" s="3">
        <v>1</v>
      </c>
      <c r="H717">
        <v>112.694461</v>
      </c>
      <c r="I717" s="4">
        <v>4</v>
      </c>
      <c r="P717">
        <v>2</v>
      </c>
      <c r="Q717" t="str">
        <f>CONCATENATE(C717,E717,G717,I717)</f>
        <v>14</v>
      </c>
    </row>
    <row r="718" spans="1:17" x14ac:dyDescent="0.25">
      <c r="A718">
        <v>5368</v>
      </c>
      <c r="B718">
        <v>122.62852000000001</v>
      </c>
      <c r="C718" s="3">
        <v>1</v>
      </c>
      <c r="H718">
        <v>112.694461</v>
      </c>
      <c r="I718" s="4">
        <v>4</v>
      </c>
      <c r="P718">
        <v>2</v>
      </c>
      <c r="Q718" t="str">
        <f>CONCATENATE(C718,E718,G718,I718)</f>
        <v>14</v>
      </c>
    </row>
    <row r="719" spans="1:17" x14ac:dyDescent="0.25">
      <c r="A719">
        <v>5369</v>
      </c>
      <c r="B719">
        <v>122.62852000000001</v>
      </c>
      <c r="C719" s="3">
        <v>1</v>
      </c>
      <c r="H719">
        <v>112.694461</v>
      </c>
      <c r="I719" s="4">
        <v>4</v>
      </c>
      <c r="P719">
        <v>2</v>
      </c>
      <c r="Q719" t="str">
        <f>CONCATENATE(C719,E719,G719,I719)</f>
        <v>14</v>
      </c>
    </row>
    <row r="720" spans="1:17" x14ac:dyDescent="0.25">
      <c r="A720">
        <v>5370</v>
      </c>
      <c r="B720">
        <v>122.62852000000001</v>
      </c>
      <c r="C720" s="3">
        <v>1</v>
      </c>
      <c r="H720">
        <v>112.694461</v>
      </c>
      <c r="I720" s="4">
        <v>4</v>
      </c>
      <c r="P720">
        <v>2</v>
      </c>
      <c r="Q720" t="str">
        <f>CONCATENATE(C720,E720,G720,I720)</f>
        <v>14</v>
      </c>
    </row>
    <row r="721" spans="1:17" x14ac:dyDescent="0.25">
      <c r="A721">
        <v>5371</v>
      </c>
      <c r="B721">
        <v>122.62852000000001</v>
      </c>
      <c r="C721" s="3">
        <v>1</v>
      </c>
      <c r="H721">
        <v>112.694461</v>
      </c>
      <c r="I721" s="4">
        <v>4</v>
      </c>
      <c r="P721">
        <v>2</v>
      </c>
      <c r="Q721" t="str">
        <f>CONCATENATE(C721,E721,G721,I721)</f>
        <v>14</v>
      </c>
    </row>
    <row r="722" spans="1:17" x14ac:dyDescent="0.25">
      <c r="A722">
        <v>5372</v>
      </c>
      <c r="B722">
        <v>122.62852000000001</v>
      </c>
      <c r="C722" s="3">
        <v>1</v>
      </c>
      <c r="H722">
        <v>112.694461</v>
      </c>
      <c r="I722" s="4">
        <v>4</v>
      </c>
      <c r="P722">
        <v>2</v>
      </c>
      <c r="Q722" t="str">
        <f>CONCATENATE(C722,E722,G722,I722)</f>
        <v>14</v>
      </c>
    </row>
    <row r="723" spans="1:17" x14ac:dyDescent="0.25">
      <c r="A723">
        <v>5373</v>
      </c>
      <c r="B723">
        <v>122.62852000000001</v>
      </c>
      <c r="C723" s="3">
        <v>1</v>
      </c>
      <c r="H723">
        <v>112.694461</v>
      </c>
      <c r="I723" s="4">
        <v>4</v>
      </c>
      <c r="P723">
        <v>2</v>
      </c>
      <c r="Q723" t="str">
        <f>CONCATENATE(C723,E723,G723,I723)</f>
        <v>14</v>
      </c>
    </row>
    <row r="724" spans="1:17" x14ac:dyDescent="0.25">
      <c r="A724">
        <v>5374</v>
      </c>
      <c r="B724">
        <v>122.62852000000001</v>
      </c>
      <c r="C724" s="3">
        <v>1</v>
      </c>
      <c r="H724">
        <v>112.694461</v>
      </c>
      <c r="I724" s="4">
        <v>4</v>
      </c>
      <c r="P724">
        <v>2</v>
      </c>
      <c r="Q724" t="str">
        <f>CONCATENATE(C724,E724,G724,I724)</f>
        <v>14</v>
      </c>
    </row>
    <row r="725" spans="1:17" x14ac:dyDescent="0.25">
      <c r="A725">
        <v>5375</v>
      </c>
      <c r="B725">
        <v>122.62852000000001</v>
      </c>
      <c r="C725" s="3">
        <v>1</v>
      </c>
      <c r="H725">
        <v>112.694461</v>
      </c>
      <c r="I725" s="4">
        <v>4</v>
      </c>
      <c r="P725">
        <v>2</v>
      </c>
      <c r="Q725" t="str">
        <f>CONCATENATE(C725,E725,G725,I725)</f>
        <v>14</v>
      </c>
    </row>
    <row r="726" spans="1:17" x14ac:dyDescent="0.25">
      <c r="A726">
        <v>5376</v>
      </c>
      <c r="B726">
        <v>122.62852000000001</v>
      </c>
      <c r="C726" s="3">
        <v>1</v>
      </c>
      <c r="H726">
        <v>112.694461</v>
      </c>
      <c r="I726" s="4">
        <v>4</v>
      </c>
      <c r="P726">
        <v>2</v>
      </c>
      <c r="Q726" t="str">
        <f>CONCATENATE(C726,E726,G726,I726)</f>
        <v>14</v>
      </c>
    </row>
    <row r="727" spans="1:17" x14ac:dyDescent="0.25">
      <c r="A727">
        <v>5377</v>
      </c>
      <c r="B727">
        <v>122.62852000000001</v>
      </c>
      <c r="C727" s="3">
        <v>1</v>
      </c>
      <c r="H727">
        <v>112.694461</v>
      </c>
      <c r="I727" s="4">
        <v>4</v>
      </c>
      <c r="P727">
        <v>2</v>
      </c>
      <c r="Q727" t="str">
        <f>CONCATENATE(C727,E727,G727,I727)</f>
        <v>14</v>
      </c>
    </row>
    <row r="728" spans="1:17" x14ac:dyDescent="0.25">
      <c r="A728">
        <v>5378</v>
      </c>
      <c r="B728">
        <v>122.62852000000001</v>
      </c>
      <c r="C728" s="3">
        <v>1</v>
      </c>
      <c r="H728">
        <v>112.694461</v>
      </c>
      <c r="I728" s="4">
        <v>4</v>
      </c>
      <c r="P728">
        <v>2</v>
      </c>
      <c r="Q728" t="str">
        <f>CONCATENATE(C728,E728,G728,I728)</f>
        <v>14</v>
      </c>
    </row>
    <row r="729" spans="1:17" x14ac:dyDescent="0.25">
      <c r="A729">
        <v>5379</v>
      </c>
      <c r="B729">
        <v>122.62852000000001</v>
      </c>
      <c r="C729" s="3">
        <v>1</v>
      </c>
      <c r="H729">
        <v>112.694461</v>
      </c>
      <c r="I729" s="4">
        <v>4</v>
      </c>
      <c r="P729">
        <v>2</v>
      </c>
      <c r="Q729" t="str">
        <f>CONCATENATE(C729,E729,G729,I729)</f>
        <v>14</v>
      </c>
    </row>
    <row r="730" spans="1:17" x14ac:dyDescent="0.25">
      <c r="A730">
        <v>5380</v>
      </c>
      <c r="B730">
        <v>122.62852000000001</v>
      </c>
      <c r="C730" s="3">
        <v>1</v>
      </c>
      <c r="H730">
        <v>112.694461</v>
      </c>
      <c r="I730" s="4">
        <v>4</v>
      </c>
      <c r="P730">
        <v>2</v>
      </c>
      <c r="Q730" t="str">
        <f>CONCATENATE(C730,E730,G730,I730)</f>
        <v>14</v>
      </c>
    </row>
    <row r="731" spans="1:17" x14ac:dyDescent="0.25">
      <c r="A731">
        <v>5381</v>
      </c>
      <c r="B731">
        <v>122.62852000000001</v>
      </c>
      <c r="C731" s="3">
        <v>1</v>
      </c>
      <c r="H731">
        <v>112.694461</v>
      </c>
      <c r="I731" s="4">
        <v>4</v>
      </c>
      <c r="P731">
        <v>2</v>
      </c>
      <c r="Q731" t="str">
        <f>CONCATENATE(C731,E731,G731,I731)</f>
        <v>14</v>
      </c>
    </row>
    <row r="732" spans="1:17" x14ac:dyDescent="0.25">
      <c r="A732">
        <v>5382</v>
      </c>
      <c r="B732">
        <v>122.62852000000001</v>
      </c>
      <c r="C732" s="3">
        <v>1</v>
      </c>
      <c r="H732">
        <v>112.694461</v>
      </c>
      <c r="I732" s="4">
        <v>4</v>
      </c>
      <c r="P732">
        <v>2</v>
      </c>
      <c r="Q732" t="str">
        <f>CONCATENATE(C732,E732,G732,I732)</f>
        <v>14</v>
      </c>
    </row>
    <row r="733" spans="1:17" x14ac:dyDescent="0.25">
      <c r="A733">
        <v>5383</v>
      </c>
      <c r="B733">
        <v>122.62852000000001</v>
      </c>
      <c r="C733" s="3">
        <v>1</v>
      </c>
      <c r="H733">
        <v>112.694461</v>
      </c>
      <c r="I733" s="4">
        <v>4</v>
      </c>
      <c r="P733">
        <v>2</v>
      </c>
      <c r="Q733" t="str">
        <f>CONCATENATE(C733,E733,G733,I733)</f>
        <v>14</v>
      </c>
    </row>
    <row r="734" spans="1:17" x14ac:dyDescent="0.25">
      <c r="A734">
        <v>5384</v>
      </c>
      <c r="B734">
        <v>122.62852000000001</v>
      </c>
      <c r="C734" s="3">
        <v>1</v>
      </c>
      <c r="H734">
        <v>112.694461</v>
      </c>
      <c r="I734" s="4">
        <v>4</v>
      </c>
      <c r="P734">
        <v>2</v>
      </c>
      <c r="Q734" t="str">
        <f>CONCATENATE(C734,E734,G734,I734)</f>
        <v>14</v>
      </c>
    </row>
    <row r="735" spans="1:17" x14ac:dyDescent="0.25">
      <c r="A735">
        <v>5385</v>
      </c>
      <c r="D735">
        <v>143.82575900000001</v>
      </c>
      <c r="E735" s="1">
        <v>2</v>
      </c>
      <c r="H735">
        <v>112.694461</v>
      </c>
      <c r="I735" s="4">
        <v>4</v>
      </c>
      <c r="P735">
        <v>2</v>
      </c>
      <c r="Q735" t="str">
        <f>CONCATENATE(C735,E735,G735,I735)</f>
        <v>24</v>
      </c>
    </row>
    <row r="736" spans="1:17" x14ac:dyDescent="0.25">
      <c r="A736">
        <v>5386</v>
      </c>
      <c r="D736">
        <v>143.82575900000001</v>
      </c>
      <c r="E736" s="1">
        <v>2</v>
      </c>
      <c r="H736">
        <v>112.694461</v>
      </c>
      <c r="I736" s="4">
        <v>4</v>
      </c>
      <c r="P736">
        <v>2</v>
      </c>
      <c r="Q736" t="str">
        <f>CONCATENATE(C736,E736,G736,I736)</f>
        <v>24</v>
      </c>
    </row>
    <row r="737" spans="1:17" x14ac:dyDescent="0.25">
      <c r="A737">
        <v>5387</v>
      </c>
      <c r="D737">
        <v>143.82575900000001</v>
      </c>
      <c r="E737" s="1">
        <v>2</v>
      </c>
      <c r="G737" s="2" t="s">
        <v>206</v>
      </c>
      <c r="L737">
        <v>119.771649</v>
      </c>
      <c r="M737">
        <v>5387</v>
      </c>
      <c r="P737">
        <v>2</v>
      </c>
      <c r="Q737" t="str">
        <f>CONCATENATE(C737,E737,G737,I737)</f>
        <v>23D</v>
      </c>
    </row>
    <row r="738" spans="1:17" x14ac:dyDescent="0.25">
      <c r="A738">
        <v>5388</v>
      </c>
      <c r="D738">
        <v>143.82575900000001</v>
      </c>
      <c r="E738" s="1">
        <v>2</v>
      </c>
      <c r="G738" s="2" t="s">
        <v>206</v>
      </c>
      <c r="L738">
        <v>119.771649</v>
      </c>
      <c r="P738">
        <v>2</v>
      </c>
      <c r="Q738" t="str">
        <f>CONCATENATE(C738,E738,G738,I738)</f>
        <v>23D</v>
      </c>
    </row>
    <row r="739" spans="1:17" x14ac:dyDescent="0.25">
      <c r="A739">
        <v>5389</v>
      </c>
      <c r="D739">
        <v>143.82575900000001</v>
      </c>
      <c r="E739" s="1">
        <v>2</v>
      </c>
      <c r="G739" s="2" t="s">
        <v>206</v>
      </c>
      <c r="L739">
        <v>119.771649</v>
      </c>
      <c r="P739">
        <v>2</v>
      </c>
      <c r="Q739" t="str">
        <f>CONCATENATE(C739,E739,G739,I739)</f>
        <v>23D</v>
      </c>
    </row>
    <row r="740" spans="1:17" x14ac:dyDescent="0.25">
      <c r="A740">
        <v>5390</v>
      </c>
      <c r="D740">
        <v>143.82575900000001</v>
      </c>
      <c r="E740" s="1">
        <v>2</v>
      </c>
      <c r="G740" s="2" t="s">
        <v>206</v>
      </c>
      <c r="L740">
        <v>119.771649</v>
      </c>
      <c r="P740">
        <v>2</v>
      </c>
      <c r="Q740" t="str">
        <f>CONCATENATE(C740,E740,G740,I740)</f>
        <v>23D</v>
      </c>
    </row>
    <row r="741" spans="1:17" x14ac:dyDescent="0.25">
      <c r="A741">
        <v>5391</v>
      </c>
      <c r="D741">
        <v>143.82575900000001</v>
      </c>
      <c r="E741" s="1">
        <v>2</v>
      </c>
      <c r="G741" s="2" t="s">
        <v>206</v>
      </c>
      <c r="L741">
        <v>119.771649</v>
      </c>
      <c r="P741">
        <v>2</v>
      </c>
      <c r="Q741" t="str">
        <f>CONCATENATE(C741,E741,G741,I741)</f>
        <v>23D</v>
      </c>
    </row>
    <row r="742" spans="1:17" x14ac:dyDescent="0.25">
      <c r="A742">
        <v>5392</v>
      </c>
      <c r="D742">
        <v>143.82575900000001</v>
      </c>
      <c r="E742" s="1">
        <v>2</v>
      </c>
      <c r="G742" s="2" t="s">
        <v>206</v>
      </c>
      <c r="L742">
        <v>119.771649</v>
      </c>
      <c r="P742">
        <v>2</v>
      </c>
      <c r="Q742" t="str">
        <f>CONCATENATE(C742,E742,G742,I742)</f>
        <v>23D</v>
      </c>
    </row>
    <row r="743" spans="1:17" x14ac:dyDescent="0.25">
      <c r="A743">
        <v>5393</v>
      </c>
      <c r="D743">
        <v>143.82575900000001</v>
      </c>
      <c r="E743" s="1">
        <v>2</v>
      </c>
      <c r="G743" s="2" t="s">
        <v>206</v>
      </c>
      <c r="L743">
        <v>119.771649</v>
      </c>
      <c r="P743">
        <v>2</v>
      </c>
      <c r="Q743" t="str">
        <f>CONCATENATE(C743,E743,G743,I743)</f>
        <v>23D</v>
      </c>
    </row>
    <row r="744" spans="1:17" x14ac:dyDescent="0.25">
      <c r="A744">
        <v>5394</v>
      </c>
      <c r="D744">
        <v>143.82575900000001</v>
      </c>
      <c r="E744" s="1">
        <v>2</v>
      </c>
      <c r="G744" s="2" t="s">
        <v>206</v>
      </c>
      <c r="L744">
        <v>119.771649</v>
      </c>
      <c r="P744">
        <v>2</v>
      </c>
      <c r="Q744" t="str">
        <f>CONCATENATE(C744,E744,G744,I744)</f>
        <v>23D</v>
      </c>
    </row>
    <row r="745" spans="1:17" x14ac:dyDescent="0.25">
      <c r="A745">
        <v>5395</v>
      </c>
      <c r="D745">
        <v>143.82575900000001</v>
      </c>
      <c r="E745" s="1">
        <v>2</v>
      </c>
      <c r="G745" s="2" t="s">
        <v>206</v>
      </c>
      <c r="L745">
        <v>119.771649</v>
      </c>
      <c r="P745">
        <v>2</v>
      </c>
      <c r="Q745" t="str">
        <f>CONCATENATE(C745,E745,G745,I745)</f>
        <v>23D</v>
      </c>
    </row>
    <row r="746" spans="1:17" x14ac:dyDescent="0.25">
      <c r="A746">
        <v>5396</v>
      </c>
      <c r="D746">
        <v>143.82575900000001</v>
      </c>
      <c r="E746" s="1">
        <v>2</v>
      </c>
      <c r="G746" s="2" t="s">
        <v>206</v>
      </c>
      <c r="L746">
        <v>119.771649</v>
      </c>
      <c r="P746">
        <v>2</v>
      </c>
      <c r="Q746" t="str">
        <f>CONCATENATE(C746,E746,G746,I746)</f>
        <v>23D</v>
      </c>
    </row>
    <row r="747" spans="1:17" x14ac:dyDescent="0.25">
      <c r="A747">
        <v>5397</v>
      </c>
      <c r="D747">
        <v>143.82575900000001</v>
      </c>
      <c r="E747" s="1">
        <v>2</v>
      </c>
      <c r="G747" s="2" t="s">
        <v>206</v>
      </c>
      <c r="L747">
        <v>119.771649</v>
      </c>
      <c r="P747">
        <v>2</v>
      </c>
      <c r="Q747" t="str">
        <f>CONCATENATE(C747,E747,G747,I747)</f>
        <v>23D</v>
      </c>
    </row>
    <row r="748" spans="1:17" x14ac:dyDescent="0.25">
      <c r="A748">
        <v>5398</v>
      </c>
      <c r="D748">
        <v>143.82575900000001</v>
      </c>
      <c r="E748" s="1">
        <v>2</v>
      </c>
      <c r="G748" s="2" t="s">
        <v>206</v>
      </c>
      <c r="L748">
        <v>119.771649</v>
      </c>
      <c r="P748">
        <v>2</v>
      </c>
      <c r="Q748" t="str">
        <f>CONCATENATE(C748,E748,G748,I748)</f>
        <v>23D</v>
      </c>
    </row>
    <row r="749" spans="1:17" x14ac:dyDescent="0.25">
      <c r="A749">
        <v>5399</v>
      </c>
      <c r="D749">
        <v>143.82575900000001</v>
      </c>
      <c r="E749" s="1">
        <v>2</v>
      </c>
      <c r="G749" s="2" t="s">
        <v>206</v>
      </c>
      <c r="L749">
        <v>119.771649</v>
      </c>
      <c r="P749">
        <v>2</v>
      </c>
      <c r="Q749" t="str">
        <f>CONCATENATE(C749,E749,G749,I749)</f>
        <v>23D</v>
      </c>
    </row>
    <row r="750" spans="1:17" x14ac:dyDescent="0.25">
      <c r="A750">
        <v>5400</v>
      </c>
      <c r="D750">
        <v>143.82575900000001</v>
      </c>
      <c r="E750" s="1">
        <v>2</v>
      </c>
      <c r="G750" s="2" t="s">
        <v>206</v>
      </c>
      <c r="L750">
        <v>119.771649</v>
      </c>
      <c r="P750">
        <v>2</v>
      </c>
      <c r="Q750" t="str">
        <f>CONCATENATE(C750,E750,G750,I750)</f>
        <v>23D</v>
      </c>
    </row>
    <row r="751" spans="1:17" x14ac:dyDescent="0.25">
      <c r="A751">
        <v>5401</v>
      </c>
      <c r="D751">
        <v>143.82575900000001</v>
      </c>
      <c r="E751" s="1">
        <v>2</v>
      </c>
      <c r="G751" s="2" t="s">
        <v>206</v>
      </c>
      <c r="L751">
        <v>119.771649</v>
      </c>
      <c r="P751">
        <v>2</v>
      </c>
      <c r="Q751" t="str">
        <f>CONCATENATE(C751,E751,G751,I751)</f>
        <v>23D</v>
      </c>
    </row>
    <row r="752" spans="1:17" x14ac:dyDescent="0.25">
      <c r="A752">
        <v>5402</v>
      </c>
      <c r="D752">
        <v>143.82575900000001</v>
      </c>
      <c r="E752" s="1">
        <v>2</v>
      </c>
      <c r="G752" s="2" t="s">
        <v>206</v>
      </c>
      <c r="L752">
        <v>119.771649</v>
      </c>
      <c r="P752">
        <v>2</v>
      </c>
      <c r="Q752" t="str">
        <f>CONCATENATE(C752,E752,G752,I752)</f>
        <v>23D</v>
      </c>
    </row>
    <row r="753" spans="1:17" x14ac:dyDescent="0.25">
      <c r="A753">
        <v>5403</v>
      </c>
      <c r="D753">
        <v>143.82575900000001</v>
      </c>
      <c r="E753" s="1">
        <v>2</v>
      </c>
      <c r="G753" s="2" t="s">
        <v>206</v>
      </c>
      <c r="L753">
        <v>119.771649</v>
      </c>
      <c r="P753">
        <v>2</v>
      </c>
      <c r="Q753" t="str">
        <f>CONCATENATE(C753,E753,G753,I753)</f>
        <v>23D</v>
      </c>
    </row>
    <row r="754" spans="1:17" x14ac:dyDescent="0.25">
      <c r="A754">
        <v>5404</v>
      </c>
      <c r="D754">
        <v>143.82575900000001</v>
      </c>
      <c r="E754" s="1">
        <v>2</v>
      </c>
      <c r="G754" s="2" t="s">
        <v>206</v>
      </c>
      <c r="L754">
        <v>119.771649</v>
      </c>
      <c r="P754">
        <v>2</v>
      </c>
      <c r="Q754" t="str">
        <f>CONCATENATE(C754,E754,G754,I754)</f>
        <v>23D</v>
      </c>
    </row>
    <row r="755" spans="1:17" x14ac:dyDescent="0.25">
      <c r="A755">
        <v>5405</v>
      </c>
      <c r="D755">
        <v>143.82575900000001</v>
      </c>
      <c r="E755" s="1">
        <v>2</v>
      </c>
      <c r="G755" s="2" t="s">
        <v>206</v>
      </c>
      <c r="L755">
        <v>119.771649</v>
      </c>
      <c r="P755">
        <v>2</v>
      </c>
      <c r="Q755" t="str">
        <f>CONCATENATE(C755,E755,G755,I755)</f>
        <v>23D</v>
      </c>
    </row>
    <row r="756" spans="1:17" x14ac:dyDescent="0.25">
      <c r="A756">
        <v>5406</v>
      </c>
      <c r="D756">
        <v>143.82575900000001</v>
      </c>
      <c r="E756" s="1">
        <v>2</v>
      </c>
      <c r="G756" s="2" t="s">
        <v>206</v>
      </c>
      <c r="H756">
        <v>126.264549</v>
      </c>
      <c r="I756" s="4">
        <v>4</v>
      </c>
      <c r="L756">
        <v>119.771649</v>
      </c>
      <c r="P756">
        <v>3</v>
      </c>
      <c r="Q756" t="str">
        <f>CONCATENATE(C756,E756,G756,I756)</f>
        <v>23D4</v>
      </c>
    </row>
    <row r="757" spans="1:17" x14ac:dyDescent="0.25">
      <c r="A757">
        <v>5407</v>
      </c>
      <c r="D757">
        <v>143.82575900000001</v>
      </c>
      <c r="E757" s="1">
        <v>2</v>
      </c>
      <c r="G757" s="2" t="s">
        <v>206</v>
      </c>
      <c r="H757">
        <v>126.264549</v>
      </c>
      <c r="I757" s="4">
        <v>4</v>
      </c>
      <c r="L757">
        <v>119.771649</v>
      </c>
      <c r="P757">
        <v>3</v>
      </c>
      <c r="Q757" t="str">
        <f>CONCATENATE(C757,E757,G757,I757)</f>
        <v>23D4</v>
      </c>
    </row>
    <row r="758" spans="1:17" x14ac:dyDescent="0.25">
      <c r="A758">
        <v>5408</v>
      </c>
      <c r="D758">
        <v>143.82575900000001</v>
      </c>
      <c r="E758" s="1">
        <v>2</v>
      </c>
      <c r="G758" s="2" t="s">
        <v>206</v>
      </c>
      <c r="H758">
        <v>126.264549</v>
      </c>
      <c r="I758" s="4">
        <v>4</v>
      </c>
      <c r="L758">
        <v>119.771649</v>
      </c>
      <c r="P758">
        <v>3</v>
      </c>
      <c r="Q758" t="str">
        <f>CONCATENATE(C758,E758,G758,I758)</f>
        <v>23D4</v>
      </c>
    </row>
    <row r="759" spans="1:17" x14ac:dyDescent="0.25">
      <c r="A759">
        <v>5409</v>
      </c>
      <c r="D759">
        <v>143.82575900000001</v>
      </c>
      <c r="E759" s="1">
        <v>2</v>
      </c>
      <c r="G759" s="2" t="s">
        <v>206</v>
      </c>
      <c r="H759">
        <v>126.264549</v>
      </c>
      <c r="I759" s="4">
        <v>4</v>
      </c>
      <c r="L759">
        <v>119.771649</v>
      </c>
      <c r="M759">
        <v>5409</v>
      </c>
      <c r="P759">
        <v>3</v>
      </c>
      <c r="Q759" t="str">
        <f>CONCATENATE(C759,E759,G759,I759)</f>
        <v>23D4</v>
      </c>
    </row>
    <row r="760" spans="1:17" x14ac:dyDescent="0.25">
      <c r="A760">
        <v>5410</v>
      </c>
      <c r="D760">
        <v>143.82575900000001</v>
      </c>
      <c r="E760" s="1">
        <v>2</v>
      </c>
      <c r="H760">
        <v>126.264549</v>
      </c>
      <c r="I760" s="4">
        <v>4</v>
      </c>
      <c r="P760">
        <v>2</v>
      </c>
      <c r="Q760" t="str">
        <f>CONCATENATE(C760,E760,G760,I760)</f>
        <v>24</v>
      </c>
    </row>
    <row r="761" spans="1:17" x14ac:dyDescent="0.25">
      <c r="A761">
        <v>5411</v>
      </c>
      <c r="B761">
        <v>151.62576999999999</v>
      </c>
      <c r="C761" s="3">
        <v>1</v>
      </c>
      <c r="H761">
        <v>126.264549</v>
      </c>
      <c r="I761" s="4">
        <v>4</v>
      </c>
      <c r="P761">
        <v>2</v>
      </c>
      <c r="Q761" t="str">
        <f>CONCATENATE(C761,E761,G761,I761)</f>
        <v>14</v>
      </c>
    </row>
    <row r="762" spans="1:17" x14ac:dyDescent="0.25">
      <c r="A762">
        <v>5412</v>
      </c>
      <c r="B762">
        <v>151.62576999999999</v>
      </c>
      <c r="C762" s="3">
        <v>1</v>
      </c>
      <c r="H762">
        <v>126.264549</v>
      </c>
      <c r="I762" s="4">
        <v>4</v>
      </c>
      <c r="P762">
        <v>2</v>
      </c>
      <c r="Q762" t="str">
        <f>CONCATENATE(C762,E762,G762,I762)</f>
        <v>14</v>
      </c>
    </row>
    <row r="763" spans="1:17" x14ac:dyDescent="0.25">
      <c r="A763">
        <v>5413</v>
      </c>
      <c r="B763">
        <v>151.62576999999999</v>
      </c>
      <c r="C763" s="3">
        <v>1</v>
      </c>
      <c r="H763">
        <v>126.264549</v>
      </c>
      <c r="I763" s="4">
        <v>4</v>
      </c>
      <c r="P763">
        <v>2</v>
      </c>
      <c r="Q763" t="str">
        <f>CONCATENATE(C763,E763,G763,I763)</f>
        <v>14</v>
      </c>
    </row>
    <row r="764" spans="1:17" x14ac:dyDescent="0.25">
      <c r="A764">
        <v>5414</v>
      </c>
      <c r="B764">
        <v>151.62576999999999</v>
      </c>
      <c r="C764" s="3">
        <v>1</v>
      </c>
      <c r="H764">
        <v>126.264549</v>
      </c>
      <c r="I764" s="4">
        <v>4</v>
      </c>
      <c r="P764">
        <v>2</v>
      </c>
      <c r="Q764" t="str">
        <f>CONCATENATE(C764,E764,G764,I764)</f>
        <v>14</v>
      </c>
    </row>
    <row r="765" spans="1:17" x14ac:dyDescent="0.25">
      <c r="A765">
        <v>5415</v>
      </c>
      <c r="B765">
        <v>151.62576999999999</v>
      </c>
      <c r="C765" s="3">
        <v>1</v>
      </c>
      <c r="H765">
        <v>126.264549</v>
      </c>
      <c r="I765" s="4">
        <v>4</v>
      </c>
      <c r="P765">
        <v>2</v>
      </c>
      <c r="Q765" t="str">
        <f>CONCATENATE(C765,E765,G765,I765)</f>
        <v>14</v>
      </c>
    </row>
    <row r="766" spans="1:17" x14ac:dyDescent="0.25">
      <c r="A766">
        <v>5416</v>
      </c>
      <c r="B766">
        <v>151.62576999999999</v>
      </c>
      <c r="C766" s="3">
        <v>1</v>
      </c>
      <c r="H766">
        <v>126.264549</v>
      </c>
      <c r="I766" s="4">
        <v>4</v>
      </c>
      <c r="P766">
        <v>2</v>
      </c>
      <c r="Q766" t="str">
        <f>CONCATENATE(C766,E766,G766,I766)</f>
        <v>14</v>
      </c>
    </row>
    <row r="767" spans="1:17" x14ac:dyDescent="0.25">
      <c r="A767">
        <v>5417</v>
      </c>
      <c r="B767">
        <v>151.62576999999999</v>
      </c>
      <c r="C767" s="3">
        <v>1</v>
      </c>
      <c r="H767">
        <v>126.264549</v>
      </c>
      <c r="I767" s="4">
        <v>4</v>
      </c>
      <c r="P767">
        <v>2</v>
      </c>
      <c r="Q767" t="str">
        <f>CONCATENATE(C767,E767,G767,I767)</f>
        <v>14</v>
      </c>
    </row>
    <row r="768" spans="1:17" x14ac:dyDescent="0.25">
      <c r="A768">
        <v>5418</v>
      </c>
      <c r="B768">
        <v>151.62576999999999</v>
      </c>
      <c r="C768" s="3">
        <v>1</v>
      </c>
      <c r="H768">
        <v>126.264549</v>
      </c>
      <c r="I768" s="4">
        <v>4</v>
      </c>
      <c r="P768">
        <v>2</v>
      </c>
      <c r="Q768" t="str">
        <f>CONCATENATE(C768,E768,G768,I768)</f>
        <v>14</v>
      </c>
    </row>
    <row r="769" spans="1:17" x14ac:dyDescent="0.25">
      <c r="A769">
        <v>5419</v>
      </c>
      <c r="B769">
        <v>151.62576999999999</v>
      </c>
      <c r="C769" s="3">
        <v>1</v>
      </c>
      <c r="H769">
        <v>126.264549</v>
      </c>
      <c r="I769" s="4">
        <v>4</v>
      </c>
      <c r="P769">
        <v>2</v>
      </c>
      <c r="Q769" t="str">
        <f>CONCATENATE(C769,E769,G769,I769)</f>
        <v>14</v>
      </c>
    </row>
    <row r="770" spans="1:17" x14ac:dyDescent="0.25">
      <c r="A770">
        <v>5420</v>
      </c>
      <c r="B770">
        <v>151.62576999999999</v>
      </c>
      <c r="C770" s="3">
        <v>1</v>
      </c>
      <c r="H770">
        <v>126.264549</v>
      </c>
      <c r="I770" s="4">
        <v>4</v>
      </c>
      <c r="P770">
        <v>2</v>
      </c>
      <c r="Q770" t="str">
        <f>CONCATENATE(C770,E770,G770,I770)</f>
        <v>14</v>
      </c>
    </row>
    <row r="771" spans="1:17" x14ac:dyDescent="0.25">
      <c r="A771">
        <v>5421</v>
      </c>
      <c r="B771">
        <v>151.62576999999999</v>
      </c>
      <c r="C771" s="3">
        <v>1</v>
      </c>
      <c r="H771">
        <v>126.264549</v>
      </c>
      <c r="I771" s="4">
        <v>4</v>
      </c>
      <c r="P771">
        <v>2</v>
      </c>
      <c r="Q771" t="str">
        <f>CONCATENATE(C771,E771,G771,I771)</f>
        <v>14</v>
      </c>
    </row>
    <row r="772" spans="1:17" x14ac:dyDescent="0.25">
      <c r="A772">
        <v>5422</v>
      </c>
      <c r="B772">
        <v>151.62576999999999</v>
      </c>
      <c r="C772" s="3">
        <v>1</v>
      </c>
      <c r="H772">
        <v>126.264549</v>
      </c>
      <c r="I772" s="4">
        <v>4</v>
      </c>
      <c r="P772">
        <v>2</v>
      </c>
      <c r="Q772" t="str">
        <f>CONCATENATE(C772,E772,G772,I772)</f>
        <v>14</v>
      </c>
    </row>
    <row r="773" spans="1:17" x14ac:dyDescent="0.25">
      <c r="A773">
        <v>5423</v>
      </c>
      <c r="B773">
        <v>151.62576999999999</v>
      </c>
      <c r="C773" s="3">
        <v>1</v>
      </c>
      <c r="H773">
        <v>126.264549</v>
      </c>
      <c r="I773" s="4">
        <v>4</v>
      </c>
      <c r="P773">
        <v>2</v>
      </c>
      <c r="Q773" t="str">
        <f>CONCATENATE(C773,E773,G773,I773)</f>
        <v>14</v>
      </c>
    </row>
    <row r="774" spans="1:17" x14ac:dyDescent="0.25">
      <c r="A774">
        <v>5424</v>
      </c>
      <c r="B774">
        <v>151.62576999999999</v>
      </c>
      <c r="C774" s="3">
        <v>1</v>
      </c>
      <c r="H774">
        <v>126.264549</v>
      </c>
      <c r="I774" s="4">
        <v>4</v>
      </c>
      <c r="P774">
        <v>2</v>
      </c>
      <c r="Q774" t="str">
        <f>CONCATENATE(C774,E774,G774,I774)</f>
        <v>14</v>
      </c>
    </row>
    <row r="775" spans="1:17" x14ac:dyDescent="0.25">
      <c r="A775">
        <v>5425</v>
      </c>
      <c r="B775">
        <v>151.62576999999999</v>
      </c>
      <c r="C775" s="3">
        <v>1</v>
      </c>
      <c r="P775">
        <v>1</v>
      </c>
      <c r="Q775" t="str">
        <f>CONCATENATE(C775,E775,G775,I775)</f>
        <v>1</v>
      </c>
    </row>
    <row r="776" spans="1:17" x14ac:dyDescent="0.25">
      <c r="A776">
        <v>5426</v>
      </c>
      <c r="B776">
        <v>151.62576999999999</v>
      </c>
      <c r="C776" s="3">
        <v>1</v>
      </c>
      <c r="P776">
        <v>1</v>
      </c>
      <c r="Q776" t="str">
        <f>CONCATENATE(C776,E776,G776,I776)</f>
        <v>1</v>
      </c>
    </row>
    <row r="777" spans="1:17" x14ac:dyDescent="0.25">
      <c r="A777">
        <v>5427</v>
      </c>
      <c r="B777">
        <v>151.62576999999999</v>
      </c>
      <c r="C777" s="3">
        <v>1</v>
      </c>
      <c r="P777">
        <v>1</v>
      </c>
      <c r="Q777" t="str">
        <f>CONCATENATE(C777,E777,G777,I777)</f>
        <v>1</v>
      </c>
    </row>
    <row r="778" spans="1:17" x14ac:dyDescent="0.25">
      <c r="A778">
        <v>5428</v>
      </c>
      <c r="B778">
        <v>151.62576999999999</v>
      </c>
      <c r="C778" s="3">
        <v>1</v>
      </c>
      <c r="P778">
        <v>1</v>
      </c>
      <c r="Q778" t="str">
        <f>CONCATENATE(C778,E778,G778,I778)</f>
        <v>1</v>
      </c>
    </row>
    <row r="779" spans="1:17" x14ac:dyDescent="0.25">
      <c r="A779">
        <v>5429</v>
      </c>
      <c r="B779">
        <v>151.62576999999999</v>
      </c>
      <c r="C779" s="3">
        <v>1</v>
      </c>
      <c r="P779">
        <v>1</v>
      </c>
      <c r="Q779" t="str">
        <f>CONCATENATE(C779,E779,G779,I779)</f>
        <v>1</v>
      </c>
    </row>
    <row r="780" spans="1:17" x14ac:dyDescent="0.25">
      <c r="A780">
        <v>5430</v>
      </c>
      <c r="B780">
        <v>151.62576999999999</v>
      </c>
      <c r="C780" s="3">
        <v>1</v>
      </c>
      <c r="P780">
        <v>1</v>
      </c>
      <c r="Q780" t="str">
        <f>CONCATENATE(C780,E780,G780,I780)</f>
        <v>1</v>
      </c>
    </row>
    <row r="781" spans="1:17" x14ac:dyDescent="0.25">
      <c r="A781">
        <v>5431</v>
      </c>
      <c r="B781">
        <v>151.62576999999999</v>
      </c>
      <c r="C781" s="3">
        <v>1</v>
      </c>
      <c r="P781">
        <v>1</v>
      </c>
      <c r="Q781" t="str">
        <f>CONCATENATE(C781,E781,G781,I781)</f>
        <v>1</v>
      </c>
    </row>
    <row r="782" spans="1:17" x14ac:dyDescent="0.25">
      <c r="A782">
        <v>5432</v>
      </c>
      <c r="B782">
        <v>151.62576999999999</v>
      </c>
      <c r="C782" s="3">
        <v>1</v>
      </c>
      <c r="P782">
        <v>1</v>
      </c>
      <c r="Q782" t="str">
        <f>CONCATENATE(C782,E782,G782,I782)</f>
        <v>1</v>
      </c>
    </row>
    <row r="783" spans="1:17" x14ac:dyDescent="0.25">
      <c r="A783">
        <v>5433</v>
      </c>
      <c r="B783">
        <v>151.62576999999999</v>
      </c>
      <c r="C783" s="3">
        <v>1</v>
      </c>
      <c r="D783">
        <v>159.09245999999999</v>
      </c>
      <c r="E783" s="1">
        <v>2</v>
      </c>
      <c r="F783">
        <v>146.69250099999999</v>
      </c>
      <c r="G783" s="2">
        <v>3</v>
      </c>
      <c r="P783">
        <v>3</v>
      </c>
      <c r="Q783" t="str">
        <f>CONCATENATE(C783,E783,G783,I783)</f>
        <v>123</v>
      </c>
    </row>
    <row r="784" spans="1:17" x14ac:dyDescent="0.25">
      <c r="A784">
        <v>5434</v>
      </c>
      <c r="B784">
        <v>151.62576999999999</v>
      </c>
      <c r="C784" s="3">
        <v>1</v>
      </c>
      <c r="D784">
        <v>159.09245999999999</v>
      </c>
      <c r="E784" s="1">
        <v>2</v>
      </c>
      <c r="F784">
        <v>146.69250099999999</v>
      </c>
      <c r="G784" s="2">
        <v>3</v>
      </c>
      <c r="P784">
        <v>3</v>
      </c>
      <c r="Q784" t="str">
        <f>CONCATENATE(C784,E784,G784,I784)</f>
        <v>123</v>
      </c>
    </row>
    <row r="785" spans="1:17" x14ac:dyDescent="0.25">
      <c r="A785">
        <v>5435</v>
      </c>
      <c r="B785">
        <v>151.62576999999999</v>
      </c>
      <c r="C785" s="3">
        <v>1</v>
      </c>
      <c r="D785">
        <v>159.09245999999999</v>
      </c>
      <c r="E785" s="1">
        <v>2</v>
      </c>
      <c r="F785">
        <v>146.69250099999999</v>
      </c>
      <c r="G785" s="2">
        <v>3</v>
      </c>
      <c r="P785">
        <v>3</v>
      </c>
      <c r="Q785" t="str">
        <f>CONCATENATE(C785,E785,G785,I785)</f>
        <v>123</v>
      </c>
    </row>
    <row r="786" spans="1:17" x14ac:dyDescent="0.25">
      <c r="A786">
        <v>5436</v>
      </c>
      <c r="D786">
        <v>159.09245999999999</v>
      </c>
      <c r="E786" s="1">
        <v>2</v>
      </c>
      <c r="F786">
        <v>146.69250099999999</v>
      </c>
      <c r="G786" s="2">
        <v>3</v>
      </c>
      <c r="P786">
        <v>2</v>
      </c>
      <c r="Q786" t="str">
        <f>CONCATENATE(C786,E786,G786,I786)</f>
        <v>23</v>
      </c>
    </row>
    <row r="787" spans="1:17" x14ac:dyDescent="0.25">
      <c r="A787">
        <v>5437</v>
      </c>
      <c r="D787">
        <v>159.09245999999999</v>
      </c>
      <c r="E787" s="1">
        <v>2</v>
      </c>
      <c r="F787">
        <v>146.69250099999999</v>
      </c>
      <c r="G787" s="2">
        <v>3</v>
      </c>
      <c r="P787">
        <v>2</v>
      </c>
      <c r="Q787" t="str">
        <f>CONCATENATE(C787,E787,G787,I787)</f>
        <v>23</v>
      </c>
    </row>
    <row r="788" spans="1:17" x14ac:dyDescent="0.25">
      <c r="A788">
        <v>5438</v>
      </c>
      <c r="D788">
        <v>159.09245999999999</v>
      </c>
      <c r="E788" s="1">
        <v>2</v>
      </c>
      <c r="F788">
        <v>146.69250099999999</v>
      </c>
      <c r="G788" s="2">
        <v>3</v>
      </c>
      <c r="P788">
        <v>2</v>
      </c>
      <c r="Q788" t="str">
        <f>CONCATENATE(C788,E788,G788,I788)</f>
        <v>23</v>
      </c>
    </row>
    <row r="789" spans="1:17" x14ac:dyDescent="0.25">
      <c r="A789">
        <v>5439</v>
      </c>
      <c r="D789">
        <v>159.09245999999999</v>
      </c>
      <c r="E789" s="1">
        <v>2</v>
      </c>
      <c r="F789">
        <v>146.69250099999999</v>
      </c>
      <c r="G789" s="2">
        <v>3</v>
      </c>
      <c r="P789">
        <v>2</v>
      </c>
      <c r="Q789" t="str">
        <f>CONCATENATE(C789,E789,G789,I789)</f>
        <v>23</v>
      </c>
    </row>
    <row r="790" spans="1:17" x14ac:dyDescent="0.25">
      <c r="A790">
        <v>5440</v>
      </c>
      <c r="D790">
        <v>159.09245999999999</v>
      </c>
      <c r="E790" s="1">
        <v>2</v>
      </c>
      <c r="F790">
        <v>146.69250099999999</v>
      </c>
      <c r="G790" s="2">
        <v>3</v>
      </c>
      <c r="P790">
        <v>2</v>
      </c>
      <c r="Q790" t="str">
        <f>CONCATENATE(C790,E790,G790,I790)</f>
        <v>23</v>
      </c>
    </row>
    <row r="791" spans="1:17" x14ac:dyDescent="0.25">
      <c r="A791">
        <v>5441</v>
      </c>
      <c r="D791">
        <v>159.09245999999999</v>
      </c>
      <c r="E791" s="1">
        <v>2</v>
      </c>
      <c r="F791">
        <v>146.69250099999999</v>
      </c>
      <c r="G791" s="2">
        <v>3</v>
      </c>
      <c r="P791">
        <v>2</v>
      </c>
      <c r="Q791" t="str">
        <f>CONCATENATE(C791,E791,G791,I791)</f>
        <v>23</v>
      </c>
    </row>
    <row r="792" spans="1:17" x14ac:dyDescent="0.25">
      <c r="A792">
        <v>5442</v>
      </c>
      <c r="D792">
        <v>159.09245999999999</v>
      </c>
      <c r="E792" s="1">
        <v>2</v>
      </c>
      <c r="F792">
        <v>146.69250099999999</v>
      </c>
      <c r="G792" s="2">
        <v>3</v>
      </c>
      <c r="P792">
        <v>2</v>
      </c>
      <c r="Q792" t="str">
        <f>CONCATENATE(C792,E792,G792,I792)</f>
        <v>23</v>
      </c>
    </row>
    <row r="793" spans="1:17" x14ac:dyDescent="0.25">
      <c r="A793">
        <v>5443</v>
      </c>
      <c r="D793">
        <v>159.09245999999999</v>
      </c>
      <c r="E793" s="1">
        <v>2</v>
      </c>
      <c r="F793">
        <v>146.69250099999999</v>
      </c>
      <c r="G793" s="2">
        <v>3</v>
      </c>
      <c r="P793">
        <v>2</v>
      </c>
      <c r="Q793" t="str">
        <f>CONCATENATE(C793,E793,G793,I793)</f>
        <v>23</v>
      </c>
    </row>
    <row r="794" spans="1:17" x14ac:dyDescent="0.25">
      <c r="A794">
        <v>5444</v>
      </c>
      <c r="D794">
        <v>159.09245999999999</v>
      </c>
      <c r="E794" s="1">
        <v>2</v>
      </c>
      <c r="F794">
        <v>146.69250099999999</v>
      </c>
      <c r="G794" s="2">
        <v>3</v>
      </c>
      <c r="P794">
        <v>2</v>
      </c>
      <c r="Q794" t="str">
        <f>CONCATENATE(C794,E794,G794,I794)</f>
        <v>23</v>
      </c>
    </row>
    <row r="795" spans="1:17" x14ac:dyDescent="0.25">
      <c r="A795">
        <v>5445</v>
      </c>
      <c r="D795">
        <v>159.09245999999999</v>
      </c>
      <c r="E795" s="1">
        <v>2</v>
      </c>
      <c r="F795">
        <v>146.69250099999999</v>
      </c>
      <c r="G795" s="2">
        <v>3</v>
      </c>
      <c r="P795">
        <v>2</v>
      </c>
      <c r="Q795" t="str">
        <f>CONCATENATE(C795,E795,G795,I795)</f>
        <v>23</v>
      </c>
    </row>
    <row r="796" spans="1:17" x14ac:dyDescent="0.25">
      <c r="A796">
        <v>5446</v>
      </c>
      <c r="D796">
        <v>159.09245999999999</v>
      </c>
      <c r="E796" s="1">
        <v>2</v>
      </c>
      <c r="F796">
        <v>146.69250099999999</v>
      </c>
      <c r="G796" s="2">
        <v>3</v>
      </c>
      <c r="P796">
        <v>2</v>
      </c>
      <c r="Q796" t="str">
        <f>CONCATENATE(C796,E796,G796,I796)</f>
        <v>23</v>
      </c>
    </row>
    <row r="797" spans="1:17" x14ac:dyDescent="0.25">
      <c r="A797">
        <v>5447</v>
      </c>
      <c r="D797">
        <v>159.09245999999999</v>
      </c>
      <c r="E797" s="1">
        <v>2</v>
      </c>
      <c r="F797">
        <v>146.69250099999999</v>
      </c>
      <c r="G797" s="2">
        <v>3</v>
      </c>
      <c r="P797">
        <v>2</v>
      </c>
      <c r="Q797" t="str">
        <f>CONCATENATE(C797,E797,G797,I797)</f>
        <v>23</v>
      </c>
    </row>
    <row r="798" spans="1:17" x14ac:dyDescent="0.25">
      <c r="A798">
        <v>5448</v>
      </c>
      <c r="D798">
        <v>159.09245999999999</v>
      </c>
      <c r="E798" s="1">
        <v>2</v>
      </c>
      <c r="F798">
        <v>146.69250099999999</v>
      </c>
      <c r="G798" s="2">
        <v>3</v>
      </c>
      <c r="P798">
        <v>2</v>
      </c>
      <c r="Q798" t="str">
        <f>CONCATENATE(C798,E798,G798,I798)</f>
        <v>23</v>
      </c>
    </row>
    <row r="799" spans="1:17" x14ac:dyDescent="0.25">
      <c r="A799">
        <v>5449</v>
      </c>
      <c r="D799">
        <v>159.09245999999999</v>
      </c>
      <c r="E799" s="1">
        <v>2</v>
      </c>
      <c r="F799">
        <v>146.69250099999999</v>
      </c>
      <c r="G799" s="2">
        <v>3</v>
      </c>
      <c r="P799">
        <v>2</v>
      </c>
      <c r="Q799" t="str">
        <f>CONCATENATE(C799,E799,G799,I799)</f>
        <v>23</v>
      </c>
    </row>
    <row r="800" spans="1:17" x14ac:dyDescent="0.25">
      <c r="A800">
        <v>5450</v>
      </c>
      <c r="D800">
        <v>159.09245999999999</v>
      </c>
      <c r="E800" s="1">
        <v>2</v>
      </c>
      <c r="F800">
        <v>146.69250099999999</v>
      </c>
      <c r="G800" s="2">
        <v>3</v>
      </c>
      <c r="P800">
        <v>2</v>
      </c>
      <c r="Q800" t="str">
        <f>CONCATENATE(C800,E800,G800,I800)</f>
        <v>23</v>
      </c>
    </row>
    <row r="801" spans="1:17" x14ac:dyDescent="0.25">
      <c r="A801">
        <v>5451</v>
      </c>
      <c r="D801">
        <v>159.09245999999999</v>
      </c>
      <c r="E801" s="1">
        <v>2</v>
      </c>
      <c r="F801">
        <v>146.69250099999999</v>
      </c>
      <c r="G801" s="2">
        <v>3</v>
      </c>
      <c r="P801">
        <v>2</v>
      </c>
      <c r="Q801" t="str">
        <f>CONCATENATE(C801,E801,G801,I801)</f>
        <v>23</v>
      </c>
    </row>
    <row r="802" spans="1:17" x14ac:dyDescent="0.25">
      <c r="A802">
        <v>5452</v>
      </c>
      <c r="D802">
        <v>159.09245999999999</v>
      </c>
      <c r="E802" s="1">
        <v>2</v>
      </c>
      <c r="F802">
        <v>146.69250099999999</v>
      </c>
      <c r="G802" s="2">
        <v>3</v>
      </c>
      <c r="H802">
        <v>154.15919099999999</v>
      </c>
      <c r="I802" s="4">
        <v>4</v>
      </c>
      <c r="P802">
        <v>3</v>
      </c>
      <c r="Q802" t="str">
        <f>CONCATENATE(C802,E802,G802,I802)</f>
        <v>234</v>
      </c>
    </row>
    <row r="803" spans="1:17" x14ac:dyDescent="0.25">
      <c r="A803">
        <v>5453</v>
      </c>
      <c r="D803">
        <v>159.09245999999999</v>
      </c>
      <c r="E803" s="1">
        <v>2</v>
      </c>
      <c r="F803">
        <v>146.69250099999999</v>
      </c>
      <c r="G803" s="2">
        <v>3</v>
      </c>
      <c r="H803">
        <v>154.15919099999999</v>
      </c>
      <c r="I803" s="4">
        <v>4</v>
      </c>
      <c r="P803">
        <v>3</v>
      </c>
      <c r="Q803" t="str">
        <f>CONCATENATE(C803,E803,G803,I803)</f>
        <v>234</v>
      </c>
    </row>
    <row r="804" spans="1:17" x14ac:dyDescent="0.25">
      <c r="A804">
        <v>5454</v>
      </c>
      <c r="D804">
        <v>159.09245999999999</v>
      </c>
      <c r="E804" s="1">
        <v>2</v>
      </c>
      <c r="H804">
        <v>154.15919099999999</v>
      </c>
      <c r="I804" s="4">
        <v>4</v>
      </c>
      <c r="P804">
        <v>2</v>
      </c>
      <c r="Q804" t="str">
        <f>CONCATENATE(C804,E804,G804,I804)</f>
        <v>24</v>
      </c>
    </row>
    <row r="805" spans="1:17" x14ac:dyDescent="0.25">
      <c r="A805">
        <v>5455</v>
      </c>
      <c r="D805">
        <v>159.09245999999999</v>
      </c>
      <c r="E805" s="1">
        <v>2</v>
      </c>
      <c r="H805">
        <v>154.15919099999999</v>
      </c>
      <c r="I805" s="4">
        <v>4</v>
      </c>
      <c r="P805">
        <v>2</v>
      </c>
      <c r="Q805" t="str">
        <f>CONCATENATE(C805,E805,G805,I805)</f>
        <v>24</v>
      </c>
    </row>
    <row r="806" spans="1:17" x14ac:dyDescent="0.25">
      <c r="A806">
        <v>5456</v>
      </c>
      <c r="D806">
        <v>159.09245999999999</v>
      </c>
      <c r="E806" s="1">
        <v>2</v>
      </c>
      <c r="H806">
        <v>154.15919099999999</v>
      </c>
      <c r="I806" s="4">
        <v>4</v>
      </c>
      <c r="P806">
        <v>2</v>
      </c>
      <c r="Q806" t="str">
        <f>CONCATENATE(C806,E806,G806,I806)</f>
        <v>24</v>
      </c>
    </row>
    <row r="807" spans="1:17" x14ac:dyDescent="0.25">
      <c r="A807">
        <v>5457</v>
      </c>
      <c r="H807">
        <v>154.15919099999999</v>
      </c>
      <c r="I807" s="4">
        <v>4</v>
      </c>
      <c r="P807">
        <v>1</v>
      </c>
      <c r="Q807" t="str">
        <f>CONCATENATE(C807,E807,G807,I807)</f>
        <v>4</v>
      </c>
    </row>
    <row r="808" spans="1:17" x14ac:dyDescent="0.25">
      <c r="A808">
        <v>5458</v>
      </c>
      <c r="B808">
        <v>169.55912699999999</v>
      </c>
      <c r="C808" s="3">
        <v>1</v>
      </c>
      <c r="H808">
        <v>154.15919099999999</v>
      </c>
      <c r="I808" s="4">
        <v>4</v>
      </c>
      <c r="P808">
        <v>2</v>
      </c>
      <c r="Q808" t="str">
        <f>CONCATENATE(C808,E808,G808,I808)</f>
        <v>14</v>
      </c>
    </row>
    <row r="809" spans="1:17" x14ac:dyDescent="0.25">
      <c r="A809">
        <v>5459</v>
      </c>
      <c r="B809">
        <v>169.55912699999999</v>
      </c>
      <c r="C809" s="3">
        <v>1</v>
      </c>
      <c r="H809">
        <v>154.15919099999999</v>
      </c>
      <c r="I809" s="4">
        <v>4</v>
      </c>
      <c r="P809">
        <v>2</v>
      </c>
      <c r="Q809" t="str">
        <f>CONCATENATE(C809,E809,G809,I809)</f>
        <v>14</v>
      </c>
    </row>
    <row r="810" spans="1:17" x14ac:dyDescent="0.25">
      <c r="A810">
        <v>5460</v>
      </c>
      <c r="B810">
        <v>169.55912699999999</v>
      </c>
      <c r="C810" s="3">
        <v>1</v>
      </c>
      <c r="H810">
        <v>154.15919099999999</v>
      </c>
      <c r="I810" s="4">
        <v>4</v>
      </c>
      <c r="P810">
        <v>2</v>
      </c>
      <c r="Q810" t="str">
        <f>CONCATENATE(C810,E810,G810,I810)</f>
        <v>14</v>
      </c>
    </row>
    <row r="811" spans="1:17" x14ac:dyDescent="0.25">
      <c r="A811">
        <v>5461</v>
      </c>
      <c r="B811">
        <v>169.55912699999999</v>
      </c>
      <c r="C811" s="3">
        <v>1</v>
      </c>
      <c r="H811">
        <v>154.15919099999999</v>
      </c>
      <c r="I811" s="4">
        <v>4</v>
      </c>
      <c r="P811">
        <v>2</v>
      </c>
      <c r="Q811" t="str">
        <f>CONCATENATE(C811,E811,G811,I811)</f>
        <v>14</v>
      </c>
    </row>
    <row r="812" spans="1:17" x14ac:dyDescent="0.25">
      <c r="A812">
        <v>5462</v>
      </c>
      <c r="B812">
        <v>169.55912699999999</v>
      </c>
      <c r="C812" s="3">
        <v>1</v>
      </c>
      <c r="H812">
        <v>154.15919099999999</v>
      </c>
      <c r="I812" s="4">
        <v>4</v>
      </c>
      <c r="P812">
        <v>2</v>
      </c>
      <c r="Q812" t="str">
        <f>CONCATENATE(C812,E812,G812,I812)</f>
        <v>14</v>
      </c>
    </row>
    <row r="813" spans="1:17" x14ac:dyDescent="0.25">
      <c r="A813">
        <v>5463</v>
      </c>
      <c r="B813">
        <v>169.55912699999999</v>
      </c>
      <c r="C813" s="3">
        <v>1</v>
      </c>
      <c r="H813">
        <v>154.15919099999999</v>
      </c>
      <c r="I813" s="4">
        <v>4</v>
      </c>
      <c r="P813">
        <v>2</v>
      </c>
      <c r="Q813" t="str">
        <f>CONCATENATE(C813,E813,G813,I813)</f>
        <v>14</v>
      </c>
    </row>
    <row r="814" spans="1:17" x14ac:dyDescent="0.25">
      <c r="A814">
        <v>5464</v>
      </c>
      <c r="B814">
        <v>169.55912699999999</v>
      </c>
      <c r="C814" s="3">
        <v>1</v>
      </c>
      <c r="H814">
        <v>154.15919099999999</v>
      </c>
      <c r="I814" s="4">
        <v>4</v>
      </c>
      <c r="P814">
        <v>2</v>
      </c>
      <c r="Q814" t="str">
        <f>CONCATENATE(C814,E814,G814,I814)</f>
        <v>14</v>
      </c>
    </row>
    <row r="815" spans="1:17" x14ac:dyDescent="0.25">
      <c r="A815">
        <v>5465</v>
      </c>
      <c r="B815">
        <v>169.55912699999999</v>
      </c>
      <c r="C815" s="3">
        <v>1</v>
      </c>
      <c r="H815">
        <v>154.15919099999999</v>
      </c>
      <c r="I815" s="4">
        <v>4</v>
      </c>
      <c r="P815">
        <v>2</v>
      </c>
      <c r="Q815" t="str">
        <f>CONCATENATE(C815,E815,G815,I815)</f>
        <v>14</v>
      </c>
    </row>
    <row r="816" spans="1:17" x14ac:dyDescent="0.25">
      <c r="A816">
        <v>5466</v>
      </c>
      <c r="B816">
        <v>169.55912699999999</v>
      </c>
      <c r="C816" s="3">
        <v>1</v>
      </c>
      <c r="H816">
        <v>154.15919099999999</v>
      </c>
      <c r="I816" s="4">
        <v>4</v>
      </c>
      <c r="P816">
        <v>2</v>
      </c>
      <c r="Q816" t="str">
        <f>CONCATENATE(C816,E816,G816,I816)</f>
        <v>14</v>
      </c>
    </row>
    <row r="817" spans="1:17" x14ac:dyDescent="0.25">
      <c r="A817">
        <v>5467</v>
      </c>
      <c r="B817">
        <v>169.55912699999999</v>
      </c>
      <c r="C817" s="3">
        <v>1</v>
      </c>
      <c r="H817">
        <v>154.15919099999999</v>
      </c>
      <c r="I817" s="4">
        <v>4</v>
      </c>
      <c r="P817">
        <v>2</v>
      </c>
      <c r="Q817" t="str">
        <f>CONCATENATE(C817,E817,G817,I817)</f>
        <v>14</v>
      </c>
    </row>
    <row r="818" spans="1:17" x14ac:dyDescent="0.25">
      <c r="A818">
        <v>5468</v>
      </c>
      <c r="B818">
        <v>169.55912699999999</v>
      </c>
      <c r="C818" s="3">
        <v>1</v>
      </c>
      <c r="H818">
        <v>154.15919099999999</v>
      </c>
      <c r="I818" s="4">
        <v>4</v>
      </c>
      <c r="P818">
        <v>2</v>
      </c>
      <c r="Q818" t="str">
        <f>CONCATENATE(C818,E818,G818,I818)</f>
        <v>14</v>
      </c>
    </row>
    <row r="819" spans="1:17" x14ac:dyDescent="0.25">
      <c r="A819">
        <v>5469</v>
      </c>
      <c r="B819">
        <v>169.55912699999999</v>
      </c>
      <c r="C819" s="3">
        <v>1</v>
      </c>
      <c r="H819">
        <v>154.15919099999999</v>
      </c>
      <c r="I819" s="4">
        <v>4</v>
      </c>
      <c r="P819">
        <v>2</v>
      </c>
      <c r="Q819" t="str">
        <f>CONCATENATE(C819,E819,G819,I819)</f>
        <v>14</v>
      </c>
    </row>
    <row r="820" spans="1:17" x14ac:dyDescent="0.25">
      <c r="A820">
        <v>5470</v>
      </c>
      <c r="B820">
        <v>169.55912699999999</v>
      </c>
      <c r="C820" s="3">
        <v>1</v>
      </c>
      <c r="H820">
        <v>154.15919099999999</v>
      </c>
      <c r="I820" s="4">
        <v>4</v>
      </c>
      <c r="P820">
        <v>2</v>
      </c>
      <c r="Q820" t="str">
        <f>CONCATENATE(C820,E820,G820,I820)</f>
        <v>14</v>
      </c>
    </row>
    <row r="821" spans="1:17" x14ac:dyDescent="0.25">
      <c r="A821">
        <v>5471</v>
      </c>
      <c r="B821">
        <v>169.55912699999999</v>
      </c>
      <c r="C821" s="3">
        <v>1</v>
      </c>
      <c r="P821">
        <v>1</v>
      </c>
      <c r="Q821" t="str">
        <f>CONCATENATE(C821,E821,G821,I821)</f>
        <v>1</v>
      </c>
    </row>
    <row r="822" spans="1:17" x14ac:dyDescent="0.25">
      <c r="A822">
        <v>5472</v>
      </c>
      <c r="B822">
        <v>169.55912699999999</v>
      </c>
      <c r="C822" s="3">
        <v>1</v>
      </c>
      <c r="F822">
        <v>161.15910299999999</v>
      </c>
      <c r="G822" s="2">
        <v>3</v>
      </c>
      <c r="P822">
        <v>2</v>
      </c>
      <c r="Q822" t="str">
        <f>CONCATENATE(C822,E822,G822,I822)</f>
        <v>13</v>
      </c>
    </row>
    <row r="823" spans="1:17" x14ac:dyDescent="0.25">
      <c r="A823">
        <v>5473</v>
      </c>
      <c r="B823">
        <v>169.55912699999999</v>
      </c>
      <c r="C823" s="3">
        <v>1</v>
      </c>
      <c r="F823">
        <v>161.15910299999999</v>
      </c>
      <c r="G823" s="2">
        <v>3</v>
      </c>
      <c r="P823">
        <v>2</v>
      </c>
      <c r="Q823" t="str">
        <f>CONCATENATE(C823,E823,G823,I823)</f>
        <v>13</v>
      </c>
    </row>
    <row r="824" spans="1:17" x14ac:dyDescent="0.25">
      <c r="A824">
        <v>5474</v>
      </c>
      <c r="B824">
        <v>169.55912699999999</v>
      </c>
      <c r="C824" s="3">
        <v>1</v>
      </c>
      <c r="F824">
        <v>161.15910299999999</v>
      </c>
      <c r="G824" s="2">
        <v>3</v>
      </c>
      <c r="P824">
        <v>2</v>
      </c>
      <c r="Q824" t="str">
        <f>CONCATENATE(C824,E824,G824,I824)</f>
        <v>13</v>
      </c>
    </row>
    <row r="825" spans="1:17" x14ac:dyDescent="0.25">
      <c r="A825">
        <v>5475</v>
      </c>
      <c r="B825">
        <v>169.55912699999999</v>
      </c>
      <c r="C825" s="3">
        <v>1</v>
      </c>
      <c r="F825">
        <v>161.15910299999999</v>
      </c>
      <c r="G825" s="2">
        <v>3</v>
      </c>
      <c r="P825">
        <v>2</v>
      </c>
      <c r="Q825" t="str">
        <f>CONCATENATE(C825,E825,G825,I825)</f>
        <v>13</v>
      </c>
    </row>
    <row r="826" spans="1:17" x14ac:dyDescent="0.25">
      <c r="A826">
        <v>5476</v>
      </c>
      <c r="B826">
        <v>169.55912699999999</v>
      </c>
      <c r="C826" s="3">
        <v>1</v>
      </c>
      <c r="D826">
        <v>177.95915600000001</v>
      </c>
      <c r="E826" s="1">
        <v>2</v>
      </c>
      <c r="F826">
        <v>161.15910299999999</v>
      </c>
      <c r="G826" s="2">
        <v>3</v>
      </c>
      <c r="P826">
        <v>3</v>
      </c>
      <c r="Q826" t="str">
        <f>CONCATENATE(C826,E826,G826,I826)</f>
        <v>123</v>
      </c>
    </row>
    <row r="827" spans="1:17" x14ac:dyDescent="0.25">
      <c r="A827">
        <v>5477</v>
      </c>
      <c r="B827">
        <v>169.55912699999999</v>
      </c>
      <c r="C827" s="3">
        <v>1</v>
      </c>
      <c r="D827">
        <v>177.95915600000001</v>
      </c>
      <c r="E827" s="1">
        <v>2</v>
      </c>
      <c r="F827">
        <v>161.15910299999999</v>
      </c>
      <c r="G827" s="2">
        <v>3</v>
      </c>
      <c r="P827">
        <v>3</v>
      </c>
      <c r="Q827" t="str">
        <f>CONCATENATE(C827,E827,G827,I827)</f>
        <v>123</v>
      </c>
    </row>
    <row r="828" spans="1:17" x14ac:dyDescent="0.25">
      <c r="A828">
        <v>5478</v>
      </c>
      <c r="D828">
        <v>177.95915600000001</v>
      </c>
      <c r="E828" s="1">
        <v>2</v>
      </c>
      <c r="F828">
        <v>161.15910299999999</v>
      </c>
      <c r="G828" s="2">
        <v>3</v>
      </c>
      <c r="P828">
        <v>2</v>
      </c>
      <c r="Q828" t="str">
        <f>CONCATENATE(C828,E828,G828,I828)</f>
        <v>23</v>
      </c>
    </row>
    <row r="829" spans="1:17" x14ac:dyDescent="0.25">
      <c r="A829">
        <v>5479</v>
      </c>
      <c r="D829">
        <v>177.95915600000001</v>
      </c>
      <c r="E829" s="1">
        <v>2</v>
      </c>
      <c r="F829">
        <v>161.15910299999999</v>
      </c>
      <c r="G829" s="2">
        <v>3</v>
      </c>
      <c r="P829">
        <v>2</v>
      </c>
      <c r="Q829" t="str">
        <f>CONCATENATE(C829,E829,G829,I829)</f>
        <v>23</v>
      </c>
    </row>
    <row r="830" spans="1:17" x14ac:dyDescent="0.25">
      <c r="A830">
        <v>5480</v>
      </c>
      <c r="D830">
        <v>177.95915600000001</v>
      </c>
      <c r="E830" s="1">
        <v>2</v>
      </c>
      <c r="F830">
        <v>161.15910299999999</v>
      </c>
      <c r="G830" s="2">
        <v>3</v>
      </c>
      <c r="P830">
        <v>2</v>
      </c>
      <c r="Q830" t="str">
        <f>CONCATENATE(C830,E830,G830,I830)</f>
        <v>23</v>
      </c>
    </row>
    <row r="831" spans="1:17" x14ac:dyDescent="0.25">
      <c r="A831">
        <v>5481</v>
      </c>
      <c r="D831">
        <v>177.95915600000001</v>
      </c>
      <c r="E831" s="1">
        <v>2</v>
      </c>
      <c r="F831">
        <v>161.15910299999999</v>
      </c>
      <c r="G831" s="2">
        <v>3</v>
      </c>
      <c r="P831">
        <v>2</v>
      </c>
      <c r="Q831" t="str">
        <f>CONCATENATE(C831,E831,G831,I831)</f>
        <v>23</v>
      </c>
    </row>
    <row r="832" spans="1:17" x14ac:dyDescent="0.25">
      <c r="A832">
        <v>5482</v>
      </c>
      <c r="D832">
        <v>177.95915600000001</v>
      </c>
      <c r="E832" s="1">
        <v>2</v>
      </c>
      <c r="F832">
        <v>161.15910299999999</v>
      </c>
      <c r="G832" s="2">
        <v>3</v>
      </c>
      <c r="P832">
        <v>2</v>
      </c>
      <c r="Q832" t="str">
        <f>CONCATENATE(C832,E832,G832,I832)</f>
        <v>23</v>
      </c>
    </row>
    <row r="833" spans="1:17" x14ac:dyDescent="0.25">
      <c r="A833">
        <v>5483</v>
      </c>
      <c r="D833">
        <v>177.95915600000001</v>
      </c>
      <c r="E833" s="1">
        <v>2</v>
      </c>
      <c r="F833">
        <v>161.15910299999999</v>
      </c>
      <c r="G833" s="2">
        <v>3</v>
      </c>
      <c r="P833">
        <v>2</v>
      </c>
      <c r="Q833" t="str">
        <f>CONCATENATE(C833,E833,G833,I833)</f>
        <v>23</v>
      </c>
    </row>
    <row r="834" spans="1:17" x14ac:dyDescent="0.25">
      <c r="A834">
        <v>5484</v>
      </c>
      <c r="D834">
        <v>177.95915600000001</v>
      </c>
      <c r="E834" s="1">
        <v>2</v>
      </c>
      <c r="F834">
        <v>161.15910299999999</v>
      </c>
      <c r="G834" s="2">
        <v>3</v>
      </c>
      <c r="H834">
        <v>168.55917299999999</v>
      </c>
      <c r="I834" s="4">
        <v>4</v>
      </c>
      <c r="P834">
        <v>3</v>
      </c>
      <c r="Q834" t="str">
        <f>CONCATENATE(C834,E834,G834,I834)</f>
        <v>234</v>
      </c>
    </row>
    <row r="835" spans="1:17" x14ac:dyDescent="0.25">
      <c r="A835">
        <v>5485</v>
      </c>
      <c r="D835">
        <v>177.95915600000001</v>
      </c>
      <c r="E835" s="1">
        <v>2</v>
      </c>
      <c r="F835">
        <v>161.15910299999999</v>
      </c>
      <c r="G835" s="2">
        <v>3</v>
      </c>
      <c r="H835">
        <v>168.55917299999999</v>
      </c>
      <c r="I835" s="4">
        <v>4</v>
      </c>
      <c r="P835">
        <v>3</v>
      </c>
      <c r="Q835" t="str">
        <f>CONCATENATE(C835,E835,G835,I835)</f>
        <v>234</v>
      </c>
    </row>
    <row r="836" spans="1:17" x14ac:dyDescent="0.25">
      <c r="A836">
        <v>5486</v>
      </c>
      <c r="D836">
        <v>177.95915600000001</v>
      </c>
      <c r="E836" s="1">
        <v>2</v>
      </c>
      <c r="F836">
        <v>161.15910299999999</v>
      </c>
      <c r="G836" s="2">
        <v>3</v>
      </c>
      <c r="H836">
        <v>168.55917299999999</v>
      </c>
      <c r="I836" s="4">
        <v>4</v>
      </c>
      <c r="P836">
        <v>3</v>
      </c>
      <c r="Q836" t="str">
        <f>CONCATENATE(C836,E836,G836,I836)</f>
        <v>234</v>
      </c>
    </row>
    <row r="837" spans="1:17" x14ac:dyDescent="0.25">
      <c r="A837">
        <v>5487</v>
      </c>
      <c r="D837">
        <v>177.95915600000001</v>
      </c>
      <c r="E837" s="1">
        <v>2</v>
      </c>
      <c r="F837">
        <v>161.15910299999999</v>
      </c>
      <c r="G837" s="2">
        <v>3</v>
      </c>
      <c r="H837">
        <v>168.55917299999999</v>
      </c>
      <c r="I837" s="4">
        <v>4</v>
      </c>
      <c r="P837">
        <v>3</v>
      </c>
      <c r="Q837" t="str">
        <f>CONCATENATE(C837,E837,G837,I837)</f>
        <v>234</v>
      </c>
    </row>
    <row r="838" spans="1:17" x14ac:dyDescent="0.25">
      <c r="A838">
        <v>5488</v>
      </c>
      <c r="D838">
        <v>177.95915600000001</v>
      </c>
      <c r="E838" s="1">
        <v>2</v>
      </c>
      <c r="H838">
        <v>168.55917299999999</v>
      </c>
      <c r="I838" s="4">
        <v>4</v>
      </c>
      <c r="P838">
        <v>2</v>
      </c>
      <c r="Q838" t="str">
        <f>CONCATENATE(C838,E838,G838,I838)</f>
        <v>24</v>
      </c>
    </row>
    <row r="839" spans="1:17" x14ac:dyDescent="0.25">
      <c r="A839">
        <v>5489</v>
      </c>
      <c r="D839">
        <v>177.95915600000001</v>
      </c>
      <c r="E839" s="1">
        <v>2</v>
      </c>
      <c r="H839">
        <v>168.55917299999999</v>
      </c>
      <c r="I839" s="4">
        <v>4</v>
      </c>
      <c r="P839">
        <v>2</v>
      </c>
      <c r="Q839" t="str">
        <f>CONCATENATE(C839,E839,G839,I839)</f>
        <v>24</v>
      </c>
    </row>
    <row r="840" spans="1:17" x14ac:dyDescent="0.25">
      <c r="A840">
        <v>5490</v>
      </c>
      <c r="D840">
        <v>177.95915600000001</v>
      </c>
      <c r="E840" s="1">
        <v>2</v>
      </c>
      <c r="H840">
        <v>168.55917299999999</v>
      </c>
      <c r="I840" s="4">
        <v>4</v>
      </c>
      <c r="P840">
        <v>2</v>
      </c>
      <c r="Q840" t="str">
        <f>CONCATENATE(C840,E840,G840,I840)</f>
        <v>24</v>
      </c>
    </row>
    <row r="841" spans="1:17" x14ac:dyDescent="0.25">
      <c r="A841">
        <v>5491</v>
      </c>
      <c r="D841">
        <v>177.95915600000001</v>
      </c>
      <c r="E841" s="1">
        <v>2</v>
      </c>
      <c r="H841">
        <v>168.55917299999999</v>
      </c>
      <c r="I841" s="4">
        <v>4</v>
      </c>
      <c r="P841">
        <v>2</v>
      </c>
      <c r="Q841" t="str">
        <f>CONCATENATE(C841,E841,G841,I841)</f>
        <v>24</v>
      </c>
    </row>
    <row r="842" spans="1:17" x14ac:dyDescent="0.25">
      <c r="A842">
        <v>5492</v>
      </c>
      <c r="D842">
        <v>177.95915600000001</v>
      </c>
      <c r="E842" s="1">
        <v>2</v>
      </c>
      <c r="H842">
        <v>168.55917299999999</v>
      </c>
      <c r="I842" s="4">
        <v>4</v>
      </c>
      <c r="P842">
        <v>2</v>
      </c>
      <c r="Q842" t="str">
        <f>CONCATENATE(C842,E842,G842,I842)</f>
        <v>24</v>
      </c>
    </row>
    <row r="843" spans="1:17" x14ac:dyDescent="0.25">
      <c r="A843">
        <v>5493</v>
      </c>
      <c r="D843">
        <v>177.95915600000001</v>
      </c>
      <c r="E843" s="1">
        <v>2</v>
      </c>
      <c r="H843">
        <v>168.55917299999999</v>
      </c>
      <c r="I843" s="4">
        <v>4</v>
      </c>
      <c r="P843">
        <v>2</v>
      </c>
      <c r="Q843" t="str">
        <f>CONCATENATE(C843,E843,G843,I843)</f>
        <v>24</v>
      </c>
    </row>
    <row r="844" spans="1:17" x14ac:dyDescent="0.25">
      <c r="A844">
        <v>5494</v>
      </c>
      <c r="D844">
        <v>177.95915600000001</v>
      </c>
      <c r="E844" s="1">
        <v>2</v>
      </c>
      <c r="H844">
        <v>168.55917299999999</v>
      </c>
      <c r="I844" s="4">
        <v>4</v>
      </c>
      <c r="P844">
        <v>2</v>
      </c>
      <c r="Q844" t="str">
        <f>CONCATENATE(C844,E844,G844,I844)</f>
        <v>24</v>
      </c>
    </row>
    <row r="845" spans="1:17" x14ac:dyDescent="0.25">
      <c r="A845">
        <v>5495</v>
      </c>
      <c r="D845">
        <v>177.95915600000001</v>
      </c>
      <c r="E845" s="1">
        <v>2</v>
      </c>
      <c r="H845">
        <v>168.55917299999999</v>
      </c>
      <c r="I845" s="4">
        <v>4</v>
      </c>
      <c r="P845">
        <v>2</v>
      </c>
      <c r="Q845" t="str">
        <f>CONCATENATE(C845,E845,G845,I845)</f>
        <v>24</v>
      </c>
    </row>
    <row r="846" spans="1:17" x14ac:dyDescent="0.25">
      <c r="A846">
        <v>5496</v>
      </c>
      <c r="D846">
        <v>177.95915600000001</v>
      </c>
      <c r="E846" s="1">
        <v>2</v>
      </c>
      <c r="H846">
        <v>168.55917299999999</v>
      </c>
      <c r="I846" s="4">
        <v>4</v>
      </c>
      <c r="P846">
        <v>2</v>
      </c>
      <c r="Q846" t="str">
        <f>CONCATENATE(C846,E846,G846,I846)</f>
        <v>24</v>
      </c>
    </row>
    <row r="847" spans="1:17" x14ac:dyDescent="0.25">
      <c r="A847">
        <v>5497</v>
      </c>
      <c r="D847">
        <v>177.95915600000001</v>
      </c>
      <c r="E847" s="1">
        <v>2</v>
      </c>
      <c r="H847">
        <v>168.55917299999999</v>
      </c>
      <c r="I847" s="4">
        <v>4</v>
      </c>
      <c r="P847">
        <v>2</v>
      </c>
      <c r="Q847" t="str">
        <f>CONCATENATE(C847,E847,G847,I847)</f>
        <v>24</v>
      </c>
    </row>
    <row r="848" spans="1:17" x14ac:dyDescent="0.25">
      <c r="A848">
        <v>5498</v>
      </c>
      <c r="B848">
        <v>187.15916799999999</v>
      </c>
      <c r="C848" s="3">
        <v>1</v>
      </c>
      <c r="H848">
        <v>168.55917299999999</v>
      </c>
      <c r="I848" s="4">
        <v>4</v>
      </c>
      <c r="P848">
        <v>2</v>
      </c>
      <c r="Q848" t="str">
        <f>CONCATENATE(C848,E848,G848,I848)</f>
        <v>14</v>
      </c>
    </row>
    <row r="849" spans="1:17" x14ac:dyDescent="0.25">
      <c r="A849">
        <v>5499</v>
      </c>
      <c r="B849">
        <v>187.15916799999999</v>
      </c>
      <c r="C849" s="3">
        <v>1</v>
      </c>
      <c r="H849">
        <v>168.55917299999999</v>
      </c>
      <c r="I849" s="4">
        <v>4</v>
      </c>
      <c r="P849">
        <v>2</v>
      </c>
      <c r="Q849" t="str">
        <f>CONCATENATE(C849,E849,G849,I849)</f>
        <v>14</v>
      </c>
    </row>
    <row r="850" spans="1:17" x14ac:dyDescent="0.25">
      <c r="A850">
        <v>5500</v>
      </c>
      <c r="B850">
        <v>187.15916799999999</v>
      </c>
      <c r="C850" s="3">
        <v>1</v>
      </c>
      <c r="H850">
        <v>169.35915699999998</v>
      </c>
      <c r="I850" s="4">
        <v>4</v>
      </c>
      <c r="P850">
        <v>2</v>
      </c>
      <c r="Q850" t="str">
        <f>CONCATENATE(C850,E850,G850,I850)</f>
        <v>14</v>
      </c>
    </row>
    <row r="851" spans="1:17" x14ac:dyDescent="0.25">
      <c r="A851">
        <v>5501</v>
      </c>
      <c r="B851">
        <v>187.15916799999999</v>
      </c>
      <c r="C851" s="3">
        <v>1</v>
      </c>
      <c r="P851">
        <v>1</v>
      </c>
      <c r="Q851" t="str">
        <f>CONCATENATE(C851,E851,G851,I851)</f>
        <v>1</v>
      </c>
    </row>
    <row r="852" spans="1:17" x14ac:dyDescent="0.25">
      <c r="A852">
        <v>5502</v>
      </c>
      <c r="B852">
        <v>187.15916799999999</v>
      </c>
      <c r="C852" s="3">
        <v>1</v>
      </c>
      <c r="P852">
        <v>1</v>
      </c>
      <c r="Q852" t="str">
        <f>CONCATENATE(C852,E852,G852,I852)</f>
        <v>1</v>
      </c>
    </row>
    <row r="853" spans="1:17" x14ac:dyDescent="0.25">
      <c r="A853">
        <v>5503</v>
      </c>
      <c r="B853">
        <v>187.15916799999999</v>
      </c>
      <c r="C853" s="3">
        <v>1</v>
      </c>
      <c r="P853">
        <v>1</v>
      </c>
      <c r="Q853" t="str">
        <f>CONCATENATE(C853,E853,G853,I853)</f>
        <v>1</v>
      </c>
    </row>
    <row r="854" spans="1:17" x14ac:dyDescent="0.25">
      <c r="A854">
        <v>5504</v>
      </c>
      <c r="B854">
        <v>187.15916799999999</v>
      </c>
      <c r="C854" s="3">
        <v>1</v>
      </c>
      <c r="F854">
        <v>176.29245299999999</v>
      </c>
      <c r="G854" s="2">
        <v>3</v>
      </c>
      <c r="P854">
        <v>2</v>
      </c>
      <c r="Q854" t="str">
        <f>CONCATENATE(C854,E854,G854,I854)</f>
        <v>13</v>
      </c>
    </row>
    <row r="855" spans="1:17" x14ac:dyDescent="0.25">
      <c r="A855">
        <v>5505</v>
      </c>
      <c r="B855">
        <v>187.15916799999999</v>
      </c>
      <c r="C855" s="3">
        <v>1</v>
      </c>
      <c r="F855">
        <v>176.29245299999999</v>
      </c>
      <c r="G855" s="2">
        <v>3</v>
      </c>
      <c r="P855">
        <v>2</v>
      </c>
      <c r="Q855" t="str">
        <f>CONCATENATE(C855,E855,G855,I855)</f>
        <v>13</v>
      </c>
    </row>
    <row r="856" spans="1:17" x14ac:dyDescent="0.25">
      <c r="A856">
        <v>5506</v>
      </c>
      <c r="B856">
        <v>187.15916799999999</v>
      </c>
      <c r="C856" s="3">
        <v>1</v>
      </c>
      <c r="F856">
        <v>176.29245299999999</v>
      </c>
      <c r="G856" s="2">
        <v>3</v>
      </c>
      <c r="P856">
        <v>2</v>
      </c>
      <c r="Q856" t="str">
        <f>CONCATENATE(C856,E856,G856,I856)</f>
        <v>13</v>
      </c>
    </row>
    <row r="857" spans="1:17" x14ac:dyDescent="0.25">
      <c r="A857">
        <v>5507</v>
      </c>
      <c r="B857">
        <v>187.15916799999999</v>
      </c>
      <c r="C857" s="3">
        <v>1</v>
      </c>
      <c r="F857">
        <v>176.29245299999999</v>
      </c>
      <c r="G857" s="2">
        <v>3</v>
      </c>
      <c r="P857">
        <v>2</v>
      </c>
      <c r="Q857" t="str">
        <f>CONCATENATE(C857,E857,G857,I857)</f>
        <v>13</v>
      </c>
    </row>
    <row r="858" spans="1:17" x14ac:dyDescent="0.25">
      <c r="A858">
        <v>5508</v>
      </c>
      <c r="B858">
        <v>187.15916799999999</v>
      </c>
      <c r="C858" s="3">
        <v>1</v>
      </c>
      <c r="F858">
        <v>176.29245299999999</v>
      </c>
      <c r="G858" s="2">
        <v>3</v>
      </c>
      <c r="P858">
        <v>2</v>
      </c>
      <c r="Q858" t="str">
        <f>CONCATENATE(C858,E858,G858,I858)</f>
        <v>13</v>
      </c>
    </row>
    <row r="859" spans="1:17" x14ac:dyDescent="0.25">
      <c r="A859">
        <v>5509</v>
      </c>
      <c r="B859">
        <v>187.15916799999999</v>
      </c>
      <c r="C859" s="3">
        <v>1</v>
      </c>
      <c r="F859">
        <v>176.29245299999999</v>
      </c>
      <c r="G859" s="2">
        <v>3</v>
      </c>
      <c r="P859">
        <v>2</v>
      </c>
      <c r="Q859" t="str">
        <f>CONCATENATE(C859,E859,G859,I859)</f>
        <v>13</v>
      </c>
    </row>
    <row r="860" spans="1:17" x14ac:dyDescent="0.25">
      <c r="A860">
        <v>5510</v>
      </c>
      <c r="B860">
        <v>187.15916799999999</v>
      </c>
      <c r="C860" s="3">
        <v>1</v>
      </c>
      <c r="F860">
        <v>176.29245299999999</v>
      </c>
      <c r="G860" s="2">
        <v>3</v>
      </c>
      <c r="P860">
        <v>2</v>
      </c>
      <c r="Q860" t="str">
        <f>CONCATENATE(C860,E860,G860,I860)</f>
        <v>13</v>
      </c>
    </row>
    <row r="861" spans="1:17" x14ac:dyDescent="0.25">
      <c r="A861">
        <v>5511</v>
      </c>
      <c r="B861">
        <v>187.15916799999999</v>
      </c>
      <c r="C861" s="3">
        <v>1</v>
      </c>
      <c r="F861">
        <v>176.29245299999999</v>
      </c>
      <c r="G861" s="2">
        <v>3</v>
      </c>
      <c r="P861">
        <v>2</v>
      </c>
      <c r="Q861" t="str">
        <f>CONCATENATE(C861,E861,G861,I861)</f>
        <v>13</v>
      </c>
    </row>
    <row r="862" spans="1:17" x14ac:dyDescent="0.25">
      <c r="A862">
        <v>5512</v>
      </c>
      <c r="B862">
        <v>187.15916799999999</v>
      </c>
      <c r="C862" s="3">
        <v>1</v>
      </c>
      <c r="F862">
        <v>176.29245299999999</v>
      </c>
      <c r="G862" s="2">
        <v>3</v>
      </c>
      <c r="P862">
        <v>2</v>
      </c>
      <c r="Q862" t="str">
        <f>CONCATENATE(C862,E862,G862,I862)</f>
        <v>13</v>
      </c>
    </row>
    <row r="863" spans="1:17" x14ac:dyDescent="0.25">
      <c r="A863">
        <v>5513</v>
      </c>
      <c r="B863">
        <v>187.15916799999999</v>
      </c>
      <c r="C863" s="3">
        <v>1</v>
      </c>
      <c r="F863">
        <v>176.29245299999999</v>
      </c>
      <c r="G863" s="2">
        <v>3</v>
      </c>
      <c r="P863">
        <v>2</v>
      </c>
      <c r="Q863" t="str">
        <f>CONCATENATE(C863,E863,G863,I863)</f>
        <v>13</v>
      </c>
    </row>
    <row r="864" spans="1:17" x14ac:dyDescent="0.25">
      <c r="A864">
        <v>5514</v>
      </c>
      <c r="B864">
        <v>187.15916799999999</v>
      </c>
      <c r="C864" s="3">
        <v>1</v>
      </c>
      <c r="D864">
        <v>193.825762</v>
      </c>
      <c r="E864" s="1">
        <v>2</v>
      </c>
      <c r="F864">
        <v>176.29245299999999</v>
      </c>
      <c r="G864" s="2">
        <v>3</v>
      </c>
      <c r="P864">
        <v>3</v>
      </c>
      <c r="Q864" t="str">
        <f>CONCATENATE(C864,E864,G864,I864)</f>
        <v>123</v>
      </c>
    </row>
    <row r="865" spans="1:17" x14ac:dyDescent="0.25">
      <c r="A865">
        <v>5515</v>
      </c>
      <c r="B865">
        <v>187.15916799999999</v>
      </c>
      <c r="C865" s="3">
        <v>1</v>
      </c>
      <c r="D865">
        <v>193.825762</v>
      </c>
      <c r="E865" s="1">
        <v>2</v>
      </c>
      <c r="F865">
        <v>176.29245299999999</v>
      </c>
      <c r="G865" s="2">
        <v>3</v>
      </c>
      <c r="P865">
        <v>3</v>
      </c>
      <c r="Q865" t="str">
        <f>CONCATENATE(C865,E865,G865,I865)</f>
        <v>123</v>
      </c>
    </row>
    <row r="866" spans="1:17" x14ac:dyDescent="0.25">
      <c r="A866">
        <v>5516</v>
      </c>
      <c r="B866">
        <v>187.15916799999999</v>
      </c>
      <c r="C866" s="3">
        <v>1</v>
      </c>
      <c r="D866">
        <v>193.825762</v>
      </c>
      <c r="E866" s="1">
        <v>2</v>
      </c>
      <c r="F866">
        <v>176.29245299999999</v>
      </c>
      <c r="G866" s="2">
        <v>3</v>
      </c>
      <c r="P866">
        <v>3</v>
      </c>
      <c r="Q866" t="str">
        <f>CONCATENATE(C866,E866,G866,I866)</f>
        <v>123</v>
      </c>
    </row>
    <row r="867" spans="1:17" x14ac:dyDescent="0.25">
      <c r="A867">
        <v>5517</v>
      </c>
      <c r="B867">
        <v>187.15916799999999</v>
      </c>
      <c r="C867" s="3">
        <v>1</v>
      </c>
      <c r="D867">
        <v>193.825762</v>
      </c>
      <c r="E867" s="1">
        <v>2</v>
      </c>
      <c r="F867">
        <v>176.29245299999999</v>
      </c>
      <c r="G867" s="2">
        <v>3</v>
      </c>
      <c r="P867">
        <v>3</v>
      </c>
      <c r="Q867" t="str">
        <f>CONCATENATE(C867,E867,G867,I867)</f>
        <v>123</v>
      </c>
    </row>
    <row r="868" spans="1:17" x14ac:dyDescent="0.25">
      <c r="A868">
        <v>5518</v>
      </c>
      <c r="D868">
        <v>193.825762</v>
      </c>
      <c r="E868" s="1">
        <v>2</v>
      </c>
      <c r="F868">
        <v>176.29245299999999</v>
      </c>
      <c r="G868" s="2">
        <v>3</v>
      </c>
      <c r="H868">
        <v>182.292518</v>
      </c>
      <c r="I868" s="4">
        <v>4</v>
      </c>
      <c r="P868">
        <v>3</v>
      </c>
      <c r="Q868" t="str">
        <f>CONCATENATE(C868,E868,G868,I868)</f>
        <v>234</v>
      </c>
    </row>
    <row r="869" spans="1:17" x14ac:dyDescent="0.25">
      <c r="A869">
        <v>5519</v>
      </c>
      <c r="D869">
        <v>193.825762</v>
      </c>
      <c r="E869" s="1">
        <v>2</v>
      </c>
      <c r="F869">
        <v>176.29245299999999</v>
      </c>
      <c r="G869" s="2">
        <v>3</v>
      </c>
      <c r="H869">
        <v>182.292518</v>
      </c>
      <c r="I869" s="4">
        <v>4</v>
      </c>
      <c r="P869">
        <v>3</v>
      </c>
      <c r="Q869" t="str">
        <f>CONCATENATE(C869,E869,G869,I869)</f>
        <v>234</v>
      </c>
    </row>
    <row r="870" spans="1:17" x14ac:dyDescent="0.25">
      <c r="A870">
        <v>5520</v>
      </c>
      <c r="D870">
        <v>193.825762</v>
      </c>
      <c r="E870" s="1">
        <v>2</v>
      </c>
      <c r="F870">
        <v>176.29245299999999</v>
      </c>
      <c r="G870" s="2">
        <v>3</v>
      </c>
      <c r="H870">
        <v>182.292518</v>
      </c>
      <c r="I870" s="4">
        <v>4</v>
      </c>
      <c r="P870">
        <v>3</v>
      </c>
      <c r="Q870" t="str">
        <f>CONCATENATE(C870,E870,G870,I870)</f>
        <v>234</v>
      </c>
    </row>
    <row r="871" spans="1:17" x14ac:dyDescent="0.25">
      <c r="A871">
        <v>5521</v>
      </c>
      <c r="D871">
        <v>193.825762</v>
      </c>
      <c r="E871" s="1">
        <v>2</v>
      </c>
      <c r="F871">
        <v>176.29245299999999</v>
      </c>
      <c r="G871" s="2">
        <v>3</v>
      </c>
      <c r="H871">
        <v>182.292518</v>
      </c>
      <c r="I871" s="4">
        <v>4</v>
      </c>
      <c r="P871">
        <v>3</v>
      </c>
      <c r="Q871" t="str">
        <f>CONCATENATE(C871,E871,G871,I871)</f>
        <v>234</v>
      </c>
    </row>
    <row r="872" spans="1:17" x14ac:dyDescent="0.25">
      <c r="A872">
        <v>5522</v>
      </c>
      <c r="D872">
        <v>193.825762</v>
      </c>
      <c r="E872" s="1">
        <v>2</v>
      </c>
      <c r="F872">
        <v>176.29245299999999</v>
      </c>
      <c r="G872" s="2">
        <v>3</v>
      </c>
      <c r="H872">
        <v>182.292518</v>
      </c>
      <c r="I872" s="4">
        <v>4</v>
      </c>
      <c r="P872">
        <v>3</v>
      </c>
      <c r="Q872" t="str">
        <f>CONCATENATE(C872,E872,G872,I872)</f>
        <v>234</v>
      </c>
    </row>
    <row r="873" spans="1:17" x14ac:dyDescent="0.25">
      <c r="A873">
        <v>5523</v>
      </c>
      <c r="D873">
        <v>193.825762</v>
      </c>
      <c r="E873" s="1">
        <v>2</v>
      </c>
      <c r="F873">
        <v>176.62576999999999</v>
      </c>
      <c r="G873" s="2">
        <v>3</v>
      </c>
      <c r="H873">
        <v>182.292518</v>
      </c>
      <c r="I873" s="4">
        <v>4</v>
      </c>
      <c r="P873">
        <v>3</v>
      </c>
      <c r="Q873" t="str">
        <f>CONCATENATE(C873,E873,G873,I873)</f>
        <v>234</v>
      </c>
    </row>
    <row r="874" spans="1:17" x14ac:dyDescent="0.25">
      <c r="A874">
        <v>5524</v>
      </c>
      <c r="D874">
        <v>193.825762</v>
      </c>
      <c r="E874" s="1">
        <v>2</v>
      </c>
      <c r="F874">
        <v>176.62576999999999</v>
      </c>
      <c r="G874" s="2">
        <v>3</v>
      </c>
      <c r="H874">
        <v>182.292518</v>
      </c>
      <c r="I874" s="4">
        <v>4</v>
      </c>
      <c r="P874">
        <v>3</v>
      </c>
      <c r="Q874" t="str">
        <f>CONCATENATE(C874,E874,G874,I874)</f>
        <v>234</v>
      </c>
    </row>
    <row r="875" spans="1:17" x14ac:dyDescent="0.25">
      <c r="A875">
        <v>5525</v>
      </c>
      <c r="D875">
        <v>193.825762</v>
      </c>
      <c r="E875" s="1">
        <v>2</v>
      </c>
      <c r="H875">
        <v>182.292518</v>
      </c>
      <c r="I875" s="4">
        <v>4</v>
      </c>
      <c r="P875">
        <v>2</v>
      </c>
      <c r="Q875" t="str">
        <f>CONCATENATE(C875,E875,G875,I875)</f>
        <v>24</v>
      </c>
    </row>
    <row r="876" spans="1:17" x14ac:dyDescent="0.25">
      <c r="A876">
        <v>5526</v>
      </c>
      <c r="D876">
        <v>193.825762</v>
      </c>
      <c r="E876" s="1">
        <v>2</v>
      </c>
      <c r="H876">
        <v>182.292518</v>
      </c>
      <c r="I876" s="4">
        <v>4</v>
      </c>
      <c r="P876">
        <v>2</v>
      </c>
      <c r="Q876" t="str">
        <f>CONCATENATE(C876,E876,G876,I876)</f>
        <v>24</v>
      </c>
    </row>
    <row r="877" spans="1:17" x14ac:dyDescent="0.25">
      <c r="A877">
        <v>5527</v>
      </c>
      <c r="D877">
        <v>193.825762</v>
      </c>
      <c r="E877" s="1">
        <v>2</v>
      </c>
      <c r="H877">
        <v>182.292518</v>
      </c>
      <c r="I877" s="4">
        <v>4</v>
      </c>
      <c r="P877">
        <v>2</v>
      </c>
      <c r="Q877" t="str">
        <f>CONCATENATE(C877,E877,G877,I877)</f>
        <v>24</v>
      </c>
    </row>
    <row r="878" spans="1:17" x14ac:dyDescent="0.25">
      <c r="A878">
        <v>5528</v>
      </c>
      <c r="D878">
        <v>193.825762</v>
      </c>
      <c r="E878" s="1">
        <v>2</v>
      </c>
      <c r="H878">
        <v>182.292518</v>
      </c>
      <c r="I878" s="4">
        <v>4</v>
      </c>
      <c r="P878">
        <v>2</v>
      </c>
      <c r="Q878" t="str">
        <f>CONCATENATE(C878,E878,G878,I878)</f>
        <v>24</v>
      </c>
    </row>
    <row r="879" spans="1:17" x14ac:dyDescent="0.25">
      <c r="A879">
        <v>5529</v>
      </c>
      <c r="D879">
        <v>193.825762</v>
      </c>
      <c r="E879" s="1">
        <v>2</v>
      </c>
      <c r="H879">
        <v>182.292518</v>
      </c>
      <c r="I879" s="4">
        <v>4</v>
      </c>
      <c r="P879">
        <v>2</v>
      </c>
      <c r="Q879" t="str">
        <f>CONCATENATE(C879,E879,G879,I879)</f>
        <v>24</v>
      </c>
    </row>
    <row r="880" spans="1:17" x14ac:dyDescent="0.25">
      <c r="A880">
        <v>5530</v>
      </c>
      <c r="D880">
        <v>193.825762</v>
      </c>
      <c r="E880" s="1">
        <v>2</v>
      </c>
      <c r="H880">
        <v>182.292518</v>
      </c>
      <c r="I880" s="4">
        <v>4</v>
      </c>
      <c r="P880">
        <v>2</v>
      </c>
      <c r="Q880" t="str">
        <f>CONCATENATE(C880,E880,G880,I880)</f>
        <v>24</v>
      </c>
    </row>
    <row r="881" spans="1:17" x14ac:dyDescent="0.25">
      <c r="A881">
        <v>5531</v>
      </c>
      <c r="D881">
        <v>193.825762</v>
      </c>
      <c r="E881" s="1">
        <v>2</v>
      </c>
      <c r="H881">
        <v>182.69245699999999</v>
      </c>
      <c r="I881" s="4">
        <v>4</v>
      </c>
      <c r="P881">
        <v>2</v>
      </c>
      <c r="Q881" t="str">
        <f>CONCATENATE(C881,E881,G881,I881)</f>
        <v>24</v>
      </c>
    </row>
    <row r="882" spans="1:17" x14ac:dyDescent="0.25">
      <c r="A882">
        <v>5532</v>
      </c>
      <c r="D882">
        <v>193.825762</v>
      </c>
      <c r="E882" s="1">
        <v>2</v>
      </c>
      <c r="H882">
        <v>182.69245699999999</v>
      </c>
      <c r="I882" s="4">
        <v>4</v>
      </c>
      <c r="P882">
        <v>2</v>
      </c>
      <c r="Q882" t="str">
        <f>CONCATENATE(C882,E882,G882,I882)</f>
        <v>24</v>
      </c>
    </row>
    <row r="883" spans="1:17" x14ac:dyDescent="0.25">
      <c r="A883">
        <v>5533</v>
      </c>
      <c r="D883">
        <v>193.825762</v>
      </c>
      <c r="E883" s="1">
        <v>2</v>
      </c>
      <c r="H883">
        <v>182.69245699999999</v>
      </c>
      <c r="I883" s="4">
        <v>4</v>
      </c>
      <c r="P883">
        <v>2</v>
      </c>
      <c r="Q883" t="str">
        <f>CONCATENATE(C883,E883,G883,I883)</f>
        <v>24</v>
      </c>
    </row>
    <row r="884" spans="1:17" x14ac:dyDescent="0.25">
      <c r="A884">
        <v>5534</v>
      </c>
      <c r="D884">
        <v>193.825762</v>
      </c>
      <c r="E884" s="1">
        <v>2</v>
      </c>
      <c r="H884">
        <v>182.69245699999999</v>
      </c>
      <c r="I884" s="4">
        <v>4</v>
      </c>
      <c r="P884">
        <v>2</v>
      </c>
      <c r="Q884" t="str">
        <f>CONCATENATE(C884,E884,G884,I884)</f>
        <v>24</v>
      </c>
    </row>
    <row r="885" spans="1:17" x14ac:dyDescent="0.25">
      <c r="A885">
        <v>5535</v>
      </c>
      <c r="D885">
        <v>193.825762</v>
      </c>
      <c r="E885" s="1">
        <v>2</v>
      </c>
      <c r="H885">
        <v>182.69245699999999</v>
      </c>
      <c r="I885" s="4">
        <v>4</v>
      </c>
      <c r="P885">
        <v>2</v>
      </c>
      <c r="Q885" t="str">
        <f>CONCATENATE(C885,E885,G885,I885)</f>
        <v>24</v>
      </c>
    </row>
    <row r="886" spans="1:17" x14ac:dyDescent="0.25">
      <c r="A886">
        <v>5536</v>
      </c>
      <c r="D886">
        <v>193.825762</v>
      </c>
      <c r="E886" s="1">
        <v>2</v>
      </c>
      <c r="H886">
        <v>182.892425</v>
      </c>
      <c r="I886" s="4">
        <v>4</v>
      </c>
      <c r="P886">
        <v>2</v>
      </c>
      <c r="Q886" t="str">
        <f>CONCATENATE(C886,E886,G886,I886)</f>
        <v>24</v>
      </c>
    </row>
    <row r="887" spans="1:17" x14ac:dyDescent="0.25">
      <c r="A887">
        <v>5537</v>
      </c>
      <c r="D887">
        <v>193.825762</v>
      </c>
      <c r="E887" s="1">
        <v>2</v>
      </c>
      <c r="H887">
        <v>182.95915600000001</v>
      </c>
      <c r="I887" s="4">
        <v>4</v>
      </c>
      <c r="P887">
        <v>2</v>
      </c>
      <c r="Q887" t="str">
        <f>CONCATENATE(C887,E887,G887,I887)</f>
        <v>24</v>
      </c>
    </row>
    <row r="888" spans="1:17" x14ac:dyDescent="0.25">
      <c r="A888">
        <v>5538</v>
      </c>
      <c r="D888">
        <v>193.825762</v>
      </c>
      <c r="E888" s="1">
        <v>2</v>
      </c>
      <c r="H888">
        <v>182.95915600000001</v>
      </c>
      <c r="I888" s="4">
        <v>4</v>
      </c>
      <c r="P888">
        <v>2</v>
      </c>
      <c r="Q888" t="str">
        <f>CONCATENATE(C888,E888,G888,I888)</f>
        <v>24</v>
      </c>
    </row>
    <row r="889" spans="1:17" x14ac:dyDescent="0.25">
      <c r="A889">
        <v>5539</v>
      </c>
      <c r="B889">
        <v>204.00972999999999</v>
      </c>
      <c r="C889" s="3">
        <v>1</v>
      </c>
      <c r="D889">
        <v>193.825762</v>
      </c>
      <c r="E889" s="1">
        <v>2</v>
      </c>
      <c r="H889">
        <v>182.95915600000001</v>
      </c>
      <c r="I889" s="4">
        <v>4</v>
      </c>
      <c r="P889">
        <v>3</v>
      </c>
      <c r="Q889" t="str">
        <f>CONCATENATE(C889,E889,G889,I889)</f>
        <v>124</v>
      </c>
    </row>
    <row r="890" spans="1:17" x14ac:dyDescent="0.25">
      <c r="A890">
        <v>5540</v>
      </c>
      <c r="B890">
        <v>204.00972999999999</v>
      </c>
      <c r="C890" s="3">
        <v>1</v>
      </c>
      <c r="D890">
        <v>193.825762</v>
      </c>
      <c r="E890" s="1">
        <v>2</v>
      </c>
      <c r="P890">
        <v>2</v>
      </c>
      <c r="Q890" t="str">
        <f>CONCATENATE(C890,E890,G890,I890)</f>
        <v>12</v>
      </c>
    </row>
    <row r="891" spans="1:17" x14ac:dyDescent="0.25">
      <c r="A891">
        <v>5541</v>
      </c>
      <c r="B891">
        <v>204.00972999999999</v>
      </c>
      <c r="C891" s="3">
        <v>1</v>
      </c>
      <c r="P891">
        <v>1</v>
      </c>
      <c r="Q891" t="str">
        <f>CONCATENATE(C891,E891,G891,I891)</f>
        <v>1</v>
      </c>
    </row>
    <row r="892" spans="1:17" x14ac:dyDescent="0.25">
      <c r="A892">
        <v>5542</v>
      </c>
      <c r="B892">
        <v>204.00972999999999</v>
      </c>
      <c r="C892" s="3">
        <v>1</v>
      </c>
      <c r="P892">
        <v>1</v>
      </c>
      <c r="Q892" t="str">
        <f>CONCATENATE(C892,E892,G892,I892)</f>
        <v>1</v>
      </c>
    </row>
    <row r="893" spans="1:17" x14ac:dyDescent="0.25">
      <c r="A893">
        <v>5543</v>
      </c>
      <c r="B893">
        <v>204.00972999999999</v>
      </c>
      <c r="C893" s="3">
        <v>1</v>
      </c>
      <c r="P893">
        <v>1</v>
      </c>
      <c r="Q893" t="str">
        <f>CONCATENATE(C893,E893,G893,I893)</f>
        <v>1</v>
      </c>
    </row>
    <row r="894" spans="1:17" x14ac:dyDescent="0.25">
      <c r="A894">
        <v>5544</v>
      </c>
      <c r="B894">
        <v>204.00972999999999</v>
      </c>
      <c r="C894" s="3">
        <v>1</v>
      </c>
      <c r="F894">
        <v>191.292451</v>
      </c>
      <c r="G894" s="2">
        <v>3</v>
      </c>
      <c r="P894">
        <v>2</v>
      </c>
      <c r="Q894" t="str">
        <f>CONCATENATE(C894,E894,G894,I894)</f>
        <v>13</v>
      </c>
    </row>
    <row r="895" spans="1:17" x14ac:dyDescent="0.25">
      <c r="A895">
        <v>5545</v>
      </c>
      <c r="B895">
        <v>204.00972999999999</v>
      </c>
      <c r="C895" s="3">
        <v>1</v>
      </c>
      <c r="F895">
        <v>191.292451</v>
      </c>
      <c r="G895" s="2">
        <v>3</v>
      </c>
      <c r="P895">
        <v>2</v>
      </c>
      <c r="Q895" t="str">
        <f>CONCATENATE(C895,E895,G895,I895)</f>
        <v>13</v>
      </c>
    </row>
    <row r="896" spans="1:17" x14ac:dyDescent="0.25">
      <c r="A896">
        <v>5546</v>
      </c>
      <c r="B896">
        <v>204.00972999999999</v>
      </c>
      <c r="C896" s="3">
        <v>1</v>
      </c>
      <c r="F896">
        <v>191.292451</v>
      </c>
      <c r="G896" s="2">
        <v>3</v>
      </c>
      <c r="P896">
        <v>2</v>
      </c>
      <c r="Q896" t="str">
        <f>CONCATENATE(C896,E896,G896,I896)</f>
        <v>13</v>
      </c>
    </row>
    <row r="897" spans="1:17" x14ac:dyDescent="0.25">
      <c r="A897">
        <v>5547</v>
      </c>
      <c r="B897">
        <v>204.00972999999999</v>
      </c>
      <c r="C897" s="3">
        <v>1</v>
      </c>
      <c r="F897">
        <v>191.292451</v>
      </c>
      <c r="G897" s="2">
        <v>3</v>
      </c>
      <c r="P897">
        <v>2</v>
      </c>
      <c r="Q897" t="str">
        <f>CONCATENATE(C897,E897,G897,I897)</f>
        <v>13</v>
      </c>
    </row>
    <row r="898" spans="1:17" x14ac:dyDescent="0.25">
      <c r="A898">
        <v>5548</v>
      </c>
      <c r="B898">
        <v>204.00972999999999</v>
      </c>
      <c r="C898" s="3">
        <v>1</v>
      </c>
      <c r="F898">
        <v>191.292451</v>
      </c>
      <c r="G898" s="2">
        <v>3</v>
      </c>
      <c r="P898">
        <v>2</v>
      </c>
      <c r="Q898" t="str">
        <f>CONCATENATE(C898,E898,G898,I898)</f>
        <v>13</v>
      </c>
    </row>
    <row r="899" spans="1:17" x14ac:dyDescent="0.25">
      <c r="A899">
        <v>5549</v>
      </c>
      <c r="B899">
        <v>204.00972999999999</v>
      </c>
      <c r="C899" s="3">
        <v>1</v>
      </c>
      <c r="F899">
        <v>191.292451</v>
      </c>
      <c r="G899" s="2">
        <v>3</v>
      </c>
      <c r="P899">
        <v>2</v>
      </c>
      <c r="Q899" t="str">
        <f>CONCATENATE(C899,E899,G899,I899)</f>
        <v>13</v>
      </c>
    </row>
    <row r="900" spans="1:17" x14ac:dyDescent="0.25">
      <c r="A900">
        <v>5550</v>
      </c>
      <c r="B900">
        <v>204.00972999999999</v>
      </c>
      <c r="C900" s="3">
        <v>1</v>
      </c>
      <c r="F900">
        <v>191.292451</v>
      </c>
      <c r="G900" s="2">
        <v>3</v>
      </c>
      <c r="P900">
        <v>2</v>
      </c>
      <c r="Q900" t="str">
        <f>CONCATENATE(C900,E900,G900,I900)</f>
        <v>13</v>
      </c>
    </row>
    <row r="901" spans="1:17" x14ac:dyDescent="0.25">
      <c r="A901">
        <v>5551</v>
      </c>
      <c r="B901">
        <v>204.00972999999999</v>
      </c>
      <c r="C901" s="3">
        <v>1</v>
      </c>
      <c r="F901">
        <v>191.292451</v>
      </c>
      <c r="G901" s="2">
        <v>3</v>
      </c>
      <c r="P901">
        <v>2</v>
      </c>
      <c r="Q901" t="str">
        <f>CONCATENATE(C901,E901,G901,I901)</f>
        <v>13</v>
      </c>
    </row>
    <row r="902" spans="1:17" x14ac:dyDescent="0.25">
      <c r="A902">
        <v>5552</v>
      </c>
      <c r="B902">
        <v>204.00972999999999</v>
      </c>
      <c r="C902" s="3">
        <v>1</v>
      </c>
      <c r="F902">
        <v>191.292451</v>
      </c>
      <c r="G902" s="2">
        <v>3</v>
      </c>
      <c r="P902">
        <v>2</v>
      </c>
      <c r="Q902" t="str">
        <f>CONCATENATE(C902,E902,G902,I902)</f>
        <v>13</v>
      </c>
    </row>
    <row r="903" spans="1:17" x14ac:dyDescent="0.25">
      <c r="A903">
        <v>5553</v>
      </c>
      <c r="B903">
        <v>204.00972999999999</v>
      </c>
      <c r="C903" s="3">
        <v>1</v>
      </c>
      <c r="F903">
        <v>191.292451</v>
      </c>
      <c r="G903" s="2">
        <v>3</v>
      </c>
      <c r="P903">
        <v>2</v>
      </c>
      <c r="Q903" t="str">
        <f>CONCATENATE(C903,E903,G903,I903)</f>
        <v>13</v>
      </c>
    </row>
    <row r="904" spans="1:17" x14ac:dyDescent="0.25">
      <c r="A904">
        <v>5554</v>
      </c>
      <c r="B904">
        <v>204.00972999999999</v>
      </c>
      <c r="C904" s="3">
        <v>1</v>
      </c>
      <c r="F904">
        <v>191.292451</v>
      </c>
      <c r="G904" s="2">
        <v>3</v>
      </c>
      <c r="P904">
        <v>2</v>
      </c>
      <c r="Q904" t="str">
        <f>CONCATENATE(C904,E904,G904,I904)</f>
        <v>13</v>
      </c>
    </row>
    <row r="905" spans="1:17" x14ac:dyDescent="0.25">
      <c r="A905">
        <v>5555</v>
      </c>
      <c r="B905">
        <v>204.00972999999999</v>
      </c>
      <c r="C905" s="3">
        <v>1</v>
      </c>
      <c r="F905">
        <v>191.292451</v>
      </c>
      <c r="G905" s="2">
        <v>3</v>
      </c>
      <c r="P905">
        <v>2</v>
      </c>
      <c r="Q905" t="str">
        <f>CONCATENATE(C905,E905,G905,I905)</f>
        <v>13</v>
      </c>
    </row>
    <row r="906" spans="1:17" x14ac:dyDescent="0.25">
      <c r="A906">
        <v>5556</v>
      </c>
      <c r="B906">
        <v>204.00972999999999</v>
      </c>
      <c r="C906" s="3">
        <v>1</v>
      </c>
      <c r="F906">
        <v>191.292451</v>
      </c>
      <c r="G906" s="2">
        <v>3</v>
      </c>
      <c r="P906">
        <v>2</v>
      </c>
      <c r="Q906" t="str">
        <f>CONCATENATE(C906,E906,G906,I906)</f>
        <v>13</v>
      </c>
    </row>
    <row r="907" spans="1:17" x14ac:dyDescent="0.25">
      <c r="A907">
        <v>5557</v>
      </c>
      <c r="B907">
        <v>204.00972999999999</v>
      </c>
      <c r="C907" s="3">
        <v>1</v>
      </c>
      <c r="F907">
        <v>191.292451</v>
      </c>
      <c r="G907" s="2">
        <v>3</v>
      </c>
      <c r="P907">
        <v>2</v>
      </c>
      <c r="Q907" t="str">
        <f>CONCATENATE(C907,E907,G907,I907)</f>
        <v>13</v>
      </c>
    </row>
    <row r="908" spans="1:17" x14ac:dyDescent="0.25">
      <c r="A908">
        <v>5558</v>
      </c>
      <c r="B908">
        <v>204.00972999999999</v>
      </c>
      <c r="C908" s="3">
        <v>1</v>
      </c>
      <c r="F908">
        <v>191.292451</v>
      </c>
      <c r="G908" s="2">
        <v>3</v>
      </c>
      <c r="P908">
        <v>2</v>
      </c>
      <c r="Q908" t="str">
        <f>CONCATENATE(C908,E908,G908,I908)</f>
        <v>13</v>
      </c>
    </row>
    <row r="909" spans="1:17" x14ac:dyDescent="0.25">
      <c r="A909">
        <v>5559</v>
      </c>
      <c r="B909">
        <v>204.00972999999999</v>
      </c>
      <c r="C909" s="3">
        <v>1</v>
      </c>
      <c r="D909">
        <v>209.55817300000001</v>
      </c>
      <c r="E909" s="1">
        <v>2</v>
      </c>
      <c r="F909">
        <v>191.292451</v>
      </c>
      <c r="G909" s="2">
        <v>3</v>
      </c>
      <c r="P909">
        <v>3</v>
      </c>
      <c r="Q909" t="str">
        <f>CONCATENATE(C909,E909,G909,I909)</f>
        <v>123</v>
      </c>
    </row>
    <row r="910" spans="1:17" x14ac:dyDescent="0.25">
      <c r="A910">
        <v>5560</v>
      </c>
      <c r="B910">
        <v>204.00972999999999</v>
      </c>
      <c r="C910" s="3">
        <v>1</v>
      </c>
      <c r="D910">
        <v>209.55817300000001</v>
      </c>
      <c r="E910" s="1">
        <v>2</v>
      </c>
      <c r="F910">
        <v>191.292451</v>
      </c>
      <c r="G910" s="2">
        <v>3</v>
      </c>
      <c r="P910">
        <v>3</v>
      </c>
      <c r="Q910" t="str">
        <f>CONCATENATE(C910,E910,G910,I910)</f>
        <v>123</v>
      </c>
    </row>
    <row r="911" spans="1:17" x14ac:dyDescent="0.25">
      <c r="A911">
        <v>5561</v>
      </c>
      <c r="B911">
        <v>202.69245699999999</v>
      </c>
      <c r="C911" s="3">
        <v>1</v>
      </c>
      <c r="D911">
        <v>209.55817300000001</v>
      </c>
      <c r="E911" s="1">
        <v>2</v>
      </c>
      <c r="F911">
        <v>191.292451</v>
      </c>
      <c r="G911" s="2">
        <v>3</v>
      </c>
      <c r="H911">
        <v>197.49248699999998</v>
      </c>
      <c r="I911" s="4">
        <v>4</v>
      </c>
      <c r="P911">
        <v>4</v>
      </c>
      <c r="Q911" t="str">
        <f>CONCATENATE(C911,E911,G911,I911)</f>
        <v>1234</v>
      </c>
    </row>
    <row r="912" spans="1:17" x14ac:dyDescent="0.25">
      <c r="A912">
        <v>5562</v>
      </c>
      <c r="D912">
        <v>209.55817300000001</v>
      </c>
      <c r="E912" s="1">
        <v>2</v>
      </c>
      <c r="F912">
        <v>191.292451</v>
      </c>
      <c r="G912" s="2">
        <v>3</v>
      </c>
      <c r="H912">
        <v>197.49248699999998</v>
      </c>
      <c r="I912" s="4">
        <v>4</v>
      </c>
      <c r="P912">
        <v>3</v>
      </c>
      <c r="Q912" t="str">
        <f>CONCATENATE(C912,E912,G912,I912)</f>
        <v>234</v>
      </c>
    </row>
    <row r="913" spans="1:17" x14ac:dyDescent="0.25">
      <c r="A913">
        <v>5563</v>
      </c>
      <c r="D913">
        <v>209.55817300000001</v>
      </c>
      <c r="E913" s="1">
        <v>2</v>
      </c>
      <c r="F913">
        <v>191.292451</v>
      </c>
      <c r="G913" s="2">
        <v>3</v>
      </c>
      <c r="H913">
        <v>197.49248699999998</v>
      </c>
      <c r="I913" s="4">
        <v>4</v>
      </c>
      <c r="P913">
        <v>3</v>
      </c>
      <c r="Q913" t="str">
        <f>CONCATENATE(C913,E913,G913,I913)</f>
        <v>234</v>
      </c>
    </row>
    <row r="914" spans="1:17" x14ac:dyDescent="0.25">
      <c r="A914">
        <v>5564</v>
      </c>
      <c r="D914">
        <v>209.55817300000001</v>
      </c>
      <c r="E914" s="1">
        <v>2</v>
      </c>
      <c r="F914">
        <v>191.292451</v>
      </c>
      <c r="G914" s="2">
        <v>3</v>
      </c>
      <c r="H914">
        <v>197.49248699999998</v>
      </c>
      <c r="I914" s="4">
        <v>4</v>
      </c>
      <c r="P914">
        <v>3</v>
      </c>
      <c r="Q914" t="str">
        <f>CONCATENATE(C914,E914,G914,I914)</f>
        <v>234</v>
      </c>
    </row>
    <row r="915" spans="1:17" x14ac:dyDescent="0.25">
      <c r="A915">
        <v>5565</v>
      </c>
      <c r="D915">
        <v>209.55817300000001</v>
      </c>
      <c r="E915" s="1">
        <v>2</v>
      </c>
      <c r="F915">
        <v>191.359182</v>
      </c>
      <c r="G915" s="2">
        <v>3</v>
      </c>
      <c r="H915">
        <v>197.49248699999998</v>
      </c>
      <c r="I915" s="4">
        <v>4</v>
      </c>
      <c r="P915">
        <v>3</v>
      </c>
      <c r="Q915" t="str">
        <f>CONCATENATE(C915,E915,G915,I915)</f>
        <v>234</v>
      </c>
    </row>
    <row r="916" spans="1:17" x14ac:dyDescent="0.25">
      <c r="A916">
        <v>5566</v>
      </c>
      <c r="D916">
        <v>209.55817300000001</v>
      </c>
      <c r="E916" s="1">
        <v>2</v>
      </c>
      <c r="F916">
        <v>191.359182</v>
      </c>
      <c r="G916" s="2">
        <v>3</v>
      </c>
      <c r="H916">
        <v>197.49248699999998</v>
      </c>
      <c r="I916" s="4">
        <v>4</v>
      </c>
      <c r="P916">
        <v>3</v>
      </c>
      <c r="Q916" t="str">
        <f>CONCATENATE(C916,E916,G916,I916)</f>
        <v>234</v>
      </c>
    </row>
    <row r="917" spans="1:17" x14ac:dyDescent="0.25">
      <c r="A917">
        <v>5567</v>
      </c>
      <c r="D917">
        <v>209.55817300000001</v>
      </c>
      <c r="E917" s="1">
        <v>2</v>
      </c>
      <c r="H917">
        <v>197.49248699999998</v>
      </c>
      <c r="I917" s="4">
        <v>4</v>
      </c>
      <c r="P917">
        <v>2</v>
      </c>
      <c r="Q917" t="str">
        <f>CONCATENATE(C917,E917,G917,I917)</f>
        <v>24</v>
      </c>
    </row>
    <row r="918" spans="1:17" x14ac:dyDescent="0.25">
      <c r="A918">
        <v>5568</v>
      </c>
      <c r="D918">
        <v>209.55817300000001</v>
      </c>
      <c r="E918" s="1">
        <v>2</v>
      </c>
      <c r="H918">
        <v>197.49248699999998</v>
      </c>
      <c r="I918" s="4">
        <v>4</v>
      </c>
      <c r="P918">
        <v>2</v>
      </c>
      <c r="Q918" t="str">
        <f>CONCATENATE(C918,E918,G918,I918)</f>
        <v>24</v>
      </c>
    </row>
    <row r="919" spans="1:17" x14ac:dyDescent="0.25">
      <c r="A919">
        <v>5569</v>
      </c>
      <c r="D919">
        <v>209.55817300000001</v>
      </c>
      <c r="E919" s="1">
        <v>2</v>
      </c>
      <c r="H919">
        <v>197.49248699999998</v>
      </c>
      <c r="I919" s="4">
        <v>4</v>
      </c>
      <c r="P919">
        <v>2</v>
      </c>
      <c r="Q919" t="str">
        <f>CONCATENATE(C919,E919,G919,I919)</f>
        <v>24</v>
      </c>
    </row>
    <row r="920" spans="1:17" x14ac:dyDescent="0.25">
      <c r="A920">
        <v>5570</v>
      </c>
      <c r="D920">
        <v>209.55817300000001</v>
      </c>
      <c r="E920" s="1">
        <v>2</v>
      </c>
      <c r="H920">
        <v>197.49248699999998</v>
      </c>
      <c r="I920" s="4">
        <v>4</v>
      </c>
      <c r="P920">
        <v>2</v>
      </c>
      <c r="Q920" t="str">
        <f>CONCATENATE(C920,E920,G920,I920)</f>
        <v>24</v>
      </c>
    </row>
    <row r="921" spans="1:17" x14ac:dyDescent="0.25">
      <c r="A921">
        <v>5571</v>
      </c>
      <c r="D921">
        <v>209.55817300000001</v>
      </c>
      <c r="E921" s="1">
        <v>2</v>
      </c>
      <c r="H921">
        <v>197.49248699999998</v>
      </c>
      <c r="I921" s="4">
        <v>4</v>
      </c>
      <c r="P921">
        <v>2</v>
      </c>
      <c r="Q921" t="str">
        <f>CONCATENATE(C921,E921,G921,I921)</f>
        <v>24</v>
      </c>
    </row>
    <row r="922" spans="1:17" x14ac:dyDescent="0.25">
      <c r="A922">
        <v>5572</v>
      </c>
      <c r="D922">
        <v>209.55817300000001</v>
      </c>
      <c r="E922" s="1">
        <v>2</v>
      </c>
      <c r="H922">
        <v>197.49248699999998</v>
      </c>
      <c r="I922" s="4">
        <v>4</v>
      </c>
      <c r="P922">
        <v>2</v>
      </c>
      <c r="Q922" t="str">
        <f>CONCATENATE(C922,E922,G922,I922)</f>
        <v>24</v>
      </c>
    </row>
    <row r="923" spans="1:17" x14ac:dyDescent="0.25">
      <c r="A923">
        <v>5573</v>
      </c>
      <c r="D923">
        <v>209.55817300000001</v>
      </c>
      <c r="E923" s="1">
        <v>2</v>
      </c>
      <c r="H923">
        <v>197.49248699999998</v>
      </c>
      <c r="I923" s="4">
        <v>4</v>
      </c>
      <c r="P923">
        <v>2</v>
      </c>
      <c r="Q923" t="str">
        <f>CONCATENATE(C923,E923,G923,I923)</f>
        <v>24</v>
      </c>
    </row>
    <row r="924" spans="1:17" x14ac:dyDescent="0.25">
      <c r="A924">
        <v>5574</v>
      </c>
      <c r="D924">
        <v>209.55817300000001</v>
      </c>
      <c r="E924" s="1">
        <v>2</v>
      </c>
      <c r="H924">
        <v>197.75907699999999</v>
      </c>
      <c r="I924" s="4">
        <v>4</v>
      </c>
      <c r="P924">
        <v>2</v>
      </c>
      <c r="Q924" t="str">
        <f>CONCATENATE(C924,E924,G924,I924)</f>
        <v>24</v>
      </c>
    </row>
    <row r="925" spans="1:17" x14ac:dyDescent="0.25">
      <c r="A925">
        <v>5575</v>
      </c>
      <c r="D925">
        <v>209.55817300000001</v>
      </c>
      <c r="E925" s="1">
        <v>2</v>
      </c>
      <c r="H925">
        <v>197.75907699999999</v>
      </c>
      <c r="I925" s="4">
        <v>4</v>
      </c>
      <c r="P925">
        <v>2</v>
      </c>
      <c r="Q925" t="str">
        <f>CONCATENATE(C925,E925,G925,I925)</f>
        <v>24</v>
      </c>
    </row>
    <row r="926" spans="1:17" x14ac:dyDescent="0.25">
      <c r="A926">
        <v>5576</v>
      </c>
      <c r="D926">
        <v>209.55817300000001</v>
      </c>
      <c r="E926" s="1">
        <v>2</v>
      </c>
      <c r="H926">
        <v>197.75907699999999</v>
      </c>
      <c r="I926" s="4">
        <v>4</v>
      </c>
      <c r="P926">
        <v>2</v>
      </c>
      <c r="Q926" t="str">
        <f>CONCATENATE(C926,E926,G926,I926)</f>
        <v>24</v>
      </c>
    </row>
    <row r="927" spans="1:17" x14ac:dyDescent="0.25">
      <c r="A927">
        <v>5577</v>
      </c>
      <c r="D927">
        <v>209.55817300000001</v>
      </c>
      <c r="E927" s="1">
        <v>2</v>
      </c>
      <c r="H927">
        <v>197.75907699999999</v>
      </c>
      <c r="I927" s="4">
        <v>4</v>
      </c>
      <c r="P927">
        <v>2</v>
      </c>
      <c r="Q927" t="str">
        <f>CONCATENATE(C927,E927,G927,I927)</f>
        <v>24</v>
      </c>
    </row>
    <row r="928" spans="1:17" x14ac:dyDescent="0.25">
      <c r="A928">
        <v>5578</v>
      </c>
      <c r="D928">
        <v>209.55817300000001</v>
      </c>
      <c r="E928" s="1">
        <v>2</v>
      </c>
      <c r="H928">
        <v>197.825806</v>
      </c>
      <c r="I928" s="4">
        <v>4</v>
      </c>
      <c r="P928">
        <v>2</v>
      </c>
      <c r="Q928" t="str">
        <f>CONCATENATE(C928,E928,G928,I928)</f>
        <v>24</v>
      </c>
    </row>
    <row r="929" spans="1:17" x14ac:dyDescent="0.25">
      <c r="A929">
        <v>5579</v>
      </c>
      <c r="D929">
        <v>209.55817300000001</v>
      </c>
      <c r="E929" s="1">
        <v>2</v>
      </c>
      <c r="H929">
        <v>197.825806</v>
      </c>
      <c r="I929" s="4">
        <v>4</v>
      </c>
      <c r="P929">
        <v>2</v>
      </c>
      <c r="Q929" t="str">
        <f>CONCATENATE(C929,E929,G929,I929)</f>
        <v>24</v>
      </c>
    </row>
    <row r="930" spans="1:17" x14ac:dyDescent="0.25">
      <c r="A930">
        <v>5580</v>
      </c>
      <c r="D930">
        <v>209.55817300000001</v>
      </c>
      <c r="E930" s="1">
        <v>2</v>
      </c>
      <c r="H930">
        <v>197.825806</v>
      </c>
      <c r="I930" s="4">
        <v>4</v>
      </c>
      <c r="P930">
        <v>2</v>
      </c>
      <c r="Q930" t="str">
        <f>CONCATENATE(C930,E930,G930,I930)</f>
        <v>24</v>
      </c>
    </row>
    <row r="931" spans="1:17" x14ac:dyDescent="0.25">
      <c r="A931">
        <v>5581</v>
      </c>
      <c r="D931">
        <v>209.55817300000001</v>
      </c>
      <c r="E931" s="1">
        <v>2</v>
      </c>
      <c r="H931">
        <v>197.825806</v>
      </c>
      <c r="I931" s="4">
        <v>4</v>
      </c>
      <c r="P931">
        <v>2</v>
      </c>
      <c r="Q931" t="str">
        <f>CONCATENATE(C931,E931,G931,I931)</f>
        <v>24</v>
      </c>
    </row>
    <row r="932" spans="1:17" x14ac:dyDescent="0.25">
      <c r="A932">
        <v>5582</v>
      </c>
      <c r="D932">
        <v>209.55817300000001</v>
      </c>
      <c r="E932" s="1">
        <v>2</v>
      </c>
      <c r="H932">
        <v>197.825806</v>
      </c>
      <c r="I932" s="4">
        <v>4</v>
      </c>
      <c r="P932">
        <v>2</v>
      </c>
      <c r="Q932" t="str">
        <f>CONCATENATE(C932,E932,G932,I932)</f>
        <v>24</v>
      </c>
    </row>
    <row r="933" spans="1:17" x14ac:dyDescent="0.25">
      <c r="A933">
        <v>5583</v>
      </c>
      <c r="D933">
        <v>209.55817300000001</v>
      </c>
      <c r="E933" s="1">
        <v>2</v>
      </c>
      <c r="H933">
        <v>197.825806</v>
      </c>
      <c r="I933" s="4">
        <v>4</v>
      </c>
      <c r="P933">
        <v>2</v>
      </c>
      <c r="Q933" t="str">
        <f>CONCATENATE(C933,E933,G933,I933)</f>
        <v>24</v>
      </c>
    </row>
    <row r="934" spans="1:17" x14ac:dyDescent="0.25">
      <c r="A934">
        <v>5584</v>
      </c>
      <c r="B934">
        <v>216.082041</v>
      </c>
      <c r="C934" s="3">
        <v>1</v>
      </c>
      <c r="D934">
        <v>209.55817300000001</v>
      </c>
      <c r="E934" s="1">
        <v>2</v>
      </c>
      <c r="H934">
        <v>197.825806</v>
      </c>
      <c r="I934" s="4">
        <v>4</v>
      </c>
      <c r="P934">
        <v>3</v>
      </c>
      <c r="Q934" t="str">
        <f>CONCATENATE(C934,E934,G934,I934)</f>
        <v>124</v>
      </c>
    </row>
    <row r="935" spans="1:17" x14ac:dyDescent="0.25">
      <c r="A935">
        <v>5585</v>
      </c>
      <c r="B935">
        <v>216.082041</v>
      </c>
      <c r="C935" s="3">
        <v>1</v>
      </c>
      <c r="D935">
        <v>209.55817300000001</v>
      </c>
      <c r="E935" s="1">
        <v>2</v>
      </c>
      <c r="P935">
        <v>2</v>
      </c>
      <c r="Q935" t="str">
        <f>CONCATENATE(C935,E935,G935,I935)</f>
        <v>12</v>
      </c>
    </row>
    <row r="936" spans="1:17" x14ac:dyDescent="0.25">
      <c r="A936">
        <v>5586</v>
      </c>
      <c r="B936">
        <v>216.082041</v>
      </c>
      <c r="C936" s="3">
        <v>1</v>
      </c>
      <c r="P936">
        <v>1</v>
      </c>
      <c r="Q936" t="str">
        <f>CONCATENATE(C936,E936,G936,I936)</f>
        <v>1</v>
      </c>
    </row>
    <row r="937" spans="1:17" x14ac:dyDescent="0.25">
      <c r="A937">
        <v>5587</v>
      </c>
      <c r="B937">
        <v>216.082041</v>
      </c>
      <c r="C937" s="3">
        <v>1</v>
      </c>
      <c r="F937">
        <v>205.899878</v>
      </c>
      <c r="G937" s="2">
        <v>3</v>
      </c>
      <c r="P937">
        <v>2</v>
      </c>
      <c r="Q937" t="str">
        <f>CONCATENATE(C937,E937,G937,I937)</f>
        <v>13</v>
      </c>
    </row>
    <row r="938" spans="1:17" x14ac:dyDescent="0.25">
      <c r="A938">
        <v>5588</v>
      </c>
      <c r="B938">
        <v>216.082041</v>
      </c>
      <c r="C938" s="3">
        <v>1</v>
      </c>
      <c r="F938">
        <v>205.899878</v>
      </c>
      <c r="G938" s="2">
        <v>3</v>
      </c>
      <c r="P938">
        <v>2</v>
      </c>
      <c r="Q938" t="str">
        <f>CONCATENATE(C938,E938,G938,I938)</f>
        <v>13</v>
      </c>
    </row>
    <row r="939" spans="1:17" x14ac:dyDescent="0.25">
      <c r="A939">
        <v>5589</v>
      </c>
      <c r="B939">
        <v>216.082041</v>
      </c>
      <c r="C939" s="3">
        <v>1</v>
      </c>
      <c r="F939">
        <v>205.899878</v>
      </c>
      <c r="G939" s="2">
        <v>3</v>
      </c>
      <c r="P939">
        <v>2</v>
      </c>
      <c r="Q939" t="str">
        <f>CONCATENATE(C939,E939,G939,I939)</f>
        <v>13</v>
      </c>
    </row>
    <row r="940" spans="1:17" x14ac:dyDescent="0.25">
      <c r="A940">
        <v>5590</v>
      </c>
      <c r="B940">
        <v>216.082041</v>
      </c>
      <c r="C940" s="3">
        <v>1</v>
      </c>
      <c r="F940">
        <v>205.96087900000001</v>
      </c>
      <c r="G940" s="2">
        <v>3</v>
      </c>
      <c r="P940">
        <v>2</v>
      </c>
      <c r="Q940" t="str">
        <f>CONCATENATE(C940,E940,G940,I940)</f>
        <v>13</v>
      </c>
    </row>
    <row r="941" spans="1:17" x14ac:dyDescent="0.25">
      <c r="A941">
        <v>5591</v>
      </c>
      <c r="B941">
        <v>216.082041</v>
      </c>
      <c r="C941" s="3">
        <v>1</v>
      </c>
      <c r="F941">
        <v>205.96087900000001</v>
      </c>
      <c r="G941" s="2">
        <v>3</v>
      </c>
      <c r="P941">
        <v>2</v>
      </c>
      <c r="Q941" t="str">
        <f>CONCATENATE(C941,E941,G941,I941)</f>
        <v>13</v>
      </c>
    </row>
    <row r="942" spans="1:17" x14ac:dyDescent="0.25">
      <c r="A942">
        <v>5592</v>
      </c>
      <c r="B942">
        <v>216.082041</v>
      </c>
      <c r="C942" s="3">
        <v>1</v>
      </c>
      <c r="F942">
        <v>205.96087900000001</v>
      </c>
      <c r="G942" s="2">
        <v>3</v>
      </c>
      <c r="P942">
        <v>2</v>
      </c>
      <c r="Q942" t="str">
        <f>CONCATENATE(C942,E942,G942,I942)</f>
        <v>13</v>
      </c>
    </row>
    <row r="943" spans="1:17" x14ac:dyDescent="0.25">
      <c r="A943">
        <v>5593</v>
      </c>
      <c r="B943">
        <v>216.082041</v>
      </c>
      <c r="C943" s="3">
        <v>1</v>
      </c>
      <c r="F943">
        <v>205.96087900000001</v>
      </c>
      <c r="G943" s="2">
        <v>3</v>
      </c>
      <c r="P943">
        <v>2</v>
      </c>
      <c r="Q943" t="str">
        <f>CONCATENATE(C943,E943,G943,I943)</f>
        <v>13</v>
      </c>
    </row>
    <row r="944" spans="1:17" x14ac:dyDescent="0.25">
      <c r="A944">
        <v>5594</v>
      </c>
      <c r="B944">
        <v>216.082041</v>
      </c>
      <c r="C944" s="3">
        <v>1</v>
      </c>
      <c r="F944">
        <v>205.96087900000001</v>
      </c>
      <c r="G944" s="2">
        <v>3</v>
      </c>
      <c r="P944">
        <v>2</v>
      </c>
      <c r="Q944" t="str">
        <f>CONCATENATE(C944,E944,G944,I944)</f>
        <v>13</v>
      </c>
    </row>
    <row r="945" spans="1:17" x14ac:dyDescent="0.25">
      <c r="A945">
        <v>5595</v>
      </c>
      <c r="B945">
        <v>216.082041</v>
      </c>
      <c r="C945" s="3">
        <v>1</v>
      </c>
      <c r="F945">
        <v>205.96087900000001</v>
      </c>
      <c r="G945" s="2">
        <v>3</v>
      </c>
      <c r="P945">
        <v>2</v>
      </c>
      <c r="Q945" t="str">
        <f>CONCATENATE(C945,E945,G945,I945)</f>
        <v>13</v>
      </c>
    </row>
    <row r="946" spans="1:17" x14ac:dyDescent="0.25">
      <c r="A946">
        <v>5596</v>
      </c>
      <c r="B946">
        <v>216.082041</v>
      </c>
      <c r="C946" s="3">
        <v>1</v>
      </c>
      <c r="F946">
        <v>205.96087900000001</v>
      </c>
      <c r="G946" s="2">
        <v>3</v>
      </c>
      <c r="P946">
        <v>2</v>
      </c>
      <c r="Q946" t="str">
        <f>CONCATENATE(C946,E946,G946,I946)</f>
        <v>13</v>
      </c>
    </row>
    <row r="947" spans="1:17" x14ac:dyDescent="0.25">
      <c r="A947">
        <v>5597</v>
      </c>
      <c r="B947">
        <v>216.082041</v>
      </c>
      <c r="C947" s="3">
        <v>1</v>
      </c>
      <c r="F947">
        <v>205.96087900000001</v>
      </c>
      <c r="G947" s="2">
        <v>3</v>
      </c>
      <c r="P947">
        <v>2</v>
      </c>
      <c r="Q947" t="str">
        <f>CONCATENATE(C947,E947,G947,I947)</f>
        <v>13</v>
      </c>
    </row>
    <row r="948" spans="1:17" x14ac:dyDescent="0.25">
      <c r="A948">
        <v>5598</v>
      </c>
      <c r="B948">
        <v>216.082041</v>
      </c>
      <c r="C948" s="3">
        <v>1</v>
      </c>
      <c r="F948">
        <v>205.96087900000001</v>
      </c>
      <c r="G948" s="2">
        <v>3</v>
      </c>
      <c r="P948">
        <v>2</v>
      </c>
      <c r="Q948" t="str">
        <f>CONCATENATE(C948,E948,G948,I948)</f>
        <v>13</v>
      </c>
    </row>
    <row r="949" spans="1:17" x14ac:dyDescent="0.25">
      <c r="A949">
        <v>5599</v>
      </c>
      <c r="B949">
        <v>216.082041</v>
      </c>
      <c r="C949" s="3">
        <v>1</v>
      </c>
      <c r="F949">
        <v>205.96087900000001</v>
      </c>
      <c r="G949" s="2">
        <v>3</v>
      </c>
      <c r="P949">
        <v>2</v>
      </c>
      <c r="Q949" t="str">
        <f>CONCATENATE(C949,E949,G949,I949)</f>
        <v>13</v>
      </c>
    </row>
    <row r="950" spans="1:17" x14ac:dyDescent="0.25">
      <c r="A950">
        <v>5600</v>
      </c>
      <c r="B950">
        <v>216.082041</v>
      </c>
      <c r="C950" s="3">
        <v>1</v>
      </c>
      <c r="F950">
        <v>205.96087900000001</v>
      </c>
      <c r="G950" s="2">
        <v>3</v>
      </c>
      <c r="P950">
        <v>2</v>
      </c>
      <c r="Q950" t="str">
        <f>CONCATENATE(C950,E950,G950,I950)</f>
        <v>13</v>
      </c>
    </row>
    <row r="951" spans="1:17" x14ac:dyDescent="0.25">
      <c r="A951">
        <v>5601</v>
      </c>
      <c r="B951">
        <v>216.082041</v>
      </c>
      <c r="C951" s="3">
        <v>1</v>
      </c>
      <c r="F951">
        <v>205.96087900000001</v>
      </c>
      <c r="G951" s="2">
        <v>3</v>
      </c>
      <c r="P951">
        <v>2</v>
      </c>
      <c r="Q951" t="str">
        <f>CONCATENATE(C951,E951,G951,I951)</f>
        <v>13</v>
      </c>
    </row>
    <row r="952" spans="1:17" x14ac:dyDescent="0.25">
      <c r="A952">
        <v>5602</v>
      </c>
      <c r="B952">
        <v>216.082041</v>
      </c>
      <c r="C952" s="3">
        <v>1</v>
      </c>
      <c r="F952">
        <v>205.96087900000001</v>
      </c>
      <c r="G952" s="2">
        <v>3</v>
      </c>
      <c r="P952">
        <v>2</v>
      </c>
      <c r="Q952" t="str">
        <f>CONCATENATE(C952,E952,G952,I952)</f>
        <v>13</v>
      </c>
    </row>
    <row r="953" spans="1:17" x14ac:dyDescent="0.25">
      <c r="A953">
        <v>5603</v>
      </c>
      <c r="B953">
        <v>216.082041</v>
      </c>
      <c r="C953" s="3">
        <v>1</v>
      </c>
      <c r="D953">
        <v>223.39853199999999</v>
      </c>
      <c r="E953" s="1">
        <v>2</v>
      </c>
      <c r="F953">
        <v>205.96087900000001</v>
      </c>
      <c r="G953" s="2">
        <v>3</v>
      </c>
      <c r="P953">
        <v>3</v>
      </c>
      <c r="Q953" t="str">
        <f>CONCATENATE(C953,E953,G953,I953)</f>
        <v>123</v>
      </c>
    </row>
    <row r="954" spans="1:17" x14ac:dyDescent="0.25">
      <c r="A954">
        <v>5604</v>
      </c>
      <c r="B954">
        <v>216.082041</v>
      </c>
      <c r="C954" s="3">
        <v>1</v>
      </c>
      <c r="D954">
        <v>223.39853199999999</v>
      </c>
      <c r="E954" s="1">
        <v>2</v>
      </c>
      <c r="F954">
        <v>206.14378199999999</v>
      </c>
      <c r="G954" s="2">
        <v>3</v>
      </c>
      <c r="P954">
        <v>3</v>
      </c>
      <c r="Q954" t="str">
        <f>CONCATENATE(C954,E954,G954,I954)</f>
        <v>123</v>
      </c>
    </row>
    <row r="955" spans="1:17" x14ac:dyDescent="0.25">
      <c r="A955">
        <v>5605</v>
      </c>
      <c r="D955">
        <v>223.39853199999999</v>
      </c>
      <c r="E955" s="1">
        <v>2</v>
      </c>
      <c r="F955">
        <v>206.14378199999999</v>
      </c>
      <c r="G955" s="2">
        <v>3</v>
      </c>
      <c r="P955">
        <v>2</v>
      </c>
      <c r="Q955" t="str">
        <f>CONCATENATE(C955,E955,G955,I955)</f>
        <v>23</v>
      </c>
    </row>
    <row r="956" spans="1:17" x14ac:dyDescent="0.25">
      <c r="A956">
        <v>5606</v>
      </c>
      <c r="D956">
        <v>223.39853199999999</v>
      </c>
      <c r="E956" s="1">
        <v>2</v>
      </c>
      <c r="F956">
        <v>206.14378199999999</v>
      </c>
      <c r="G956" s="2">
        <v>3</v>
      </c>
      <c r="P956">
        <v>2</v>
      </c>
      <c r="Q956" t="str">
        <f>CONCATENATE(C956,E956,G956,I956)</f>
        <v>23</v>
      </c>
    </row>
    <row r="957" spans="1:17" x14ac:dyDescent="0.25">
      <c r="A957">
        <v>5607</v>
      </c>
      <c r="D957">
        <v>223.39853199999999</v>
      </c>
      <c r="E957" s="1">
        <v>2</v>
      </c>
      <c r="F957">
        <v>206.14378199999999</v>
      </c>
      <c r="G957" s="2">
        <v>3</v>
      </c>
      <c r="P957">
        <v>2</v>
      </c>
      <c r="Q957" t="str">
        <f>CONCATENATE(C957,E957,G957,I957)</f>
        <v>23</v>
      </c>
    </row>
    <row r="958" spans="1:17" x14ac:dyDescent="0.25">
      <c r="A958">
        <v>5608</v>
      </c>
      <c r="D958">
        <v>223.39853199999999</v>
      </c>
      <c r="E958" s="1">
        <v>2</v>
      </c>
      <c r="F958">
        <v>206.20468399999999</v>
      </c>
      <c r="G958" s="2">
        <v>3</v>
      </c>
      <c r="H958">
        <v>213.21636799999999</v>
      </c>
      <c r="I958" s="4">
        <v>4</v>
      </c>
      <c r="P958">
        <v>3</v>
      </c>
      <c r="Q958" t="str">
        <f>CONCATENATE(C958,E958,G958,I958)</f>
        <v>234</v>
      </c>
    </row>
    <row r="959" spans="1:17" x14ac:dyDescent="0.25">
      <c r="A959">
        <v>5609</v>
      </c>
      <c r="D959">
        <v>223.39853199999999</v>
      </c>
      <c r="E959" s="1">
        <v>2</v>
      </c>
      <c r="F959">
        <v>206.509593</v>
      </c>
      <c r="G959" s="2">
        <v>3</v>
      </c>
      <c r="H959">
        <v>213.21636799999999</v>
      </c>
      <c r="I959" s="4">
        <v>4</v>
      </c>
      <c r="P959">
        <v>3</v>
      </c>
      <c r="Q959" t="str">
        <f>CONCATENATE(C959,E959,G959,I959)</f>
        <v>234</v>
      </c>
    </row>
    <row r="960" spans="1:17" x14ac:dyDescent="0.25">
      <c r="A960">
        <v>5610</v>
      </c>
      <c r="D960">
        <v>223.39853199999999</v>
      </c>
      <c r="E960" s="1">
        <v>2</v>
      </c>
      <c r="F960">
        <v>206.509593</v>
      </c>
      <c r="G960" s="2">
        <v>3</v>
      </c>
      <c r="H960">
        <v>213.21636799999999</v>
      </c>
      <c r="I960" s="4">
        <v>4</v>
      </c>
      <c r="P960">
        <v>3</v>
      </c>
      <c r="Q960" t="str">
        <f>CONCATENATE(C960,E960,G960,I960)</f>
        <v>234</v>
      </c>
    </row>
    <row r="961" spans="1:17" x14ac:dyDescent="0.25">
      <c r="A961">
        <v>5611</v>
      </c>
      <c r="D961">
        <v>223.39853199999999</v>
      </c>
      <c r="E961" s="1">
        <v>2</v>
      </c>
      <c r="H961">
        <v>213.21636799999999</v>
      </c>
      <c r="I961" s="4">
        <v>4</v>
      </c>
      <c r="P961">
        <v>2</v>
      </c>
      <c r="Q961" t="str">
        <f>CONCATENATE(C961,E961,G961,I961)</f>
        <v>24</v>
      </c>
    </row>
    <row r="962" spans="1:17" x14ac:dyDescent="0.25">
      <c r="A962">
        <v>5612</v>
      </c>
      <c r="D962">
        <v>223.39853199999999</v>
      </c>
      <c r="E962" s="1">
        <v>2</v>
      </c>
      <c r="H962">
        <v>213.21636799999999</v>
      </c>
      <c r="I962" s="4">
        <v>4</v>
      </c>
      <c r="P962">
        <v>2</v>
      </c>
      <c r="Q962" t="str">
        <f>CONCATENATE(C962,E962,G962,I962)</f>
        <v>24</v>
      </c>
    </row>
    <row r="963" spans="1:17" x14ac:dyDescent="0.25">
      <c r="A963">
        <v>5613</v>
      </c>
      <c r="D963">
        <v>223.39853199999999</v>
      </c>
      <c r="E963" s="1">
        <v>2</v>
      </c>
      <c r="H963">
        <v>213.21636799999999</v>
      </c>
      <c r="I963" s="4">
        <v>4</v>
      </c>
      <c r="P963">
        <v>2</v>
      </c>
      <c r="Q963" t="str">
        <f>CONCATENATE(C963,E963,G963,I963)</f>
        <v>24</v>
      </c>
    </row>
    <row r="964" spans="1:17" x14ac:dyDescent="0.25">
      <c r="A964">
        <v>5614</v>
      </c>
      <c r="D964">
        <v>223.39853199999999</v>
      </c>
      <c r="E964" s="1">
        <v>2</v>
      </c>
      <c r="H964">
        <v>213.21636799999999</v>
      </c>
      <c r="I964" s="4">
        <v>4</v>
      </c>
      <c r="P964">
        <v>2</v>
      </c>
      <c r="Q964" t="str">
        <f>CONCATENATE(C964,E964,G964,I964)</f>
        <v>24</v>
      </c>
    </row>
    <row r="965" spans="1:17" x14ac:dyDescent="0.25">
      <c r="A965">
        <v>5615</v>
      </c>
      <c r="D965">
        <v>223.39853199999999</v>
      </c>
      <c r="E965" s="1">
        <v>2</v>
      </c>
      <c r="H965">
        <v>213.21636799999999</v>
      </c>
      <c r="I965" s="4">
        <v>4</v>
      </c>
      <c r="P965">
        <v>2</v>
      </c>
      <c r="Q965" t="str">
        <f>CONCATENATE(C965,E965,G965,I965)</f>
        <v>24</v>
      </c>
    </row>
    <row r="966" spans="1:17" x14ac:dyDescent="0.25">
      <c r="A966">
        <v>5616</v>
      </c>
      <c r="D966">
        <v>223.39853199999999</v>
      </c>
      <c r="E966" s="1">
        <v>2</v>
      </c>
      <c r="H966">
        <v>213.21636799999999</v>
      </c>
      <c r="I966" s="4">
        <v>4</v>
      </c>
      <c r="P966">
        <v>2</v>
      </c>
      <c r="Q966" t="str">
        <f>CONCATENATE(C966,E966,G966,I966)</f>
        <v>24</v>
      </c>
    </row>
    <row r="967" spans="1:17" x14ac:dyDescent="0.25">
      <c r="A967">
        <v>5617</v>
      </c>
      <c r="D967">
        <v>223.39853199999999</v>
      </c>
      <c r="E967" s="1">
        <v>2</v>
      </c>
      <c r="H967">
        <v>213.21636799999999</v>
      </c>
      <c r="I967" s="4">
        <v>4</v>
      </c>
      <c r="P967">
        <v>2</v>
      </c>
      <c r="Q967" t="str">
        <f>CONCATENATE(C967,E967,G967,I967)</f>
        <v>24</v>
      </c>
    </row>
    <row r="968" spans="1:17" x14ac:dyDescent="0.25">
      <c r="A968">
        <v>5618</v>
      </c>
      <c r="D968">
        <v>223.39853199999999</v>
      </c>
      <c r="E968" s="1">
        <v>2</v>
      </c>
      <c r="H968">
        <v>213.21636799999999</v>
      </c>
      <c r="I968" s="4">
        <v>4</v>
      </c>
      <c r="P968">
        <v>2</v>
      </c>
      <c r="Q968" t="str">
        <f>CONCATENATE(C968,E968,G968,I968)</f>
        <v>24</v>
      </c>
    </row>
    <row r="969" spans="1:17" x14ac:dyDescent="0.25">
      <c r="A969">
        <v>5619</v>
      </c>
      <c r="D969">
        <v>223.39853199999999</v>
      </c>
      <c r="E969" s="1">
        <v>2</v>
      </c>
      <c r="H969">
        <v>213.21636799999999</v>
      </c>
      <c r="I969" s="4">
        <v>4</v>
      </c>
      <c r="P969">
        <v>2</v>
      </c>
      <c r="Q969" t="str">
        <f>CONCATENATE(C969,E969,G969,I969)</f>
        <v>24</v>
      </c>
    </row>
    <row r="970" spans="1:17" x14ac:dyDescent="0.25">
      <c r="A970">
        <v>5620</v>
      </c>
      <c r="D970">
        <v>223.39853199999999</v>
      </c>
      <c r="E970" s="1">
        <v>2</v>
      </c>
      <c r="H970">
        <v>213.21636799999999</v>
      </c>
      <c r="I970" s="4">
        <v>4</v>
      </c>
      <c r="P970">
        <v>2</v>
      </c>
      <c r="Q970" t="str">
        <f>CONCATENATE(C970,E970,G970,I970)</f>
        <v>24</v>
      </c>
    </row>
    <row r="971" spans="1:17" x14ac:dyDescent="0.25">
      <c r="A971">
        <v>5621</v>
      </c>
      <c r="D971">
        <v>223.39853199999999</v>
      </c>
      <c r="E971" s="1">
        <v>2</v>
      </c>
      <c r="H971">
        <v>213.21636799999999</v>
      </c>
      <c r="I971" s="4">
        <v>4</v>
      </c>
      <c r="P971">
        <v>2</v>
      </c>
      <c r="Q971" t="str">
        <f>CONCATENATE(C971,E971,G971,I971)</f>
        <v>24</v>
      </c>
    </row>
    <row r="972" spans="1:17" x14ac:dyDescent="0.25">
      <c r="A972">
        <v>5622</v>
      </c>
      <c r="D972">
        <v>223.39853199999999</v>
      </c>
      <c r="E972" s="1">
        <v>2</v>
      </c>
      <c r="H972">
        <v>213.21636799999999</v>
      </c>
      <c r="I972" s="4">
        <v>4</v>
      </c>
      <c r="P972">
        <v>2</v>
      </c>
      <c r="Q972" t="str">
        <f>CONCATENATE(C972,E972,G972,I972)</f>
        <v>24</v>
      </c>
    </row>
    <row r="973" spans="1:17" x14ac:dyDescent="0.25">
      <c r="A973">
        <v>5623</v>
      </c>
      <c r="D973">
        <v>223.39853199999999</v>
      </c>
      <c r="E973" s="1">
        <v>2</v>
      </c>
      <c r="H973">
        <v>213.21636799999999</v>
      </c>
      <c r="I973" s="4">
        <v>4</v>
      </c>
      <c r="P973">
        <v>2</v>
      </c>
      <c r="Q973" t="str">
        <f>CONCATENATE(C973,E973,G973,I973)</f>
        <v>24</v>
      </c>
    </row>
    <row r="974" spans="1:17" x14ac:dyDescent="0.25">
      <c r="A974">
        <v>5624</v>
      </c>
      <c r="D974">
        <v>223.39853199999999</v>
      </c>
      <c r="E974" s="1">
        <v>2</v>
      </c>
      <c r="H974">
        <v>213.21636799999999</v>
      </c>
      <c r="I974" s="4">
        <v>4</v>
      </c>
      <c r="P974">
        <v>2</v>
      </c>
      <c r="Q974" t="str">
        <f>CONCATENATE(C974,E974,G974,I974)</f>
        <v>24</v>
      </c>
    </row>
    <row r="975" spans="1:17" x14ac:dyDescent="0.25">
      <c r="A975">
        <v>5625</v>
      </c>
      <c r="D975">
        <v>223.39853199999999</v>
      </c>
      <c r="E975" s="1">
        <v>2</v>
      </c>
      <c r="H975">
        <v>213.27736899999999</v>
      </c>
      <c r="I975" s="4">
        <v>4</v>
      </c>
      <c r="P975">
        <v>2</v>
      </c>
      <c r="Q975" t="str">
        <f>CONCATENATE(C975,E975,G975,I975)</f>
        <v>24</v>
      </c>
    </row>
    <row r="976" spans="1:17" x14ac:dyDescent="0.25">
      <c r="A976">
        <v>5626</v>
      </c>
      <c r="D976">
        <v>223.39853199999999</v>
      </c>
      <c r="E976" s="1">
        <v>2</v>
      </c>
      <c r="H976">
        <v>213.27736899999999</v>
      </c>
      <c r="I976" s="4">
        <v>4</v>
      </c>
      <c r="P976">
        <v>2</v>
      </c>
      <c r="Q976" t="str">
        <f>CONCATENATE(C976,E976,G976,I976)</f>
        <v>24</v>
      </c>
    </row>
    <row r="977" spans="1:17" x14ac:dyDescent="0.25">
      <c r="A977">
        <v>5627</v>
      </c>
      <c r="D977">
        <v>223.39853199999999</v>
      </c>
      <c r="E977" s="1">
        <v>2</v>
      </c>
      <c r="H977">
        <v>213.27736899999999</v>
      </c>
      <c r="I977" s="4">
        <v>4</v>
      </c>
      <c r="P977">
        <v>2</v>
      </c>
      <c r="Q977" t="str">
        <f>CONCATENATE(C977,E977,G977,I977)</f>
        <v>24</v>
      </c>
    </row>
    <row r="978" spans="1:17" x14ac:dyDescent="0.25">
      <c r="A978">
        <v>5628</v>
      </c>
      <c r="D978">
        <v>223.39853199999999</v>
      </c>
      <c r="E978" s="1">
        <v>2</v>
      </c>
      <c r="H978">
        <v>213.521277</v>
      </c>
      <c r="I978" s="4">
        <v>4</v>
      </c>
      <c r="P978">
        <v>2</v>
      </c>
      <c r="Q978" t="str">
        <f>CONCATENATE(C978,E978,G978,I978)</f>
        <v>24</v>
      </c>
    </row>
    <row r="979" spans="1:17" x14ac:dyDescent="0.25">
      <c r="A979">
        <v>5629</v>
      </c>
      <c r="B979">
        <v>231.385741</v>
      </c>
      <c r="C979" s="3">
        <v>1</v>
      </c>
      <c r="D979">
        <v>223.39853199999999</v>
      </c>
      <c r="E979" s="1">
        <v>2</v>
      </c>
      <c r="H979">
        <v>213.521277</v>
      </c>
      <c r="I979" s="4">
        <v>4</v>
      </c>
      <c r="P979">
        <v>3</v>
      </c>
      <c r="Q979" t="str">
        <f>CONCATENATE(C979,E979,G979,I979)</f>
        <v>124</v>
      </c>
    </row>
    <row r="980" spans="1:17" x14ac:dyDescent="0.25">
      <c r="A980">
        <v>5630</v>
      </c>
      <c r="B980">
        <v>231.385741</v>
      </c>
      <c r="C980" s="3">
        <v>1</v>
      </c>
      <c r="D980">
        <v>223.39853199999999</v>
      </c>
      <c r="E980" s="1">
        <v>2</v>
      </c>
      <c r="H980">
        <v>213.521277</v>
      </c>
      <c r="I980" s="4">
        <v>4</v>
      </c>
      <c r="P980">
        <v>3</v>
      </c>
      <c r="Q980" t="str">
        <f>CONCATENATE(C980,E980,G980,I980)</f>
        <v>124</v>
      </c>
    </row>
    <row r="981" spans="1:17" x14ac:dyDescent="0.25">
      <c r="A981">
        <v>5631</v>
      </c>
      <c r="B981">
        <v>231.385741</v>
      </c>
      <c r="C981" s="3">
        <v>1</v>
      </c>
      <c r="D981">
        <v>223.39853199999999</v>
      </c>
      <c r="E981" s="1">
        <v>2</v>
      </c>
      <c r="H981">
        <v>213.521277</v>
      </c>
      <c r="I981" s="4">
        <v>4</v>
      </c>
      <c r="P981">
        <v>3</v>
      </c>
      <c r="Q981" t="str">
        <f>CONCATENATE(C981,E981,G981,I981)</f>
        <v>124</v>
      </c>
    </row>
    <row r="982" spans="1:17" x14ac:dyDescent="0.25">
      <c r="A982">
        <v>5632</v>
      </c>
      <c r="B982">
        <v>231.385741</v>
      </c>
      <c r="C982" s="3">
        <v>1</v>
      </c>
      <c r="D982">
        <v>223.39853199999999</v>
      </c>
      <c r="E982" s="1">
        <v>2</v>
      </c>
      <c r="P982">
        <v>2</v>
      </c>
      <c r="Q982" t="str">
        <f>CONCATENATE(C982,E982,G982,I982)</f>
        <v>12</v>
      </c>
    </row>
    <row r="983" spans="1:17" x14ac:dyDescent="0.25">
      <c r="A983">
        <v>5633</v>
      </c>
      <c r="B983">
        <v>231.385741</v>
      </c>
      <c r="C983" s="3">
        <v>1</v>
      </c>
      <c r="P983">
        <v>1</v>
      </c>
      <c r="Q983" t="str">
        <f>CONCATENATE(C983,E983,G983,I983)</f>
        <v>1</v>
      </c>
    </row>
    <row r="984" spans="1:17" x14ac:dyDescent="0.25">
      <c r="A984">
        <v>5634</v>
      </c>
      <c r="B984">
        <v>231.385741</v>
      </c>
      <c r="C984" s="3">
        <v>1</v>
      </c>
      <c r="F984">
        <v>219.496432</v>
      </c>
      <c r="G984" s="2">
        <v>3</v>
      </c>
      <c r="P984">
        <v>2</v>
      </c>
      <c r="Q984" t="str">
        <f>CONCATENATE(C984,E984,G984,I984)</f>
        <v>13</v>
      </c>
    </row>
    <row r="985" spans="1:17" x14ac:dyDescent="0.25">
      <c r="A985">
        <v>5635</v>
      </c>
      <c r="B985">
        <v>231.385741</v>
      </c>
      <c r="C985" s="3">
        <v>1</v>
      </c>
      <c r="F985">
        <v>219.496432</v>
      </c>
      <c r="G985" s="2">
        <v>3</v>
      </c>
      <c r="P985">
        <v>2</v>
      </c>
      <c r="Q985" t="str">
        <f>CONCATENATE(C985,E985,G985,I985)</f>
        <v>13</v>
      </c>
    </row>
    <row r="986" spans="1:17" x14ac:dyDescent="0.25">
      <c r="A986">
        <v>5636</v>
      </c>
      <c r="B986">
        <v>231.385741</v>
      </c>
      <c r="C986" s="3">
        <v>1</v>
      </c>
      <c r="F986">
        <v>219.496432</v>
      </c>
      <c r="G986" s="2">
        <v>3</v>
      </c>
      <c r="P986">
        <v>2</v>
      </c>
      <c r="Q986" t="str">
        <f>CONCATENATE(C986,E986,G986,I986)</f>
        <v>13</v>
      </c>
    </row>
    <row r="987" spans="1:17" x14ac:dyDescent="0.25">
      <c r="A987">
        <v>5637</v>
      </c>
      <c r="B987">
        <v>231.385741</v>
      </c>
      <c r="C987" s="3">
        <v>1</v>
      </c>
      <c r="F987">
        <v>219.496432</v>
      </c>
      <c r="G987" s="2">
        <v>3</v>
      </c>
      <c r="P987">
        <v>2</v>
      </c>
      <c r="Q987" t="str">
        <f>CONCATENATE(C987,E987,G987,I987)</f>
        <v>13</v>
      </c>
    </row>
    <row r="988" spans="1:17" x14ac:dyDescent="0.25">
      <c r="A988">
        <v>5638</v>
      </c>
      <c r="B988">
        <v>231.385741</v>
      </c>
      <c r="C988" s="3">
        <v>1</v>
      </c>
      <c r="F988">
        <v>219.496432</v>
      </c>
      <c r="G988" s="2">
        <v>3</v>
      </c>
      <c r="P988">
        <v>2</v>
      </c>
      <c r="Q988" t="str">
        <f>CONCATENATE(C988,E988,G988,I988)</f>
        <v>13</v>
      </c>
    </row>
    <row r="989" spans="1:17" x14ac:dyDescent="0.25">
      <c r="A989">
        <v>5639</v>
      </c>
      <c r="B989">
        <v>231.385741</v>
      </c>
      <c r="C989" s="3">
        <v>1</v>
      </c>
      <c r="F989">
        <v>219.496432</v>
      </c>
      <c r="G989" s="2">
        <v>3</v>
      </c>
      <c r="P989">
        <v>2</v>
      </c>
      <c r="Q989" t="str">
        <f>CONCATENATE(C989,E989,G989,I989)</f>
        <v>13</v>
      </c>
    </row>
    <row r="990" spans="1:17" x14ac:dyDescent="0.25">
      <c r="A990">
        <v>5640</v>
      </c>
      <c r="B990">
        <v>231.385741</v>
      </c>
      <c r="C990" s="3">
        <v>1</v>
      </c>
      <c r="F990">
        <v>219.496432</v>
      </c>
      <c r="G990" s="2">
        <v>3</v>
      </c>
      <c r="P990">
        <v>2</v>
      </c>
      <c r="Q990" t="str">
        <f>CONCATENATE(C990,E990,G990,I990)</f>
        <v>13</v>
      </c>
    </row>
    <row r="991" spans="1:17" x14ac:dyDescent="0.25">
      <c r="A991">
        <v>5641</v>
      </c>
      <c r="B991">
        <v>231.385741</v>
      </c>
      <c r="C991" s="3">
        <v>1</v>
      </c>
      <c r="F991">
        <v>219.496432</v>
      </c>
      <c r="G991" s="2">
        <v>3</v>
      </c>
      <c r="P991">
        <v>2</v>
      </c>
      <c r="Q991" t="str">
        <f>CONCATENATE(C991,E991,G991,I991)</f>
        <v>13</v>
      </c>
    </row>
    <row r="992" spans="1:17" x14ac:dyDescent="0.25">
      <c r="A992">
        <v>5642</v>
      </c>
      <c r="B992">
        <v>231.385741</v>
      </c>
      <c r="C992" s="3">
        <v>1</v>
      </c>
      <c r="F992">
        <v>219.496432</v>
      </c>
      <c r="G992" s="2">
        <v>3</v>
      </c>
      <c r="P992">
        <v>2</v>
      </c>
      <c r="Q992" t="str">
        <f>CONCATENATE(C992,E992,G992,I992)</f>
        <v>13</v>
      </c>
    </row>
    <row r="993" spans="1:17" x14ac:dyDescent="0.25">
      <c r="A993">
        <v>5643</v>
      </c>
      <c r="B993">
        <v>231.385741</v>
      </c>
      <c r="C993" s="3">
        <v>1</v>
      </c>
      <c r="F993">
        <v>219.496432</v>
      </c>
      <c r="G993" s="2">
        <v>3</v>
      </c>
      <c r="P993">
        <v>2</v>
      </c>
      <c r="Q993" t="str">
        <f>CONCATENATE(C993,E993,G993,I993)</f>
        <v>13</v>
      </c>
    </row>
    <row r="994" spans="1:17" x14ac:dyDescent="0.25">
      <c r="A994">
        <v>5644</v>
      </c>
      <c r="B994">
        <v>231.385741</v>
      </c>
      <c r="C994" s="3">
        <v>1</v>
      </c>
      <c r="F994">
        <v>219.496432</v>
      </c>
      <c r="G994" s="2">
        <v>3</v>
      </c>
      <c r="P994">
        <v>2</v>
      </c>
      <c r="Q994" t="str">
        <f>CONCATENATE(C994,E994,G994,I994)</f>
        <v>13</v>
      </c>
    </row>
    <row r="995" spans="1:17" x14ac:dyDescent="0.25">
      <c r="A995">
        <v>5645</v>
      </c>
      <c r="B995">
        <v>231.385741</v>
      </c>
      <c r="C995" s="3">
        <v>1</v>
      </c>
      <c r="F995">
        <v>219.496432</v>
      </c>
      <c r="G995" s="2">
        <v>3</v>
      </c>
      <c r="P995">
        <v>2</v>
      </c>
      <c r="Q995" t="str">
        <f>CONCATENATE(C995,E995,G995,I995)</f>
        <v>13</v>
      </c>
    </row>
    <row r="996" spans="1:17" x14ac:dyDescent="0.25">
      <c r="A996">
        <v>5646</v>
      </c>
      <c r="B996">
        <v>231.385741</v>
      </c>
      <c r="C996" s="3">
        <v>1</v>
      </c>
      <c r="F996">
        <v>219.496432</v>
      </c>
      <c r="G996" s="2">
        <v>3</v>
      </c>
      <c r="P996">
        <v>2</v>
      </c>
      <c r="Q996" t="str">
        <f>CONCATENATE(C996,E996,G996,I996)</f>
        <v>13</v>
      </c>
    </row>
    <row r="997" spans="1:17" x14ac:dyDescent="0.25">
      <c r="A997">
        <v>5647</v>
      </c>
      <c r="B997">
        <v>231.385741</v>
      </c>
      <c r="C997" s="3">
        <v>1</v>
      </c>
      <c r="F997">
        <v>219.496432</v>
      </c>
      <c r="G997" s="2">
        <v>3</v>
      </c>
      <c r="P997">
        <v>2</v>
      </c>
      <c r="Q997" t="str">
        <f>CONCATENATE(C997,E997,G997,I997)</f>
        <v>13</v>
      </c>
    </row>
    <row r="998" spans="1:17" x14ac:dyDescent="0.25">
      <c r="A998">
        <v>5648</v>
      </c>
      <c r="B998">
        <v>231.385741</v>
      </c>
      <c r="C998" s="3">
        <v>1</v>
      </c>
      <c r="F998">
        <v>219.496432</v>
      </c>
      <c r="G998" s="2">
        <v>3</v>
      </c>
      <c r="P998">
        <v>2</v>
      </c>
      <c r="Q998" t="str">
        <f>CONCATENATE(C998,E998,G998,I998)</f>
        <v>13</v>
      </c>
    </row>
    <row r="999" spans="1:17" x14ac:dyDescent="0.25">
      <c r="A999">
        <v>5649</v>
      </c>
      <c r="B999">
        <v>231.385741</v>
      </c>
      <c r="C999" s="3">
        <v>1</v>
      </c>
      <c r="F999">
        <v>219.496432</v>
      </c>
      <c r="G999" s="2">
        <v>3</v>
      </c>
      <c r="P999">
        <v>2</v>
      </c>
      <c r="Q999" t="str">
        <f>CONCATENATE(C999,E999,G999,I999)</f>
        <v>13</v>
      </c>
    </row>
    <row r="1000" spans="1:17" x14ac:dyDescent="0.25">
      <c r="A1000">
        <v>5650</v>
      </c>
      <c r="B1000">
        <v>231.385741</v>
      </c>
      <c r="C1000" s="3">
        <v>1</v>
      </c>
      <c r="F1000">
        <v>219.496432</v>
      </c>
      <c r="G1000" s="2">
        <v>3</v>
      </c>
      <c r="P1000">
        <v>2</v>
      </c>
      <c r="Q1000" t="str">
        <f>CONCATENATE(C1000,E1000,G1000,I1000)</f>
        <v>13</v>
      </c>
    </row>
    <row r="1001" spans="1:17" x14ac:dyDescent="0.25">
      <c r="A1001">
        <v>5651</v>
      </c>
      <c r="B1001">
        <v>231.385741</v>
      </c>
      <c r="C1001" s="3">
        <v>1</v>
      </c>
      <c r="F1001">
        <v>219.496432</v>
      </c>
      <c r="G1001" s="2">
        <v>3</v>
      </c>
      <c r="P1001">
        <v>2</v>
      </c>
      <c r="Q1001" t="str">
        <f>CONCATENATE(C1001,E1001,G1001,I1001)</f>
        <v>13</v>
      </c>
    </row>
    <row r="1002" spans="1:17" x14ac:dyDescent="0.25">
      <c r="A1002">
        <v>5652</v>
      </c>
      <c r="B1002">
        <v>231.385741</v>
      </c>
      <c r="C1002" s="3">
        <v>1</v>
      </c>
      <c r="D1002">
        <v>239.068141</v>
      </c>
      <c r="E1002" s="1">
        <v>2</v>
      </c>
      <c r="F1002">
        <v>219.496432</v>
      </c>
      <c r="G1002" s="2">
        <v>3</v>
      </c>
      <c r="H1002">
        <v>226.325209</v>
      </c>
      <c r="I1002" s="4">
        <v>4</v>
      </c>
      <c r="P1002">
        <v>4</v>
      </c>
      <c r="Q1002" t="str">
        <f>CONCATENATE(C1002,E1002,G1002,I1002)</f>
        <v>1234</v>
      </c>
    </row>
    <row r="1003" spans="1:17" x14ac:dyDescent="0.25">
      <c r="A1003">
        <v>5653</v>
      </c>
      <c r="B1003">
        <v>231.385741</v>
      </c>
      <c r="C1003" s="3">
        <v>1</v>
      </c>
      <c r="D1003">
        <v>239.068141</v>
      </c>
      <c r="E1003" s="1">
        <v>2</v>
      </c>
      <c r="F1003">
        <v>219.496432</v>
      </c>
      <c r="G1003" s="2">
        <v>3</v>
      </c>
      <c r="H1003">
        <v>226.325209</v>
      </c>
      <c r="I1003" s="4">
        <v>4</v>
      </c>
      <c r="P1003">
        <v>4</v>
      </c>
      <c r="Q1003" t="str">
        <f>CONCATENATE(C1003,E1003,G1003,I1003)</f>
        <v>1234</v>
      </c>
    </row>
    <row r="1004" spans="1:17" x14ac:dyDescent="0.25">
      <c r="A1004">
        <v>5654</v>
      </c>
      <c r="B1004">
        <v>231.87355299999999</v>
      </c>
      <c r="C1004" s="3">
        <v>1</v>
      </c>
      <c r="D1004">
        <v>239.068141</v>
      </c>
      <c r="E1004" s="1">
        <v>2</v>
      </c>
      <c r="F1004">
        <v>219.496432</v>
      </c>
      <c r="G1004" s="2">
        <v>3</v>
      </c>
      <c r="H1004">
        <v>226.325209</v>
      </c>
      <c r="I1004" s="4">
        <v>4</v>
      </c>
      <c r="P1004">
        <v>4</v>
      </c>
      <c r="Q1004" t="str">
        <f>CONCATENATE(C1004,E1004,G1004,I1004)</f>
        <v>1234</v>
      </c>
    </row>
    <row r="1005" spans="1:17" x14ac:dyDescent="0.25">
      <c r="A1005">
        <v>5655</v>
      </c>
      <c r="D1005">
        <v>239.068141</v>
      </c>
      <c r="E1005" s="1">
        <v>2</v>
      </c>
      <c r="F1005">
        <v>219.496432</v>
      </c>
      <c r="G1005" s="2">
        <v>3</v>
      </c>
      <c r="H1005">
        <v>226.325209</v>
      </c>
      <c r="I1005" s="4">
        <v>4</v>
      </c>
      <c r="P1005">
        <v>3</v>
      </c>
      <c r="Q1005" t="str">
        <f>CONCATENATE(C1005,E1005,G1005,I1005)</f>
        <v>234</v>
      </c>
    </row>
    <row r="1006" spans="1:17" x14ac:dyDescent="0.25">
      <c r="A1006">
        <v>5656</v>
      </c>
      <c r="D1006">
        <v>239.068141</v>
      </c>
      <c r="E1006" s="1">
        <v>2</v>
      </c>
      <c r="F1006">
        <v>219.496432</v>
      </c>
      <c r="G1006" s="2">
        <v>3</v>
      </c>
      <c r="H1006">
        <v>226.325209</v>
      </c>
      <c r="I1006" s="4">
        <v>4</v>
      </c>
      <c r="P1006">
        <v>3</v>
      </c>
      <c r="Q1006" t="str">
        <f>CONCATENATE(C1006,E1006,G1006,I1006)</f>
        <v>234</v>
      </c>
    </row>
    <row r="1007" spans="1:17" x14ac:dyDescent="0.25">
      <c r="A1007">
        <v>5657</v>
      </c>
      <c r="D1007">
        <v>239.068141</v>
      </c>
      <c r="E1007" s="1">
        <v>2</v>
      </c>
      <c r="F1007">
        <v>219.496432</v>
      </c>
      <c r="G1007" s="2">
        <v>3</v>
      </c>
      <c r="H1007">
        <v>226.325209</v>
      </c>
      <c r="I1007" s="4">
        <v>4</v>
      </c>
      <c r="P1007">
        <v>3</v>
      </c>
      <c r="Q1007" t="str">
        <f>CONCATENATE(C1007,E1007,G1007,I1007)</f>
        <v>234</v>
      </c>
    </row>
    <row r="1008" spans="1:17" x14ac:dyDescent="0.25">
      <c r="A1008">
        <v>5658</v>
      </c>
      <c r="D1008">
        <v>239.068141</v>
      </c>
      <c r="E1008" s="1">
        <v>2</v>
      </c>
      <c r="F1008">
        <v>219.74033600000001</v>
      </c>
      <c r="G1008" s="2">
        <v>3</v>
      </c>
      <c r="H1008">
        <v>226.325209</v>
      </c>
      <c r="I1008" s="4">
        <v>4</v>
      </c>
      <c r="P1008">
        <v>3</v>
      </c>
      <c r="Q1008" t="str">
        <f>CONCATENATE(C1008,E1008,G1008,I1008)</f>
        <v>234</v>
      </c>
    </row>
    <row r="1009" spans="1:17" x14ac:dyDescent="0.25">
      <c r="A1009">
        <v>5659</v>
      </c>
      <c r="D1009">
        <v>239.068141</v>
      </c>
      <c r="E1009" s="1">
        <v>2</v>
      </c>
      <c r="H1009">
        <v>226.325209</v>
      </c>
      <c r="I1009" s="4">
        <v>4</v>
      </c>
      <c r="P1009">
        <v>2</v>
      </c>
      <c r="Q1009" t="str">
        <f>CONCATENATE(C1009,E1009,G1009,I1009)</f>
        <v>24</v>
      </c>
    </row>
    <row r="1010" spans="1:17" x14ac:dyDescent="0.25">
      <c r="A1010">
        <v>5660</v>
      </c>
      <c r="D1010">
        <v>239.068141</v>
      </c>
      <c r="E1010" s="1">
        <v>2</v>
      </c>
      <c r="H1010">
        <v>226.325209</v>
      </c>
      <c r="I1010" s="4">
        <v>4</v>
      </c>
      <c r="P1010">
        <v>2</v>
      </c>
      <c r="Q1010" t="str">
        <f>CONCATENATE(C1010,E1010,G1010,I1010)</f>
        <v>24</v>
      </c>
    </row>
    <row r="1011" spans="1:17" x14ac:dyDescent="0.25">
      <c r="A1011">
        <v>5661</v>
      </c>
      <c r="D1011">
        <v>239.068141</v>
      </c>
      <c r="E1011" s="1">
        <v>2</v>
      </c>
      <c r="H1011">
        <v>226.325209</v>
      </c>
      <c r="I1011" s="4">
        <v>4</v>
      </c>
      <c r="P1011">
        <v>2</v>
      </c>
      <c r="Q1011" t="str">
        <f>CONCATENATE(C1011,E1011,G1011,I1011)</f>
        <v>24</v>
      </c>
    </row>
    <row r="1012" spans="1:17" x14ac:dyDescent="0.25">
      <c r="A1012">
        <v>5662</v>
      </c>
      <c r="D1012">
        <v>239.068141</v>
      </c>
      <c r="E1012" s="1">
        <v>2</v>
      </c>
      <c r="H1012">
        <v>226.325209</v>
      </c>
      <c r="I1012" s="4">
        <v>4</v>
      </c>
      <c r="P1012">
        <v>2</v>
      </c>
      <c r="Q1012" t="str">
        <f>CONCATENATE(C1012,E1012,G1012,I1012)</f>
        <v>24</v>
      </c>
    </row>
    <row r="1013" spans="1:17" x14ac:dyDescent="0.25">
      <c r="A1013">
        <v>5663</v>
      </c>
      <c r="D1013">
        <v>239.068141</v>
      </c>
      <c r="E1013" s="1">
        <v>2</v>
      </c>
      <c r="H1013">
        <v>226.325209</v>
      </c>
      <c r="I1013" s="4">
        <v>4</v>
      </c>
      <c r="P1013">
        <v>2</v>
      </c>
      <c r="Q1013" t="str">
        <f>CONCATENATE(C1013,E1013,G1013,I1013)</f>
        <v>24</v>
      </c>
    </row>
    <row r="1014" spans="1:17" x14ac:dyDescent="0.25">
      <c r="A1014">
        <v>5664</v>
      </c>
      <c r="D1014">
        <v>239.068141</v>
      </c>
      <c r="E1014" s="1">
        <v>2</v>
      </c>
      <c r="H1014">
        <v>226.325209</v>
      </c>
      <c r="I1014" s="4">
        <v>4</v>
      </c>
      <c r="P1014">
        <v>2</v>
      </c>
      <c r="Q1014" t="str">
        <f>CONCATENATE(C1014,E1014,G1014,I1014)</f>
        <v>24</v>
      </c>
    </row>
    <row r="1015" spans="1:17" x14ac:dyDescent="0.25">
      <c r="A1015">
        <v>5665</v>
      </c>
      <c r="D1015">
        <v>239.068141</v>
      </c>
      <c r="E1015" s="1">
        <v>2</v>
      </c>
      <c r="H1015">
        <v>226.325209</v>
      </c>
      <c r="I1015" s="4">
        <v>4</v>
      </c>
      <c r="P1015">
        <v>2</v>
      </c>
      <c r="Q1015" t="str">
        <f>CONCATENATE(C1015,E1015,G1015,I1015)</f>
        <v>24</v>
      </c>
    </row>
    <row r="1016" spans="1:17" x14ac:dyDescent="0.25">
      <c r="A1016">
        <v>5666</v>
      </c>
      <c r="D1016">
        <v>239.068141</v>
      </c>
      <c r="E1016" s="1">
        <v>2</v>
      </c>
      <c r="H1016">
        <v>226.325209</v>
      </c>
      <c r="I1016" s="4">
        <v>4</v>
      </c>
      <c r="P1016">
        <v>2</v>
      </c>
      <c r="Q1016" t="str">
        <f>CONCATENATE(C1016,E1016,G1016,I1016)</f>
        <v>24</v>
      </c>
    </row>
    <row r="1017" spans="1:17" x14ac:dyDescent="0.25">
      <c r="A1017">
        <v>5667</v>
      </c>
      <c r="D1017">
        <v>239.068141</v>
      </c>
      <c r="E1017" s="1">
        <v>2</v>
      </c>
      <c r="H1017">
        <v>226.325209</v>
      </c>
      <c r="I1017" s="4">
        <v>4</v>
      </c>
      <c r="P1017">
        <v>2</v>
      </c>
      <c r="Q1017" t="str">
        <f>CONCATENATE(C1017,E1017,G1017,I1017)</f>
        <v>24</v>
      </c>
    </row>
    <row r="1018" spans="1:17" x14ac:dyDescent="0.25">
      <c r="A1018">
        <v>5668</v>
      </c>
      <c r="D1018">
        <v>239.068141</v>
      </c>
      <c r="E1018" s="1">
        <v>2</v>
      </c>
      <c r="H1018">
        <v>226.325209</v>
      </c>
      <c r="I1018" s="4">
        <v>4</v>
      </c>
      <c r="P1018">
        <v>2</v>
      </c>
      <c r="Q1018" t="str">
        <f>CONCATENATE(C1018,E1018,G1018,I1018)</f>
        <v>24</v>
      </c>
    </row>
    <row r="1019" spans="1:17" x14ac:dyDescent="0.25">
      <c r="A1019">
        <v>5669</v>
      </c>
      <c r="D1019">
        <v>239.068141</v>
      </c>
      <c r="E1019" s="1">
        <v>2</v>
      </c>
      <c r="H1019">
        <v>226.325209</v>
      </c>
      <c r="I1019" s="4">
        <v>4</v>
      </c>
      <c r="P1019">
        <v>2</v>
      </c>
      <c r="Q1019" t="str">
        <f>CONCATENATE(C1019,E1019,G1019,I1019)</f>
        <v>24</v>
      </c>
    </row>
    <row r="1020" spans="1:17" x14ac:dyDescent="0.25">
      <c r="A1020">
        <v>5670</v>
      </c>
      <c r="D1020">
        <v>239.068141</v>
      </c>
      <c r="E1020" s="1">
        <v>2</v>
      </c>
      <c r="H1020">
        <v>226.325209</v>
      </c>
      <c r="I1020" s="4">
        <v>4</v>
      </c>
      <c r="P1020">
        <v>2</v>
      </c>
      <c r="Q1020" t="str">
        <f>CONCATENATE(C1020,E1020,G1020,I1020)</f>
        <v>24</v>
      </c>
    </row>
    <row r="1021" spans="1:17" x14ac:dyDescent="0.25">
      <c r="A1021">
        <v>5671</v>
      </c>
      <c r="D1021">
        <v>239.068141</v>
      </c>
      <c r="E1021" s="1">
        <v>2</v>
      </c>
      <c r="H1021">
        <v>226.50811299999998</v>
      </c>
      <c r="I1021" s="4">
        <v>4</v>
      </c>
      <c r="P1021">
        <v>2</v>
      </c>
      <c r="Q1021" t="str">
        <f>CONCATENATE(C1021,E1021,G1021,I1021)</f>
        <v>24</v>
      </c>
    </row>
    <row r="1022" spans="1:17" x14ac:dyDescent="0.25">
      <c r="A1022">
        <v>5672</v>
      </c>
      <c r="D1022">
        <v>239.068141</v>
      </c>
      <c r="E1022" s="1">
        <v>2</v>
      </c>
      <c r="H1022">
        <v>226.50811299999998</v>
      </c>
      <c r="I1022" s="4">
        <v>4</v>
      </c>
      <c r="P1022">
        <v>2</v>
      </c>
      <c r="Q1022" t="str">
        <f>CONCATENATE(C1022,E1022,G1022,I1022)</f>
        <v>24</v>
      </c>
    </row>
    <row r="1023" spans="1:17" x14ac:dyDescent="0.25">
      <c r="A1023">
        <v>5673</v>
      </c>
      <c r="D1023">
        <v>239.068141</v>
      </c>
      <c r="E1023" s="1">
        <v>2</v>
      </c>
      <c r="P1023">
        <v>1</v>
      </c>
      <c r="Q1023" t="str">
        <f>CONCATENATE(C1023,E1023,G1023,I1023)</f>
        <v>2</v>
      </c>
    </row>
    <row r="1024" spans="1:17" x14ac:dyDescent="0.25">
      <c r="A1024">
        <v>5674</v>
      </c>
      <c r="D1024">
        <v>239.068141</v>
      </c>
      <c r="E1024" s="1">
        <v>2</v>
      </c>
      <c r="P1024">
        <v>1</v>
      </c>
      <c r="Q1024" t="str">
        <f>CONCATENATE(C1024,E1024,G1024,I1024)</f>
        <v>2</v>
      </c>
    </row>
    <row r="1025" spans="1:17" x14ac:dyDescent="0.25">
      <c r="A1025">
        <v>5675</v>
      </c>
      <c r="D1025">
        <v>239.068141</v>
      </c>
      <c r="E1025" s="1">
        <v>2</v>
      </c>
      <c r="P1025">
        <v>1</v>
      </c>
      <c r="Q1025" t="str">
        <f>CONCATENATE(C1025,E1025,G1025,I1025)</f>
        <v>2</v>
      </c>
    </row>
    <row r="1026" spans="1:17" x14ac:dyDescent="0.25">
      <c r="A1026">
        <v>5676</v>
      </c>
      <c r="D1026">
        <v>239.068141</v>
      </c>
      <c r="E1026" s="1">
        <v>2</v>
      </c>
      <c r="P1026">
        <v>1</v>
      </c>
      <c r="Q1026" t="str">
        <f>CONCATENATE(C1026,E1026,G1026,I1026)</f>
        <v>2</v>
      </c>
    </row>
    <row r="1027" spans="1:17" x14ac:dyDescent="0.25">
      <c r="A1027">
        <v>5677</v>
      </c>
      <c r="D1027">
        <v>239.068141</v>
      </c>
      <c r="E1027" s="1">
        <v>2</v>
      </c>
      <c r="P1027">
        <v>1</v>
      </c>
      <c r="Q1027" t="str">
        <f>CONCATENATE(C1027,E1027,G1027,I1027)</f>
        <v>2</v>
      </c>
    </row>
    <row r="1028" spans="1:17" x14ac:dyDescent="0.25">
      <c r="A1028">
        <v>5678</v>
      </c>
      <c r="D1028">
        <v>239.068141</v>
      </c>
      <c r="E1028" s="1">
        <v>2</v>
      </c>
      <c r="P1028">
        <v>1</v>
      </c>
      <c r="Q1028" t="str">
        <f>CONCATENATE(C1028,E1028,G1028,I1028)</f>
        <v>2</v>
      </c>
    </row>
    <row r="1029" spans="1:17" x14ac:dyDescent="0.25">
      <c r="A1029">
        <v>5679</v>
      </c>
      <c r="D1029">
        <v>239.068141</v>
      </c>
      <c r="E1029" s="1">
        <v>2</v>
      </c>
      <c r="P1029">
        <v>1</v>
      </c>
      <c r="Q1029" t="str">
        <f>CONCATENATE(C1029,E1029,G1029,I1029)</f>
        <v>2</v>
      </c>
    </row>
    <row r="1030" spans="1:17" x14ac:dyDescent="0.25">
      <c r="A1030">
        <v>5680</v>
      </c>
      <c r="D1030">
        <v>239.068141</v>
      </c>
      <c r="E1030" s="1">
        <v>2</v>
      </c>
      <c r="P1030">
        <v>1</v>
      </c>
      <c r="Q1030" t="str">
        <f>CONCATENATE(C1030,E1030,G1030,I1030)</f>
        <v>2</v>
      </c>
    </row>
    <row r="1031" spans="1:17" x14ac:dyDescent="0.25">
      <c r="A1031">
        <v>5681</v>
      </c>
      <c r="D1031">
        <v>239.068141</v>
      </c>
      <c r="E1031" s="1">
        <v>2</v>
      </c>
      <c r="P1031">
        <v>1</v>
      </c>
      <c r="Q1031" t="str">
        <f>CONCATENATE(C1031,E1031,G1031,I1031)</f>
        <v>2</v>
      </c>
    </row>
    <row r="1032" spans="1:17" x14ac:dyDescent="0.25">
      <c r="A1032">
        <v>5682</v>
      </c>
      <c r="B1032">
        <v>248.21377799999999</v>
      </c>
      <c r="C1032" s="3">
        <v>1</v>
      </c>
      <c r="D1032">
        <v>239.068141</v>
      </c>
      <c r="E1032" s="1">
        <v>2</v>
      </c>
      <c r="P1032">
        <v>2</v>
      </c>
      <c r="Q1032" t="str">
        <f>CONCATENATE(C1032,E1032,G1032,I1032)</f>
        <v>12</v>
      </c>
    </row>
    <row r="1033" spans="1:17" x14ac:dyDescent="0.25">
      <c r="A1033">
        <v>5683</v>
      </c>
      <c r="B1033">
        <v>248.21377799999999</v>
      </c>
      <c r="C1033" s="3">
        <v>1</v>
      </c>
      <c r="D1033">
        <v>239.068141</v>
      </c>
      <c r="E1033" s="1">
        <v>2</v>
      </c>
      <c r="P1033">
        <v>2</v>
      </c>
      <c r="Q1033" t="str">
        <f>CONCATENATE(C1033,E1033,G1033,I1033)</f>
        <v>12</v>
      </c>
    </row>
    <row r="1034" spans="1:17" x14ac:dyDescent="0.25">
      <c r="A1034">
        <v>5684</v>
      </c>
      <c r="B1034">
        <v>248.21377799999999</v>
      </c>
      <c r="C1034" s="3">
        <v>1</v>
      </c>
      <c r="P1034">
        <v>1</v>
      </c>
      <c r="Q1034" t="str">
        <f>CONCATENATE(C1034,E1034,G1034,I1034)</f>
        <v>1</v>
      </c>
    </row>
    <row r="1035" spans="1:17" x14ac:dyDescent="0.25">
      <c r="A1035">
        <v>5685</v>
      </c>
      <c r="B1035">
        <v>248.21377799999999</v>
      </c>
      <c r="C1035" s="3">
        <v>1</v>
      </c>
      <c r="F1035">
        <v>233.27588900000001</v>
      </c>
      <c r="G1035" s="2">
        <v>3</v>
      </c>
      <c r="P1035">
        <v>2</v>
      </c>
      <c r="Q1035" t="str">
        <f>CONCATENATE(C1035,E1035,G1035,I1035)</f>
        <v>13</v>
      </c>
    </row>
    <row r="1036" spans="1:17" x14ac:dyDescent="0.25">
      <c r="A1036">
        <v>5686</v>
      </c>
      <c r="B1036">
        <v>248.21377799999999</v>
      </c>
      <c r="C1036" s="3">
        <v>1</v>
      </c>
      <c r="F1036">
        <v>233.27588900000001</v>
      </c>
      <c r="G1036" s="2">
        <v>3</v>
      </c>
      <c r="P1036">
        <v>2</v>
      </c>
      <c r="Q1036" t="str">
        <f>CONCATENATE(C1036,E1036,G1036,I1036)</f>
        <v>13</v>
      </c>
    </row>
    <row r="1037" spans="1:17" x14ac:dyDescent="0.25">
      <c r="A1037">
        <v>5687</v>
      </c>
      <c r="B1037">
        <v>248.21377799999999</v>
      </c>
      <c r="C1037" s="3">
        <v>1</v>
      </c>
      <c r="F1037">
        <v>233.27588900000001</v>
      </c>
      <c r="G1037" s="2">
        <v>3</v>
      </c>
      <c r="P1037">
        <v>2</v>
      </c>
      <c r="Q1037" t="str">
        <f>CONCATENATE(C1037,E1037,G1037,I1037)</f>
        <v>13</v>
      </c>
    </row>
    <row r="1038" spans="1:17" x14ac:dyDescent="0.25">
      <c r="A1038">
        <v>5688</v>
      </c>
      <c r="B1038">
        <v>248.21377799999999</v>
      </c>
      <c r="C1038" s="3">
        <v>1</v>
      </c>
      <c r="F1038">
        <v>233.27588900000001</v>
      </c>
      <c r="G1038" s="2">
        <v>3</v>
      </c>
      <c r="H1038">
        <v>237.482899</v>
      </c>
      <c r="I1038" s="4">
        <v>4</v>
      </c>
      <c r="P1038">
        <v>3</v>
      </c>
      <c r="Q1038" t="str">
        <f>CONCATENATE(C1038,E1038,G1038,I1038)</f>
        <v>134</v>
      </c>
    </row>
    <row r="1039" spans="1:17" x14ac:dyDescent="0.25">
      <c r="A1039">
        <v>5689</v>
      </c>
      <c r="B1039">
        <v>248.21377799999999</v>
      </c>
      <c r="C1039" s="3">
        <v>1</v>
      </c>
      <c r="F1039">
        <v>233.27588900000001</v>
      </c>
      <c r="G1039" s="2">
        <v>3</v>
      </c>
      <c r="H1039">
        <v>237.482899</v>
      </c>
      <c r="I1039" s="4">
        <v>4</v>
      </c>
      <c r="P1039">
        <v>3</v>
      </c>
      <c r="Q1039" t="str">
        <f>CONCATENATE(C1039,E1039,G1039,I1039)</f>
        <v>134</v>
      </c>
    </row>
    <row r="1040" spans="1:17" x14ac:dyDescent="0.25">
      <c r="A1040">
        <v>5690</v>
      </c>
      <c r="B1040">
        <v>248.21377799999999</v>
      </c>
      <c r="C1040" s="3">
        <v>1</v>
      </c>
      <c r="F1040">
        <v>233.27588900000001</v>
      </c>
      <c r="G1040" s="2">
        <v>3</v>
      </c>
      <c r="H1040">
        <v>237.482899</v>
      </c>
      <c r="I1040" s="4">
        <v>4</v>
      </c>
      <c r="P1040">
        <v>3</v>
      </c>
      <c r="Q1040" t="str">
        <f>CONCATENATE(C1040,E1040,G1040,I1040)</f>
        <v>134</v>
      </c>
    </row>
    <row r="1041" spans="1:17" x14ac:dyDescent="0.25">
      <c r="A1041">
        <v>5691</v>
      </c>
      <c r="B1041">
        <v>248.21377799999999</v>
      </c>
      <c r="C1041" s="3">
        <v>1</v>
      </c>
      <c r="F1041">
        <v>233.27588900000001</v>
      </c>
      <c r="G1041" s="2">
        <v>3</v>
      </c>
      <c r="H1041">
        <v>237.482899</v>
      </c>
      <c r="I1041" s="4">
        <v>4</v>
      </c>
      <c r="P1041">
        <v>3</v>
      </c>
      <c r="Q1041" t="str">
        <f>CONCATENATE(C1041,E1041,G1041,I1041)</f>
        <v>134</v>
      </c>
    </row>
    <row r="1042" spans="1:17" x14ac:dyDescent="0.25">
      <c r="A1042">
        <v>5692</v>
      </c>
      <c r="B1042">
        <v>248.21377799999999</v>
      </c>
      <c r="C1042" s="3">
        <v>1</v>
      </c>
      <c r="F1042">
        <v>233.27588900000001</v>
      </c>
      <c r="G1042" s="2">
        <v>3</v>
      </c>
      <c r="H1042">
        <v>237.482899</v>
      </c>
      <c r="I1042" s="4">
        <v>4</v>
      </c>
      <c r="P1042">
        <v>3</v>
      </c>
      <c r="Q1042" t="str">
        <f>CONCATENATE(C1042,E1042,G1042,I1042)</f>
        <v>134</v>
      </c>
    </row>
    <row r="1043" spans="1:17" x14ac:dyDescent="0.25">
      <c r="A1043">
        <v>5693</v>
      </c>
      <c r="B1043">
        <v>248.21377799999999</v>
      </c>
      <c r="C1043" s="3">
        <v>1</v>
      </c>
      <c r="F1043">
        <v>233.27588900000001</v>
      </c>
      <c r="G1043" s="2">
        <v>3</v>
      </c>
      <c r="H1043">
        <v>237.482899</v>
      </c>
      <c r="I1043" s="4">
        <v>4</v>
      </c>
      <c r="P1043">
        <v>3</v>
      </c>
      <c r="Q1043" t="str">
        <f>CONCATENATE(C1043,E1043,G1043,I1043)</f>
        <v>134</v>
      </c>
    </row>
    <row r="1044" spans="1:17" x14ac:dyDescent="0.25">
      <c r="A1044">
        <v>5694</v>
      </c>
      <c r="B1044">
        <v>248.21377799999999</v>
      </c>
      <c r="C1044" s="3">
        <v>1</v>
      </c>
      <c r="F1044">
        <v>233.27588900000001</v>
      </c>
      <c r="G1044" s="2">
        <v>3</v>
      </c>
      <c r="H1044">
        <v>237.482899</v>
      </c>
      <c r="I1044" s="4">
        <v>4</v>
      </c>
      <c r="P1044">
        <v>3</v>
      </c>
      <c r="Q1044" t="str">
        <f>CONCATENATE(C1044,E1044,G1044,I1044)</f>
        <v>134</v>
      </c>
    </row>
    <row r="1045" spans="1:17" x14ac:dyDescent="0.25">
      <c r="A1045">
        <v>5695</v>
      </c>
      <c r="B1045">
        <v>248.21377799999999</v>
      </c>
      <c r="C1045" s="3">
        <v>1</v>
      </c>
      <c r="F1045">
        <v>233.27588900000001</v>
      </c>
      <c r="G1045" s="2">
        <v>3</v>
      </c>
      <c r="H1045">
        <v>237.482899</v>
      </c>
      <c r="I1045" s="4">
        <v>4</v>
      </c>
      <c r="P1045">
        <v>3</v>
      </c>
      <c r="Q1045" t="str">
        <f>CONCATENATE(C1045,E1045,G1045,I1045)</f>
        <v>134</v>
      </c>
    </row>
    <row r="1046" spans="1:17" x14ac:dyDescent="0.25">
      <c r="A1046">
        <v>5696</v>
      </c>
      <c r="B1046">
        <v>248.21377799999999</v>
      </c>
      <c r="C1046" s="3">
        <v>1</v>
      </c>
      <c r="F1046">
        <v>233.27588900000001</v>
      </c>
      <c r="G1046" s="2">
        <v>3</v>
      </c>
      <c r="H1046">
        <v>237.482899</v>
      </c>
      <c r="I1046" s="4">
        <v>4</v>
      </c>
      <c r="P1046">
        <v>3</v>
      </c>
      <c r="Q1046" t="str">
        <f>CONCATENATE(C1046,E1046,G1046,I1046)</f>
        <v>134</v>
      </c>
    </row>
    <row r="1047" spans="1:17" x14ac:dyDescent="0.25">
      <c r="A1047">
        <v>5697</v>
      </c>
      <c r="B1047">
        <v>248.21377799999999</v>
      </c>
      <c r="C1047" s="3">
        <v>1</v>
      </c>
      <c r="F1047">
        <v>233.39779099999998</v>
      </c>
      <c r="G1047" s="2">
        <v>3</v>
      </c>
      <c r="H1047">
        <v>237.482899</v>
      </c>
      <c r="I1047" s="4">
        <v>4</v>
      </c>
      <c r="P1047">
        <v>3</v>
      </c>
      <c r="Q1047" t="str">
        <f>CONCATENATE(C1047,E1047,G1047,I1047)</f>
        <v>134</v>
      </c>
    </row>
    <row r="1048" spans="1:17" x14ac:dyDescent="0.25">
      <c r="A1048">
        <v>5698</v>
      </c>
      <c r="B1048">
        <v>248.21377799999999</v>
      </c>
      <c r="C1048" s="3">
        <v>1</v>
      </c>
      <c r="F1048">
        <v>233.45879199999999</v>
      </c>
      <c r="G1048" s="2">
        <v>3</v>
      </c>
      <c r="H1048">
        <v>237.482899</v>
      </c>
      <c r="I1048" s="4">
        <v>4</v>
      </c>
      <c r="P1048">
        <v>3</v>
      </c>
      <c r="Q1048" t="str">
        <f>CONCATENATE(C1048,E1048,G1048,I1048)</f>
        <v>134</v>
      </c>
    </row>
    <row r="1049" spans="1:17" x14ac:dyDescent="0.25">
      <c r="A1049">
        <v>5699</v>
      </c>
      <c r="B1049">
        <v>248.21377799999999</v>
      </c>
      <c r="C1049" s="3">
        <v>1</v>
      </c>
      <c r="F1049">
        <v>233.45879199999999</v>
      </c>
      <c r="G1049" s="2">
        <v>3</v>
      </c>
      <c r="H1049">
        <v>237.482899</v>
      </c>
      <c r="I1049" s="4">
        <v>4</v>
      </c>
      <c r="P1049">
        <v>3</v>
      </c>
      <c r="Q1049" t="str">
        <f>CONCATENATE(C1049,E1049,G1049,I1049)</f>
        <v>134</v>
      </c>
    </row>
    <row r="1050" spans="1:17" x14ac:dyDescent="0.25">
      <c r="A1050">
        <v>5700</v>
      </c>
      <c r="B1050">
        <v>248.21377799999999</v>
      </c>
      <c r="C1050" s="3">
        <v>1</v>
      </c>
      <c r="F1050">
        <v>233.45879199999999</v>
      </c>
      <c r="G1050" s="2">
        <v>3</v>
      </c>
      <c r="H1050">
        <v>237.482899</v>
      </c>
      <c r="I1050" s="4">
        <v>4</v>
      </c>
      <c r="P1050">
        <v>3</v>
      </c>
      <c r="Q1050" t="str">
        <f>CONCATENATE(C1050,E1050,G1050,I1050)</f>
        <v>134</v>
      </c>
    </row>
    <row r="1051" spans="1:17" x14ac:dyDescent="0.25">
      <c r="A1051">
        <v>5701</v>
      </c>
      <c r="B1051">
        <v>248.21377799999999</v>
      </c>
      <c r="C1051" s="3">
        <v>1</v>
      </c>
      <c r="F1051">
        <v>233.58069899999998</v>
      </c>
      <c r="G1051" s="2">
        <v>3</v>
      </c>
      <c r="H1051">
        <v>237.482899</v>
      </c>
      <c r="I1051" s="4">
        <v>4</v>
      </c>
      <c r="P1051">
        <v>3</v>
      </c>
      <c r="Q1051" t="str">
        <f>CONCATENATE(C1051,E1051,G1051,I1051)</f>
        <v>134</v>
      </c>
    </row>
    <row r="1052" spans="1:17" x14ac:dyDescent="0.25">
      <c r="A1052">
        <v>5702</v>
      </c>
      <c r="B1052">
        <v>248.21377799999999</v>
      </c>
      <c r="C1052" s="3">
        <v>1</v>
      </c>
      <c r="F1052">
        <v>233.824603</v>
      </c>
      <c r="G1052" s="2">
        <v>3</v>
      </c>
      <c r="H1052">
        <v>237.482899</v>
      </c>
      <c r="I1052" s="4">
        <v>4</v>
      </c>
      <c r="P1052">
        <v>3</v>
      </c>
      <c r="Q1052" t="str">
        <f>CONCATENATE(C1052,E1052,G1052,I1052)</f>
        <v>134</v>
      </c>
    </row>
    <row r="1053" spans="1:17" x14ac:dyDescent="0.25">
      <c r="A1053">
        <v>5703</v>
      </c>
      <c r="B1053">
        <v>248.21377799999999</v>
      </c>
      <c r="C1053" s="3">
        <v>1</v>
      </c>
      <c r="F1053">
        <v>234.25141400000001</v>
      </c>
      <c r="G1053" s="2">
        <v>3</v>
      </c>
      <c r="H1053">
        <v>237.482899</v>
      </c>
      <c r="I1053" s="4">
        <v>4</v>
      </c>
      <c r="P1053">
        <v>3</v>
      </c>
      <c r="Q1053" t="str">
        <f>CONCATENATE(C1053,E1053,G1053,I1053)</f>
        <v>134</v>
      </c>
    </row>
    <row r="1054" spans="1:17" x14ac:dyDescent="0.25">
      <c r="A1054">
        <v>5704</v>
      </c>
      <c r="B1054">
        <v>248.21377799999999</v>
      </c>
      <c r="C1054" s="3">
        <v>1</v>
      </c>
      <c r="D1054">
        <v>255.04255499999999</v>
      </c>
      <c r="E1054" s="1">
        <v>2</v>
      </c>
      <c r="F1054">
        <v>234.678225</v>
      </c>
      <c r="G1054" s="2">
        <v>3</v>
      </c>
      <c r="H1054">
        <v>237.482899</v>
      </c>
      <c r="I1054" s="4">
        <v>4</v>
      </c>
      <c r="P1054">
        <v>4</v>
      </c>
      <c r="Q1054" t="str">
        <f>CONCATENATE(C1054,E1054,G1054,I1054)</f>
        <v>1234</v>
      </c>
    </row>
    <row r="1055" spans="1:17" x14ac:dyDescent="0.25">
      <c r="A1055">
        <v>5705</v>
      </c>
      <c r="B1055">
        <v>248.21377799999999</v>
      </c>
      <c r="C1055" s="3">
        <v>1</v>
      </c>
      <c r="D1055">
        <v>255.04255499999999</v>
      </c>
      <c r="E1055" s="1">
        <v>2</v>
      </c>
      <c r="H1055">
        <v>237.482899</v>
      </c>
      <c r="I1055" s="4">
        <v>4</v>
      </c>
      <c r="P1055">
        <v>3</v>
      </c>
      <c r="Q1055" t="str">
        <f>CONCATENATE(C1055,E1055,G1055,I1055)</f>
        <v>124</v>
      </c>
    </row>
    <row r="1056" spans="1:17" x14ac:dyDescent="0.25">
      <c r="A1056">
        <v>5706</v>
      </c>
      <c r="B1056">
        <v>248.21377799999999</v>
      </c>
      <c r="C1056" s="3">
        <v>1</v>
      </c>
      <c r="D1056">
        <v>255.04255499999999</v>
      </c>
      <c r="E1056" s="1">
        <v>2</v>
      </c>
      <c r="H1056">
        <v>237.482899</v>
      </c>
      <c r="I1056" s="4">
        <v>4</v>
      </c>
      <c r="P1056">
        <v>3</v>
      </c>
      <c r="Q1056" t="str">
        <f>CONCATENATE(C1056,E1056,G1056,I1056)</f>
        <v>124</v>
      </c>
    </row>
    <row r="1057" spans="1:17" x14ac:dyDescent="0.25">
      <c r="A1057">
        <v>5707</v>
      </c>
      <c r="B1057">
        <v>248.21377799999999</v>
      </c>
      <c r="C1057" s="3">
        <v>1</v>
      </c>
      <c r="D1057">
        <v>255.04255499999999</v>
      </c>
      <c r="E1057" s="1">
        <v>2</v>
      </c>
      <c r="H1057">
        <v>237.482899</v>
      </c>
      <c r="I1057" s="4">
        <v>4</v>
      </c>
      <c r="P1057">
        <v>3</v>
      </c>
      <c r="Q1057" t="str">
        <f>CONCATENATE(C1057,E1057,G1057,I1057)</f>
        <v>124</v>
      </c>
    </row>
    <row r="1058" spans="1:17" x14ac:dyDescent="0.25">
      <c r="A1058">
        <v>5708</v>
      </c>
      <c r="B1058">
        <v>248.21377799999999</v>
      </c>
      <c r="C1058" s="3">
        <v>1</v>
      </c>
      <c r="D1058">
        <v>255.04255499999999</v>
      </c>
      <c r="E1058" s="1">
        <v>2</v>
      </c>
      <c r="H1058">
        <v>237.482899</v>
      </c>
      <c r="I1058" s="4">
        <v>4</v>
      </c>
      <c r="P1058">
        <v>3</v>
      </c>
      <c r="Q1058" t="str">
        <f>CONCATENATE(C1058,E1058,G1058,I1058)</f>
        <v>124</v>
      </c>
    </row>
    <row r="1059" spans="1:17" x14ac:dyDescent="0.25">
      <c r="A1059">
        <v>5709</v>
      </c>
      <c r="B1059">
        <v>248.21377799999999</v>
      </c>
      <c r="C1059" s="3">
        <v>1</v>
      </c>
      <c r="D1059">
        <v>255.04255499999999</v>
      </c>
      <c r="E1059" s="1">
        <v>2</v>
      </c>
      <c r="H1059">
        <v>237.482899</v>
      </c>
      <c r="I1059" s="4">
        <v>4</v>
      </c>
      <c r="P1059">
        <v>3</v>
      </c>
      <c r="Q1059" t="str">
        <f>CONCATENATE(C1059,E1059,G1059,I1059)</f>
        <v>124</v>
      </c>
    </row>
    <row r="1060" spans="1:17" x14ac:dyDescent="0.25">
      <c r="A1060">
        <v>5710</v>
      </c>
      <c r="D1060">
        <v>255.04255499999999</v>
      </c>
      <c r="E1060" s="1">
        <v>2</v>
      </c>
      <c r="H1060">
        <v>237.482899</v>
      </c>
      <c r="I1060" s="4">
        <v>4</v>
      </c>
      <c r="P1060">
        <v>2</v>
      </c>
      <c r="Q1060" t="str">
        <f>CONCATENATE(C1060,E1060,G1060,I1060)</f>
        <v>24</v>
      </c>
    </row>
    <row r="1061" spans="1:17" x14ac:dyDescent="0.25">
      <c r="A1061">
        <v>5711</v>
      </c>
      <c r="D1061">
        <v>255.04255499999999</v>
      </c>
      <c r="E1061" s="1">
        <v>2</v>
      </c>
      <c r="H1061">
        <v>237.482899</v>
      </c>
      <c r="I1061" s="4">
        <v>4</v>
      </c>
      <c r="P1061">
        <v>2</v>
      </c>
      <c r="Q1061" t="str">
        <f>CONCATENATE(C1061,E1061,G1061,I1061)</f>
        <v>24</v>
      </c>
    </row>
    <row r="1062" spans="1:17" x14ac:dyDescent="0.25">
      <c r="A1062">
        <v>5712</v>
      </c>
      <c r="D1062">
        <v>255.04255499999999</v>
      </c>
      <c r="E1062" s="1">
        <v>2</v>
      </c>
      <c r="H1062">
        <v>237.72680499999998</v>
      </c>
      <c r="I1062" s="4">
        <v>4</v>
      </c>
      <c r="P1062">
        <v>2</v>
      </c>
      <c r="Q1062" t="str">
        <f>CONCATENATE(C1062,E1062,G1062,I1062)</f>
        <v>24</v>
      </c>
    </row>
    <row r="1063" spans="1:17" x14ac:dyDescent="0.25">
      <c r="A1063">
        <v>5713</v>
      </c>
      <c r="D1063">
        <v>255.04255499999999</v>
      </c>
      <c r="E1063" s="1">
        <v>2</v>
      </c>
      <c r="H1063">
        <v>237.72680499999998</v>
      </c>
      <c r="I1063" s="4">
        <v>4</v>
      </c>
      <c r="P1063">
        <v>2</v>
      </c>
      <c r="Q1063" t="str">
        <f>CONCATENATE(C1063,E1063,G1063,I1063)</f>
        <v>24</v>
      </c>
    </row>
    <row r="1064" spans="1:17" x14ac:dyDescent="0.25">
      <c r="A1064">
        <v>5714</v>
      </c>
      <c r="D1064">
        <v>255.04255499999999</v>
      </c>
      <c r="E1064" s="1">
        <v>2</v>
      </c>
      <c r="H1064">
        <v>237.72680499999998</v>
      </c>
      <c r="I1064" s="4">
        <v>4</v>
      </c>
      <c r="P1064">
        <v>2</v>
      </c>
      <c r="Q1064" t="str">
        <f>CONCATENATE(C1064,E1064,G1064,I1064)</f>
        <v>24</v>
      </c>
    </row>
    <row r="1065" spans="1:17" x14ac:dyDescent="0.25">
      <c r="A1065">
        <v>5715</v>
      </c>
      <c r="D1065">
        <v>255.04255499999999</v>
      </c>
      <c r="E1065" s="1">
        <v>2</v>
      </c>
      <c r="H1065">
        <v>237.72680499999998</v>
      </c>
      <c r="I1065" s="4">
        <v>4</v>
      </c>
      <c r="P1065">
        <v>2</v>
      </c>
      <c r="Q1065" t="str">
        <f>CONCATENATE(C1065,E1065,G1065,I1065)</f>
        <v>24</v>
      </c>
    </row>
    <row r="1066" spans="1:17" x14ac:dyDescent="0.25">
      <c r="A1066">
        <v>5716</v>
      </c>
      <c r="D1066">
        <v>255.04255499999999</v>
      </c>
      <c r="E1066" s="1">
        <v>2</v>
      </c>
      <c r="H1066">
        <v>237.84870799999999</v>
      </c>
      <c r="I1066" s="4">
        <v>4</v>
      </c>
      <c r="P1066">
        <v>2</v>
      </c>
      <c r="Q1066" t="str">
        <f>CONCATENATE(C1066,E1066,G1066,I1066)</f>
        <v>24</v>
      </c>
    </row>
    <row r="1067" spans="1:17" x14ac:dyDescent="0.25">
      <c r="A1067">
        <v>5717</v>
      </c>
      <c r="D1067">
        <v>255.04255499999999</v>
      </c>
      <c r="E1067" s="1">
        <v>2</v>
      </c>
      <c r="H1067">
        <v>237.84870799999999</v>
      </c>
      <c r="I1067" s="4">
        <v>4</v>
      </c>
      <c r="P1067">
        <v>2</v>
      </c>
      <c r="Q1067" t="str">
        <f>CONCATENATE(C1067,E1067,G1067,I1067)</f>
        <v>24</v>
      </c>
    </row>
    <row r="1068" spans="1:17" x14ac:dyDescent="0.25">
      <c r="A1068">
        <v>5718</v>
      </c>
      <c r="D1068">
        <v>255.04255499999999</v>
      </c>
      <c r="E1068" s="1">
        <v>2</v>
      </c>
      <c r="H1068">
        <v>238.64132899999998</v>
      </c>
      <c r="I1068" s="4">
        <v>4</v>
      </c>
      <c r="P1068">
        <v>2</v>
      </c>
      <c r="Q1068" t="str">
        <f>CONCATENATE(C1068,E1068,G1068,I1068)</f>
        <v>24</v>
      </c>
    </row>
    <row r="1069" spans="1:17" x14ac:dyDescent="0.25">
      <c r="A1069">
        <v>5719</v>
      </c>
      <c r="D1069">
        <v>255.04255499999999</v>
      </c>
      <c r="E1069" s="1">
        <v>2</v>
      </c>
      <c r="F1069">
        <v>243.88486499999999</v>
      </c>
      <c r="G1069" s="2">
        <v>3</v>
      </c>
      <c r="P1069">
        <v>2</v>
      </c>
      <c r="Q1069" t="str">
        <f>CONCATENATE(C1069,E1069,G1069,I1069)</f>
        <v>23</v>
      </c>
    </row>
    <row r="1070" spans="1:17" x14ac:dyDescent="0.25">
      <c r="A1070">
        <v>5720</v>
      </c>
      <c r="J1070">
        <v>211.93603400000001</v>
      </c>
      <c r="K1070" t="s">
        <v>22</v>
      </c>
      <c r="Q1070" t="str">
        <f>CONCATENATE(C1070,E1070,G1070,I1070)</f>
        <v/>
      </c>
    </row>
    <row r="1071" spans="1:17" x14ac:dyDescent="0.25">
      <c r="A1071">
        <v>5834</v>
      </c>
      <c r="Q1071" t="str">
        <f>CONCATENATE(C1071,E1071,G1071,I1071)</f>
        <v/>
      </c>
    </row>
    <row r="1072" spans="1:17" x14ac:dyDescent="0.25">
      <c r="A1072">
        <v>5835</v>
      </c>
      <c r="Q1072" t="str">
        <f>CONCATENATE(C1072,E1072,G1072,I1072)</f>
        <v/>
      </c>
    </row>
    <row r="1073" spans="1:17" x14ac:dyDescent="0.25">
      <c r="A1073">
        <v>5836</v>
      </c>
      <c r="J1073">
        <v>209.92398299999999</v>
      </c>
      <c r="K1073" t="s">
        <v>22</v>
      </c>
      <c r="Q1073" t="str">
        <f>CONCATENATE(C1073,E1073,G1073,I1073)</f>
        <v/>
      </c>
    </row>
    <row r="1074" spans="1:17" x14ac:dyDescent="0.25">
      <c r="A1074">
        <v>5837</v>
      </c>
      <c r="Q1074" t="str">
        <f>CONCATENATE(C1074,E1074,G1074,I1074)</f>
        <v/>
      </c>
    </row>
    <row r="1075" spans="1:17" x14ac:dyDescent="0.25">
      <c r="A1075">
        <v>5838</v>
      </c>
      <c r="Q1075" t="str">
        <f>CONCATENATE(C1075,E1075,G1075,I1075)</f>
        <v/>
      </c>
    </row>
    <row r="1076" spans="1:17" x14ac:dyDescent="0.25">
      <c r="A1076">
        <v>5839</v>
      </c>
      <c r="Q1076" t="str">
        <f>CONCATENATE(C1076,E1076,G1076,I1076)</f>
        <v/>
      </c>
    </row>
    <row r="1077" spans="1:17" x14ac:dyDescent="0.25">
      <c r="A1077">
        <v>5840</v>
      </c>
      <c r="Q1077" t="str">
        <f>CONCATENATE(C1077,E1077,G1077,I1077)</f>
        <v/>
      </c>
    </row>
    <row r="1078" spans="1:17" x14ac:dyDescent="0.25">
      <c r="A1078">
        <v>5841</v>
      </c>
      <c r="Q1078" t="str">
        <f>CONCATENATE(C1078,E1078,G1078,I1078)</f>
        <v/>
      </c>
    </row>
    <row r="1079" spans="1:17" x14ac:dyDescent="0.25">
      <c r="A1079">
        <v>5842</v>
      </c>
      <c r="Q1079" t="str">
        <f>CONCATENATE(C1079,E1079,G1079,I1079)</f>
        <v/>
      </c>
    </row>
    <row r="1080" spans="1:17" x14ac:dyDescent="0.25">
      <c r="A1080">
        <v>5843</v>
      </c>
      <c r="Q1080" t="str">
        <f>CONCATENATE(C1080,E1080,G1080,I1080)</f>
        <v/>
      </c>
    </row>
    <row r="1081" spans="1:17" x14ac:dyDescent="0.25">
      <c r="A1081">
        <v>5844</v>
      </c>
      <c r="Q1081" t="str">
        <f>CONCATENATE(C1081,E1081,G1081,I1081)</f>
        <v/>
      </c>
    </row>
    <row r="1082" spans="1:17" x14ac:dyDescent="0.25">
      <c r="A1082">
        <v>5845</v>
      </c>
      <c r="Q1082" t="str">
        <f>CONCATENATE(C1082,E1082,G1082,I1082)</f>
        <v/>
      </c>
    </row>
    <row r="1083" spans="1:17" x14ac:dyDescent="0.25">
      <c r="A1083">
        <v>5846</v>
      </c>
      <c r="F1083">
        <v>220.106146</v>
      </c>
      <c r="G1083" s="2">
        <v>3</v>
      </c>
      <c r="P1083">
        <v>1</v>
      </c>
      <c r="Q1083" t="str">
        <f>CONCATENATE(C1083,E1083,G1083,I1083)</f>
        <v>3</v>
      </c>
    </row>
    <row r="1084" spans="1:17" x14ac:dyDescent="0.25">
      <c r="A1084">
        <v>5847</v>
      </c>
      <c r="F1084">
        <v>220.106146</v>
      </c>
      <c r="G1084" s="2">
        <v>3</v>
      </c>
      <c r="P1084">
        <v>1</v>
      </c>
      <c r="Q1084" t="str">
        <f>CONCATENATE(C1084,E1084,G1084,I1084)</f>
        <v>3</v>
      </c>
    </row>
    <row r="1085" spans="1:17" x14ac:dyDescent="0.25">
      <c r="A1085">
        <v>5848</v>
      </c>
      <c r="F1085">
        <v>220.106146</v>
      </c>
      <c r="G1085" s="2">
        <v>3</v>
      </c>
      <c r="P1085">
        <v>1</v>
      </c>
      <c r="Q1085" t="str">
        <f>CONCATENATE(C1085,E1085,G1085,I1085)</f>
        <v>3</v>
      </c>
    </row>
    <row r="1086" spans="1:17" x14ac:dyDescent="0.25">
      <c r="A1086">
        <v>5849</v>
      </c>
      <c r="D1086">
        <v>207.24121299999999</v>
      </c>
      <c r="E1086" s="1">
        <v>2</v>
      </c>
      <c r="F1086">
        <v>220.106146</v>
      </c>
      <c r="G1086" s="2">
        <v>3</v>
      </c>
      <c r="P1086">
        <v>2</v>
      </c>
      <c r="Q1086" t="str">
        <f>CONCATENATE(C1086,E1086,G1086,I1086)</f>
        <v>23</v>
      </c>
    </row>
    <row r="1087" spans="1:17" x14ac:dyDescent="0.25">
      <c r="A1087">
        <v>5850</v>
      </c>
      <c r="D1087">
        <v>207.24121299999999</v>
      </c>
      <c r="E1087" s="1">
        <v>2</v>
      </c>
      <c r="F1087">
        <v>220.106146</v>
      </c>
      <c r="G1087" s="2">
        <v>3</v>
      </c>
      <c r="P1087">
        <v>2</v>
      </c>
      <c r="Q1087" t="str">
        <f>CONCATENATE(C1087,E1087,G1087,I1087)</f>
        <v>23</v>
      </c>
    </row>
    <row r="1088" spans="1:17" x14ac:dyDescent="0.25">
      <c r="A1088">
        <v>5851</v>
      </c>
      <c r="D1088">
        <v>207.24121299999999</v>
      </c>
      <c r="E1088" s="1">
        <v>2</v>
      </c>
      <c r="F1088">
        <v>220.106146</v>
      </c>
      <c r="G1088" s="2">
        <v>3</v>
      </c>
      <c r="P1088">
        <v>2</v>
      </c>
      <c r="Q1088" t="str">
        <f>CONCATENATE(C1088,E1088,G1088,I1088)</f>
        <v>23</v>
      </c>
    </row>
    <row r="1089" spans="1:17" x14ac:dyDescent="0.25">
      <c r="A1089">
        <v>5852</v>
      </c>
      <c r="D1089">
        <v>207.24121299999999</v>
      </c>
      <c r="E1089" s="1">
        <v>2</v>
      </c>
      <c r="F1089">
        <v>220.106146</v>
      </c>
      <c r="G1089" s="2">
        <v>3</v>
      </c>
      <c r="P1089">
        <v>2</v>
      </c>
      <c r="Q1089" t="str">
        <f>CONCATENATE(C1089,E1089,G1089,I1089)</f>
        <v>23</v>
      </c>
    </row>
    <row r="1090" spans="1:17" x14ac:dyDescent="0.25">
      <c r="A1090">
        <v>5853</v>
      </c>
      <c r="D1090">
        <v>207.24121299999999</v>
      </c>
      <c r="E1090" s="1">
        <v>2</v>
      </c>
      <c r="F1090">
        <v>220.106146</v>
      </c>
      <c r="G1090" s="2">
        <v>3</v>
      </c>
      <c r="P1090">
        <v>2</v>
      </c>
      <c r="Q1090" t="str">
        <f>CONCATENATE(C1090,E1090,G1090,I1090)</f>
        <v>23</v>
      </c>
    </row>
    <row r="1091" spans="1:17" x14ac:dyDescent="0.25">
      <c r="A1091">
        <v>5854</v>
      </c>
      <c r="D1091">
        <v>207.24121299999999</v>
      </c>
      <c r="E1091" s="1">
        <v>2</v>
      </c>
      <c r="F1091">
        <v>220.106146</v>
      </c>
      <c r="G1091" s="2">
        <v>3</v>
      </c>
      <c r="P1091">
        <v>2</v>
      </c>
      <c r="Q1091" t="str">
        <f>CONCATENATE(C1091,E1091,G1091,I1091)</f>
        <v>23</v>
      </c>
    </row>
    <row r="1092" spans="1:17" x14ac:dyDescent="0.25">
      <c r="A1092">
        <v>5855</v>
      </c>
      <c r="D1092">
        <v>207.24121299999999</v>
      </c>
      <c r="E1092" s="1">
        <v>2</v>
      </c>
      <c r="F1092">
        <v>220.106146</v>
      </c>
      <c r="G1092" s="2">
        <v>3</v>
      </c>
      <c r="P1092">
        <v>2</v>
      </c>
      <c r="Q1092" t="str">
        <f>CONCATENATE(C1092,E1092,G1092,I1092)</f>
        <v>23</v>
      </c>
    </row>
    <row r="1093" spans="1:17" x14ac:dyDescent="0.25">
      <c r="A1093">
        <v>5856</v>
      </c>
      <c r="D1093">
        <v>207.24121299999999</v>
      </c>
      <c r="E1093" s="1">
        <v>2</v>
      </c>
      <c r="F1093">
        <v>220.106146</v>
      </c>
      <c r="G1093" s="2">
        <v>3</v>
      </c>
      <c r="P1093">
        <v>2</v>
      </c>
      <c r="Q1093" t="str">
        <f>CONCATENATE(C1093,E1093,G1093,I1093)</f>
        <v>23</v>
      </c>
    </row>
    <row r="1094" spans="1:17" x14ac:dyDescent="0.25">
      <c r="A1094">
        <v>5857</v>
      </c>
      <c r="D1094">
        <v>207.24121299999999</v>
      </c>
      <c r="E1094" s="1">
        <v>2</v>
      </c>
      <c r="F1094">
        <v>220.106146</v>
      </c>
      <c r="G1094" s="2">
        <v>3</v>
      </c>
      <c r="P1094">
        <v>2</v>
      </c>
      <c r="Q1094" t="str">
        <f>CONCATENATE(C1094,E1094,G1094,I1094)</f>
        <v>23</v>
      </c>
    </row>
    <row r="1095" spans="1:17" x14ac:dyDescent="0.25">
      <c r="A1095">
        <v>5858</v>
      </c>
      <c r="D1095">
        <v>207.24121299999999</v>
      </c>
      <c r="E1095" s="1">
        <v>2</v>
      </c>
      <c r="F1095">
        <v>220.106146</v>
      </c>
      <c r="G1095" s="2">
        <v>3</v>
      </c>
      <c r="P1095">
        <v>2</v>
      </c>
      <c r="Q1095" t="str">
        <f>CONCATENATE(C1095,E1095,G1095,I1095)</f>
        <v>23</v>
      </c>
    </row>
    <row r="1096" spans="1:17" x14ac:dyDescent="0.25">
      <c r="A1096">
        <v>5859</v>
      </c>
      <c r="D1096">
        <v>207.24121299999999</v>
      </c>
      <c r="E1096" s="1">
        <v>2</v>
      </c>
      <c r="F1096">
        <v>220.106146</v>
      </c>
      <c r="G1096" s="2">
        <v>3</v>
      </c>
      <c r="P1096">
        <v>2</v>
      </c>
      <c r="Q1096" t="str">
        <f>CONCATENATE(C1096,E1096,G1096,I1096)</f>
        <v>23</v>
      </c>
    </row>
    <row r="1097" spans="1:17" x14ac:dyDescent="0.25">
      <c r="A1097">
        <v>5860</v>
      </c>
      <c r="D1097">
        <v>207.24121299999999</v>
      </c>
      <c r="E1097" s="1">
        <v>2</v>
      </c>
      <c r="F1097">
        <v>220.106146</v>
      </c>
      <c r="G1097" s="2">
        <v>3</v>
      </c>
      <c r="P1097">
        <v>2</v>
      </c>
      <c r="Q1097" t="str">
        <f>CONCATENATE(C1097,E1097,G1097,I1097)</f>
        <v>23</v>
      </c>
    </row>
    <row r="1098" spans="1:17" x14ac:dyDescent="0.25">
      <c r="A1098">
        <v>5861</v>
      </c>
      <c r="D1098">
        <v>207.24121299999999</v>
      </c>
      <c r="E1098" s="1">
        <v>2</v>
      </c>
      <c r="F1098">
        <v>220.106146</v>
      </c>
      <c r="G1098" s="2">
        <v>3</v>
      </c>
      <c r="P1098">
        <v>2</v>
      </c>
      <c r="Q1098" t="str">
        <f>CONCATENATE(C1098,E1098,G1098,I1098)</f>
        <v>23</v>
      </c>
    </row>
    <row r="1099" spans="1:17" x14ac:dyDescent="0.25">
      <c r="A1099">
        <v>5862</v>
      </c>
      <c r="D1099">
        <v>207.24121299999999</v>
      </c>
      <c r="E1099" s="1">
        <v>2</v>
      </c>
      <c r="F1099">
        <v>220.106146</v>
      </c>
      <c r="G1099" s="2">
        <v>3</v>
      </c>
      <c r="P1099">
        <v>2</v>
      </c>
      <c r="Q1099" t="str">
        <f>CONCATENATE(C1099,E1099,G1099,I1099)</f>
        <v>23</v>
      </c>
    </row>
    <row r="1100" spans="1:17" x14ac:dyDescent="0.25">
      <c r="A1100">
        <v>5863</v>
      </c>
      <c r="D1100">
        <v>207.24121299999999</v>
      </c>
      <c r="E1100" s="1">
        <v>2</v>
      </c>
      <c r="F1100">
        <v>220.106146</v>
      </c>
      <c r="G1100" s="2">
        <v>3</v>
      </c>
      <c r="P1100">
        <v>2</v>
      </c>
      <c r="Q1100" t="str">
        <f>CONCATENATE(C1100,E1100,G1100,I1100)</f>
        <v>23</v>
      </c>
    </row>
    <row r="1101" spans="1:17" x14ac:dyDescent="0.25">
      <c r="A1101">
        <v>5864</v>
      </c>
      <c r="D1101">
        <v>207.24121299999999</v>
      </c>
      <c r="E1101" s="1">
        <v>2</v>
      </c>
      <c r="F1101">
        <v>220.106146</v>
      </c>
      <c r="G1101" s="2">
        <v>3</v>
      </c>
      <c r="P1101">
        <v>2</v>
      </c>
      <c r="Q1101" t="str">
        <f>CONCATENATE(C1101,E1101,G1101,I1101)</f>
        <v>23</v>
      </c>
    </row>
    <row r="1102" spans="1:17" x14ac:dyDescent="0.25">
      <c r="A1102">
        <v>5865</v>
      </c>
      <c r="D1102">
        <v>207.24121299999999</v>
      </c>
      <c r="E1102" s="1">
        <v>2</v>
      </c>
      <c r="F1102">
        <v>220.106146</v>
      </c>
      <c r="G1102" s="2">
        <v>3</v>
      </c>
      <c r="P1102">
        <v>2</v>
      </c>
      <c r="Q1102" t="str">
        <f>CONCATENATE(C1102,E1102,G1102,I1102)</f>
        <v>23</v>
      </c>
    </row>
    <row r="1103" spans="1:17" x14ac:dyDescent="0.25">
      <c r="A1103">
        <v>5866</v>
      </c>
      <c r="D1103">
        <v>207.24121299999999</v>
      </c>
      <c r="E1103" s="1">
        <v>2</v>
      </c>
      <c r="F1103">
        <v>220.106146</v>
      </c>
      <c r="G1103" s="2">
        <v>3</v>
      </c>
      <c r="P1103">
        <v>2</v>
      </c>
      <c r="Q1103" t="str">
        <f>CONCATENATE(C1103,E1103,G1103,I1103)</f>
        <v>23</v>
      </c>
    </row>
    <row r="1104" spans="1:17" x14ac:dyDescent="0.25">
      <c r="A1104">
        <v>5867</v>
      </c>
      <c r="D1104">
        <v>207.24121299999999</v>
      </c>
      <c r="E1104" s="1">
        <v>2</v>
      </c>
      <c r="F1104">
        <v>220.106146</v>
      </c>
      <c r="G1104" s="2">
        <v>3</v>
      </c>
      <c r="P1104">
        <v>2</v>
      </c>
      <c r="Q1104" t="str">
        <f>CONCATENATE(C1104,E1104,G1104,I1104)</f>
        <v>23</v>
      </c>
    </row>
    <row r="1105" spans="1:17" x14ac:dyDescent="0.25">
      <c r="A1105">
        <v>5868</v>
      </c>
      <c r="D1105">
        <v>207.24121299999999</v>
      </c>
      <c r="E1105" s="1">
        <v>2</v>
      </c>
      <c r="F1105">
        <v>219.74033600000001</v>
      </c>
      <c r="G1105" s="2">
        <v>3</v>
      </c>
      <c r="P1105">
        <v>2</v>
      </c>
      <c r="Q1105" t="str">
        <f>CONCATENATE(C1105,E1105,G1105,I1105)</f>
        <v>23</v>
      </c>
    </row>
    <row r="1106" spans="1:17" x14ac:dyDescent="0.25">
      <c r="A1106">
        <v>5869</v>
      </c>
      <c r="D1106">
        <v>207.24121299999999</v>
      </c>
      <c r="E1106" s="1">
        <v>2</v>
      </c>
      <c r="F1106">
        <v>219.74033600000001</v>
      </c>
      <c r="G1106" s="2">
        <v>3</v>
      </c>
      <c r="H1106">
        <v>211.32631900000001</v>
      </c>
      <c r="I1106" s="4">
        <v>4</v>
      </c>
      <c r="P1106">
        <v>3</v>
      </c>
      <c r="Q1106" t="str">
        <f>CONCATENATE(C1106,E1106,G1106,I1106)</f>
        <v>234</v>
      </c>
    </row>
    <row r="1107" spans="1:17" x14ac:dyDescent="0.25">
      <c r="A1107">
        <v>5870</v>
      </c>
      <c r="D1107">
        <v>207.24121299999999</v>
      </c>
      <c r="E1107" s="1">
        <v>2</v>
      </c>
      <c r="F1107">
        <v>219.618334</v>
      </c>
      <c r="G1107" s="2">
        <v>3</v>
      </c>
      <c r="H1107">
        <v>211.32631900000001</v>
      </c>
      <c r="I1107" s="4">
        <v>4</v>
      </c>
      <c r="P1107">
        <v>3</v>
      </c>
      <c r="Q1107" t="str">
        <f>CONCATENATE(C1107,E1107,G1107,I1107)</f>
        <v>234</v>
      </c>
    </row>
    <row r="1108" spans="1:17" x14ac:dyDescent="0.25">
      <c r="A1108">
        <v>5871</v>
      </c>
      <c r="D1108">
        <v>207.24121299999999</v>
      </c>
      <c r="E1108" s="1">
        <v>2</v>
      </c>
      <c r="H1108">
        <v>211.32631900000001</v>
      </c>
      <c r="I1108" s="4">
        <v>4</v>
      </c>
      <c r="P1108">
        <v>2</v>
      </c>
      <c r="Q1108" t="str">
        <f>CONCATENATE(C1108,E1108,G1108,I1108)</f>
        <v>24</v>
      </c>
    </row>
    <row r="1109" spans="1:17" x14ac:dyDescent="0.25">
      <c r="A1109">
        <v>5872</v>
      </c>
      <c r="B1109">
        <v>198.825762</v>
      </c>
      <c r="C1109" s="3">
        <v>1</v>
      </c>
      <c r="D1109">
        <v>207.24121299999999</v>
      </c>
      <c r="E1109" s="1">
        <v>2</v>
      </c>
      <c r="H1109">
        <v>211.32631900000001</v>
      </c>
      <c r="I1109" s="4">
        <v>4</v>
      </c>
      <c r="P1109">
        <v>3</v>
      </c>
      <c r="Q1109" t="str">
        <f>CONCATENATE(C1109,E1109,G1109,I1109)</f>
        <v>124</v>
      </c>
    </row>
    <row r="1110" spans="1:17" x14ac:dyDescent="0.25">
      <c r="A1110">
        <v>5873</v>
      </c>
      <c r="B1110">
        <v>198.825762</v>
      </c>
      <c r="C1110" s="3">
        <v>1</v>
      </c>
      <c r="D1110">
        <v>207.24121299999999</v>
      </c>
      <c r="E1110" s="1">
        <v>2</v>
      </c>
      <c r="H1110">
        <v>211.32631900000001</v>
      </c>
      <c r="I1110" s="4">
        <v>4</v>
      </c>
      <c r="P1110">
        <v>3</v>
      </c>
      <c r="Q1110" t="str">
        <f>CONCATENATE(C1110,E1110,G1110,I1110)</f>
        <v>124</v>
      </c>
    </row>
    <row r="1111" spans="1:17" x14ac:dyDescent="0.25">
      <c r="A1111">
        <v>5874</v>
      </c>
      <c r="B1111">
        <v>198.825762</v>
      </c>
      <c r="C1111" s="3">
        <v>1</v>
      </c>
      <c r="D1111">
        <v>206.225832</v>
      </c>
      <c r="E1111" s="1">
        <v>2</v>
      </c>
      <c r="H1111">
        <v>211.32631900000001</v>
      </c>
      <c r="I1111" s="4">
        <v>4</v>
      </c>
      <c r="P1111">
        <v>3</v>
      </c>
      <c r="Q1111" t="str">
        <f>CONCATENATE(C1111,E1111,G1111,I1111)</f>
        <v>124</v>
      </c>
    </row>
    <row r="1112" spans="1:17" x14ac:dyDescent="0.25">
      <c r="A1112">
        <v>5875</v>
      </c>
      <c r="B1112">
        <v>198.825762</v>
      </c>
      <c r="C1112" s="3">
        <v>1</v>
      </c>
      <c r="H1112">
        <v>211.32631900000001</v>
      </c>
      <c r="I1112" s="4">
        <v>4</v>
      </c>
      <c r="P1112">
        <v>2</v>
      </c>
      <c r="Q1112" t="str">
        <f>CONCATENATE(C1112,E1112,G1112,I1112)</f>
        <v>14</v>
      </c>
    </row>
    <row r="1113" spans="1:17" x14ac:dyDescent="0.25">
      <c r="A1113">
        <v>5876</v>
      </c>
      <c r="B1113">
        <v>198.825762</v>
      </c>
      <c r="C1113" s="3">
        <v>1</v>
      </c>
      <c r="H1113">
        <v>211.32631900000001</v>
      </c>
      <c r="I1113" s="4">
        <v>4</v>
      </c>
      <c r="P1113">
        <v>2</v>
      </c>
      <c r="Q1113" t="str">
        <f>CONCATENATE(C1113,E1113,G1113,I1113)</f>
        <v>14</v>
      </c>
    </row>
    <row r="1114" spans="1:17" x14ac:dyDescent="0.25">
      <c r="A1114">
        <v>5877</v>
      </c>
      <c r="B1114">
        <v>198.825762</v>
      </c>
      <c r="C1114" s="3">
        <v>1</v>
      </c>
      <c r="H1114">
        <v>211.32631900000001</v>
      </c>
      <c r="I1114" s="4">
        <v>4</v>
      </c>
      <c r="P1114">
        <v>2</v>
      </c>
      <c r="Q1114" t="str">
        <f>CONCATENATE(C1114,E1114,G1114,I1114)</f>
        <v>14</v>
      </c>
    </row>
    <row r="1115" spans="1:17" x14ac:dyDescent="0.25">
      <c r="A1115">
        <v>5878</v>
      </c>
      <c r="B1115">
        <v>198.825762</v>
      </c>
      <c r="C1115" s="3">
        <v>1</v>
      </c>
      <c r="H1115">
        <v>211.32631900000001</v>
      </c>
      <c r="I1115" s="4">
        <v>4</v>
      </c>
      <c r="P1115">
        <v>2</v>
      </c>
      <c r="Q1115" t="str">
        <f>CONCATENATE(C1115,E1115,G1115,I1115)</f>
        <v>14</v>
      </c>
    </row>
    <row r="1116" spans="1:17" x14ac:dyDescent="0.25">
      <c r="A1116">
        <v>5879</v>
      </c>
      <c r="B1116">
        <v>198.825762</v>
      </c>
      <c r="C1116" s="3">
        <v>1</v>
      </c>
      <c r="H1116">
        <v>211.32631900000001</v>
      </c>
      <c r="I1116" s="4">
        <v>4</v>
      </c>
      <c r="P1116">
        <v>2</v>
      </c>
      <c r="Q1116" t="str">
        <f>CONCATENATE(C1116,E1116,G1116,I1116)</f>
        <v>14</v>
      </c>
    </row>
    <row r="1117" spans="1:17" x14ac:dyDescent="0.25">
      <c r="A1117">
        <v>5880</v>
      </c>
      <c r="B1117">
        <v>198.825762</v>
      </c>
      <c r="C1117" s="3">
        <v>1</v>
      </c>
      <c r="H1117">
        <v>211.32631900000001</v>
      </c>
      <c r="I1117" s="4">
        <v>4</v>
      </c>
      <c r="P1117">
        <v>2</v>
      </c>
      <c r="Q1117" t="str">
        <f>CONCATENATE(C1117,E1117,G1117,I1117)</f>
        <v>14</v>
      </c>
    </row>
    <row r="1118" spans="1:17" x14ac:dyDescent="0.25">
      <c r="A1118">
        <v>5881</v>
      </c>
      <c r="B1118">
        <v>198.825762</v>
      </c>
      <c r="C1118" s="3">
        <v>1</v>
      </c>
      <c r="H1118">
        <v>211.32631900000001</v>
      </c>
      <c r="I1118" s="4">
        <v>4</v>
      </c>
      <c r="P1118">
        <v>2</v>
      </c>
      <c r="Q1118" t="str">
        <f>CONCATENATE(C1118,E1118,G1118,I1118)</f>
        <v>14</v>
      </c>
    </row>
    <row r="1119" spans="1:17" x14ac:dyDescent="0.25">
      <c r="A1119">
        <v>5882</v>
      </c>
      <c r="B1119">
        <v>198.825762</v>
      </c>
      <c r="C1119" s="3">
        <v>1</v>
      </c>
      <c r="H1119">
        <v>211.32631900000001</v>
      </c>
      <c r="I1119" s="4">
        <v>4</v>
      </c>
      <c r="P1119">
        <v>2</v>
      </c>
      <c r="Q1119" t="str">
        <f>CONCATENATE(C1119,E1119,G1119,I1119)</f>
        <v>14</v>
      </c>
    </row>
    <row r="1120" spans="1:17" x14ac:dyDescent="0.25">
      <c r="A1120">
        <v>5883</v>
      </c>
      <c r="B1120">
        <v>198.825762</v>
      </c>
      <c r="C1120" s="3">
        <v>1</v>
      </c>
      <c r="H1120">
        <v>211.32631900000001</v>
      </c>
      <c r="I1120" s="4">
        <v>4</v>
      </c>
      <c r="P1120">
        <v>2</v>
      </c>
      <c r="Q1120" t="str">
        <f>CONCATENATE(C1120,E1120,G1120,I1120)</f>
        <v>14</v>
      </c>
    </row>
    <row r="1121" spans="1:17" x14ac:dyDescent="0.25">
      <c r="A1121">
        <v>5884</v>
      </c>
      <c r="B1121">
        <v>198.825762</v>
      </c>
      <c r="C1121" s="3">
        <v>1</v>
      </c>
      <c r="H1121">
        <v>211.32631900000001</v>
      </c>
      <c r="I1121" s="4">
        <v>4</v>
      </c>
      <c r="P1121">
        <v>2</v>
      </c>
      <c r="Q1121" t="str">
        <f>CONCATENATE(C1121,E1121,G1121,I1121)</f>
        <v>14</v>
      </c>
    </row>
    <row r="1122" spans="1:17" x14ac:dyDescent="0.25">
      <c r="A1122">
        <v>5885</v>
      </c>
      <c r="B1122">
        <v>198.825762</v>
      </c>
      <c r="C1122" s="3">
        <v>1</v>
      </c>
      <c r="H1122">
        <v>211.32631900000001</v>
      </c>
      <c r="I1122" s="4">
        <v>4</v>
      </c>
      <c r="P1122">
        <v>2</v>
      </c>
      <c r="Q1122" t="str">
        <f>CONCATENATE(C1122,E1122,G1122,I1122)</f>
        <v>14</v>
      </c>
    </row>
    <row r="1123" spans="1:17" x14ac:dyDescent="0.25">
      <c r="A1123">
        <v>5886</v>
      </c>
      <c r="B1123">
        <v>198.825762</v>
      </c>
      <c r="C1123" s="3">
        <v>1</v>
      </c>
      <c r="H1123">
        <v>211.32631900000001</v>
      </c>
      <c r="I1123" s="4">
        <v>4</v>
      </c>
      <c r="P1123">
        <v>2</v>
      </c>
      <c r="Q1123" t="str">
        <f>CONCATENATE(C1123,E1123,G1123,I1123)</f>
        <v>14</v>
      </c>
    </row>
    <row r="1124" spans="1:17" x14ac:dyDescent="0.25">
      <c r="A1124">
        <v>5887</v>
      </c>
      <c r="B1124">
        <v>198.825762</v>
      </c>
      <c r="C1124" s="3">
        <v>1</v>
      </c>
      <c r="H1124">
        <v>211.32631900000001</v>
      </c>
      <c r="I1124" s="4">
        <v>4</v>
      </c>
      <c r="P1124">
        <v>2</v>
      </c>
      <c r="Q1124" t="str">
        <f>CONCATENATE(C1124,E1124,G1124,I1124)</f>
        <v>14</v>
      </c>
    </row>
    <row r="1125" spans="1:17" x14ac:dyDescent="0.25">
      <c r="A1125">
        <v>5888</v>
      </c>
      <c r="B1125">
        <v>198.825762</v>
      </c>
      <c r="C1125" s="3">
        <v>1</v>
      </c>
      <c r="H1125">
        <v>211.32631900000001</v>
      </c>
      <c r="I1125" s="4">
        <v>4</v>
      </c>
      <c r="P1125">
        <v>2</v>
      </c>
      <c r="Q1125" t="str">
        <f>CONCATENATE(C1125,E1125,G1125,I1125)</f>
        <v>14</v>
      </c>
    </row>
    <row r="1126" spans="1:17" x14ac:dyDescent="0.25">
      <c r="A1126">
        <v>5889</v>
      </c>
      <c r="B1126">
        <v>198.825762</v>
      </c>
      <c r="C1126" s="3">
        <v>1</v>
      </c>
      <c r="H1126">
        <v>211.32631900000001</v>
      </c>
      <c r="I1126" s="4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5890</v>
      </c>
      <c r="B1127">
        <v>198.825762</v>
      </c>
      <c r="C1127" s="3">
        <v>1</v>
      </c>
      <c r="H1127">
        <v>211.32631900000001</v>
      </c>
      <c r="I1127" s="4">
        <v>4</v>
      </c>
      <c r="P1127">
        <v>2</v>
      </c>
      <c r="Q1127" t="str">
        <f>CONCATENATE(C1127,E1127,G1127,I1127)</f>
        <v>14</v>
      </c>
    </row>
    <row r="1128" spans="1:17" x14ac:dyDescent="0.25">
      <c r="A1128">
        <v>5891</v>
      </c>
      <c r="B1128">
        <v>198.825762</v>
      </c>
      <c r="C1128" s="3">
        <v>1</v>
      </c>
      <c r="H1128">
        <v>211.32631900000001</v>
      </c>
      <c r="I1128" s="4">
        <v>4</v>
      </c>
      <c r="P1128">
        <v>2</v>
      </c>
      <c r="Q1128" t="str">
        <f>CONCATENATE(C1128,E1128,G1128,I1128)</f>
        <v>14</v>
      </c>
    </row>
    <row r="1129" spans="1:17" x14ac:dyDescent="0.25">
      <c r="A1129">
        <v>5892</v>
      </c>
      <c r="B1129">
        <v>198.825762</v>
      </c>
      <c r="C1129" s="3">
        <v>1</v>
      </c>
      <c r="H1129">
        <v>211.32631900000001</v>
      </c>
      <c r="I1129" s="4">
        <v>4</v>
      </c>
      <c r="P1129">
        <v>2</v>
      </c>
      <c r="Q1129" t="str">
        <f>CONCATENATE(C1129,E1129,G1129,I1129)</f>
        <v>14</v>
      </c>
    </row>
    <row r="1130" spans="1:17" x14ac:dyDescent="0.25">
      <c r="A1130">
        <v>5893</v>
      </c>
      <c r="B1130">
        <v>198.825762</v>
      </c>
      <c r="C1130" s="3">
        <v>1</v>
      </c>
      <c r="H1130">
        <v>210.960509</v>
      </c>
      <c r="I1130" s="4">
        <v>4</v>
      </c>
      <c r="P1130">
        <v>2</v>
      </c>
      <c r="Q1130" t="str">
        <f>CONCATENATE(C1130,E1130,G1130,I1130)</f>
        <v>14</v>
      </c>
    </row>
    <row r="1131" spans="1:17" x14ac:dyDescent="0.25">
      <c r="A1131">
        <v>5894</v>
      </c>
      <c r="B1131">
        <v>198.825762</v>
      </c>
      <c r="C1131" s="3">
        <v>1</v>
      </c>
      <c r="H1131">
        <v>210.960509</v>
      </c>
      <c r="I1131" s="4">
        <v>4</v>
      </c>
      <c r="P1131">
        <v>2</v>
      </c>
      <c r="Q1131" t="str">
        <f>CONCATENATE(C1131,E1131,G1131,I1131)</f>
        <v>14</v>
      </c>
    </row>
    <row r="1132" spans="1:17" x14ac:dyDescent="0.25">
      <c r="A1132">
        <v>5895</v>
      </c>
      <c r="B1132">
        <v>198.825762</v>
      </c>
      <c r="C1132" s="3">
        <v>1</v>
      </c>
      <c r="F1132">
        <v>204.80234799999999</v>
      </c>
      <c r="G1132" s="2">
        <v>3</v>
      </c>
      <c r="H1132">
        <v>210.777503</v>
      </c>
      <c r="I1132" s="4">
        <v>4</v>
      </c>
      <c r="P1132">
        <v>3</v>
      </c>
      <c r="Q1132" t="str">
        <f>CONCATENATE(C1132,E1132,G1132,I1132)</f>
        <v>134</v>
      </c>
    </row>
    <row r="1133" spans="1:17" x14ac:dyDescent="0.25">
      <c r="A1133">
        <v>5896</v>
      </c>
      <c r="D1133">
        <v>189.75909799999999</v>
      </c>
      <c r="E1133" s="1">
        <v>2</v>
      </c>
      <c r="F1133">
        <v>204.80234799999999</v>
      </c>
      <c r="G1133" s="2">
        <v>3</v>
      </c>
      <c r="P1133">
        <v>2</v>
      </c>
      <c r="Q1133" t="str">
        <f>CONCATENATE(C1133,E1133,G1133,I1133)</f>
        <v>23</v>
      </c>
    </row>
    <row r="1134" spans="1:17" x14ac:dyDescent="0.25">
      <c r="A1134">
        <v>5897</v>
      </c>
      <c r="D1134">
        <v>189.75909799999999</v>
      </c>
      <c r="E1134" s="1">
        <v>2</v>
      </c>
      <c r="F1134">
        <v>204.80234799999999</v>
      </c>
      <c r="G1134" s="2">
        <v>3</v>
      </c>
      <c r="P1134">
        <v>2</v>
      </c>
      <c r="Q1134" t="str">
        <f>CONCATENATE(C1134,E1134,G1134,I1134)</f>
        <v>23</v>
      </c>
    </row>
    <row r="1135" spans="1:17" x14ac:dyDescent="0.25">
      <c r="A1135">
        <v>5898</v>
      </c>
      <c r="D1135">
        <v>189.75909799999999</v>
      </c>
      <c r="E1135" s="1">
        <v>2</v>
      </c>
      <c r="F1135">
        <v>204.80234799999999</v>
      </c>
      <c r="G1135" s="2">
        <v>3</v>
      </c>
      <c r="P1135">
        <v>2</v>
      </c>
      <c r="Q1135" t="str">
        <f>CONCATENATE(C1135,E1135,G1135,I1135)</f>
        <v>23</v>
      </c>
    </row>
    <row r="1136" spans="1:17" x14ac:dyDescent="0.25">
      <c r="A1136">
        <v>5899</v>
      </c>
      <c r="D1136">
        <v>189.75909799999999</v>
      </c>
      <c r="E1136" s="1">
        <v>2</v>
      </c>
      <c r="F1136">
        <v>204.80234799999999</v>
      </c>
      <c r="G1136" s="2">
        <v>3</v>
      </c>
      <c r="P1136">
        <v>2</v>
      </c>
      <c r="Q1136" t="str">
        <f>CONCATENATE(C1136,E1136,G1136,I1136)</f>
        <v>23</v>
      </c>
    </row>
    <row r="1137" spans="1:17" x14ac:dyDescent="0.25">
      <c r="A1137">
        <v>5900</v>
      </c>
      <c r="D1137">
        <v>189.75909799999999</v>
      </c>
      <c r="E1137" s="1">
        <v>2</v>
      </c>
      <c r="F1137">
        <v>204.80234799999999</v>
      </c>
      <c r="G1137" s="2">
        <v>3</v>
      </c>
      <c r="P1137">
        <v>2</v>
      </c>
      <c r="Q1137" t="str">
        <f>CONCATENATE(C1137,E1137,G1137,I1137)</f>
        <v>23</v>
      </c>
    </row>
    <row r="1138" spans="1:17" x14ac:dyDescent="0.25">
      <c r="A1138">
        <v>5901</v>
      </c>
      <c r="D1138">
        <v>189.75909799999999</v>
      </c>
      <c r="E1138" s="1">
        <v>2</v>
      </c>
      <c r="F1138">
        <v>204.80234799999999</v>
      </c>
      <c r="G1138" s="2">
        <v>3</v>
      </c>
      <c r="P1138">
        <v>2</v>
      </c>
      <c r="Q1138" t="str">
        <f>CONCATENATE(C1138,E1138,G1138,I1138)</f>
        <v>23</v>
      </c>
    </row>
    <row r="1139" spans="1:17" x14ac:dyDescent="0.25">
      <c r="A1139">
        <v>5902</v>
      </c>
      <c r="D1139">
        <v>189.75909799999999</v>
      </c>
      <c r="E1139" s="1">
        <v>2</v>
      </c>
      <c r="F1139">
        <v>204.80234799999999</v>
      </c>
      <c r="G1139" s="2">
        <v>3</v>
      </c>
      <c r="P1139">
        <v>2</v>
      </c>
      <c r="Q1139" t="str">
        <f>CONCATENATE(C1139,E1139,G1139,I1139)</f>
        <v>23</v>
      </c>
    </row>
    <row r="1140" spans="1:17" x14ac:dyDescent="0.25">
      <c r="A1140">
        <v>5903</v>
      </c>
      <c r="D1140">
        <v>189.75909799999999</v>
      </c>
      <c r="E1140" s="1">
        <v>2</v>
      </c>
      <c r="F1140">
        <v>204.80234799999999</v>
      </c>
      <c r="G1140" s="2">
        <v>3</v>
      </c>
      <c r="P1140">
        <v>2</v>
      </c>
      <c r="Q1140" t="str">
        <f>CONCATENATE(C1140,E1140,G1140,I1140)</f>
        <v>23</v>
      </c>
    </row>
    <row r="1141" spans="1:17" x14ac:dyDescent="0.25">
      <c r="A1141">
        <v>5904</v>
      </c>
      <c r="D1141">
        <v>189.75909799999999</v>
      </c>
      <c r="E1141" s="1">
        <v>2</v>
      </c>
      <c r="F1141">
        <v>204.80234799999999</v>
      </c>
      <c r="G1141" s="2">
        <v>3</v>
      </c>
      <c r="P1141">
        <v>2</v>
      </c>
      <c r="Q1141" t="str">
        <f>CONCATENATE(C1141,E1141,G1141,I1141)</f>
        <v>23</v>
      </c>
    </row>
    <row r="1142" spans="1:17" x14ac:dyDescent="0.25">
      <c r="A1142">
        <v>5905</v>
      </c>
      <c r="D1142">
        <v>189.75909799999999</v>
      </c>
      <c r="E1142" s="1">
        <v>2</v>
      </c>
      <c r="F1142">
        <v>204.80234799999999</v>
      </c>
      <c r="G1142" s="2">
        <v>3</v>
      </c>
      <c r="P1142">
        <v>2</v>
      </c>
      <c r="Q1142" t="str">
        <f>CONCATENATE(C1142,E1142,G1142,I1142)</f>
        <v>23</v>
      </c>
    </row>
    <row r="1143" spans="1:17" x14ac:dyDescent="0.25">
      <c r="A1143">
        <v>5906</v>
      </c>
      <c r="D1143">
        <v>189.75909799999999</v>
      </c>
      <c r="E1143" s="1">
        <v>2</v>
      </c>
      <c r="F1143">
        <v>204.80234799999999</v>
      </c>
      <c r="G1143" s="2">
        <v>3</v>
      </c>
      <c r="P1143">
        <v>2</v>
      </c>
      <c r="Q1143" t="str">
        <f>CONCATENATE(C1143,E1143,G1143,I1143)</f>
        <v>23</v>
      </c>
    </row>
    <row r="1144" spans="1:17" x14ac:dyDescent="0.25">
      <c r="A1144">
        <v>5907</v>
      </c>
      <c r="D1144">
        <v>189.75909799999999</v>
      </c>
      <c r="E1144" s="1">
        <v>2</v>
      </c>
      <c r="F1144">
        <v>204.80234799999999</v>
      </c>
      <c r="G1144" s="2">
        <v>3</v>
      </c>
      <c r="P1144">
        <v>2</v>
      </c>
      <c r="Q1144" t="str">
        <f>CONCATENATE(C1144,E1144,G1144,I1144)</f>
        <v>23</v>
      </c>
    </row>
    <row r="1145" spans="1:17" x14ac:dyDescent="0.25">
      <c r="A1145">
        <v>5908</v>
      </c>
      <c r="D1145">
        <v>189.75909799999999</v>
      </c>
      <c r="E1145" s="1">
        <v>2</v>
      </c>
      <c r="F1145">
        <v>204.80234799999999</v>
      </c>
      <c r="G1145" s="2">
        <v>3</v>
      </c>
      <c r="P1145">
        <v>2</v>
      </c>
      <c r="Q1145" t="str">
        <f>CONCATENATE(C1145,E1145,G1145,I1145)</f>
        <v>23</v>
      </c>
    </row>
    <row r="1146" spans="1:17" x14ac:dyDescent="0.25">
      <c r="A1146">
        <v>5909</v>
      </c>
      <c r="D1146">
        <v>189.75909799999999</v>
      </c>
      <c r="E1146" s="1">
        <v>2</v>
      </c>
      <c r="F1146">
        <v>204.80234799999999</v>
      </c>
      <c r="G1146" s="2">
        <v>3</v>
      </c>
      <c r="P1146">
        <v>2</v>
      </c>
      <c r="Q1146" t="str">
        <f>CONCATENATE(C1146,E1146,G1146,I1146)</f>
        <v>23</v>
      </c>
    </row>
    <row r="1147" spans="1:17" x14ac:dyDescent="0.25">
      <c r="A1147">
        <v>5910</v>
      </c>
      <c r="D1147">
        <v>189.75909799999999</v>
      </c>
      <c r="E1147" s="1">
        <v>2</v>
      </c>
      <c r="F1147">
        <v>204.80234799999999</v>
      </c>
      <c r="G1147" s="2">
        <v>3</v>
      </c>
      <c r="P1147">
        <v>2</v>
      </c>
      <c r="Q1147" t="str">
        <f>CONCATENATE(C1147,E1147,G1147,I1147)</f>
        <v>23</v>
      </c>
    </row>
    <row r="1148" spans="1:17" x14ac:dyDescent="0.25">
      <c r="A1148">
        <v>5911</v>
      </c>
      <c r="D1148">
        <v>189.75909799999999</v>
      </c>
      <c r="E1148" s="1">
        <v>2</v>
      </c>
      <c r="F1148">
        <v>204.80234799999999</v>
      </c>
      <c r="G1148" s="2">
        <v>3</v>
      </c>
      <c r="P1148">
        <v>2</v>
      </c>
      <c r="Q1148" t="str">
        <f>CONCATENATE(C1148,E1148,G1148,I1148)</f>
        <v>23</v>
      </c>
    </row>
    <row r="1149" spans="1:17" x14ac:dyDescent="0.25">
      <c r="A1149">
        <v>5912</v>
      </c>
      <c r="D1149">
        <v>189.75909799999999</v>
      </c>
      <c r="E1149" s="1">
        <v>2</v>
      </c>
      <c r="F1149">
        <v>204.80234799999999</v>
      </c>
      <c r="G1149" s="2">
        <v>3</v>
      </c>
      <c r="P1149">
        <v>2</v>
      </c>
      <c r="Q1149" t="str">
        <f>CONCATENATE(C1149,E1149,G1149,I1149)</f>
        <v>23</v>
      </c>
    </row>
    <row r="1150" spans="1:17" x14ac:dyDescent="0.25">
      <c r="A1150">
        <v>5913</v>
      </c>
      <c r="D1150">
        <v>189.75909799999999</v>
      </c>
      <c r="E1150" s="1">
        <v>2</v>
      </c>
      <c r="F1150">
        <v>204.80234799999999</v>
      </c>
      <c r="G1150" s="2">
        <v>3</v>
      </c>
      <c r="P1150">
        <v>2</v>
      </c>
      <c r="Q1150" t="str">
        <f>CONCATENATE(C1150,E1150,G1150,I1150)</f>
        <v>23</v>
      </c>
    </row>
    <row r="1151" spans="1:17" x14ac:dyDescent="0.25">
      <c r="A1151">
        <v>5914</v>
      </c>
      <c r="D1151">
        <v>189.75909799999999</v>
      </c>
      <c r="E1151" s="1">
        <v>2</v>
      </c>
      <c r="F1151">
        <v>204.80234799999999</v>
      </c>
      <c r="G1151" s="2">
        <v>3</v>
      </c>
      <c r="P1151">
        <v>2</v>
      </c>
      <c r="Q1151" t="str">
        <f>CONCATENATE(C1151,E1151,G1151,I1151)</f>
        <v>23</v>
      </c>
    </row>
    <row r="1152" spans="1:17" x14ac:dyDescent="0.25">
      <c r="A1152">
        <v>5915</v>
      </c>
      <c r="D1152">
        <v>189.75909799999999</v>
      </c>
      <c r="E1152" s="1">
        <v>2</v>
      </c>
      <c r="F1152">
        <v>204.80234799999999</v>
      </c>
      <c r="G1152" s="2">
        <v>3</v>
      </c>
      <c r="P1152">
        <v>2</v>
      </c>
      <c r="Q1152" t="str">
        <f>CONCATENATE(C1152,E1152,G1152,I1152)</f>
        <v>23</v>
      </c>
    </row>
    <row r="1153" spans="1:17" x14ac:dyDescent="0.25">
      <c r="A1153">
        <v>5916</v>
      </c>
      <c r="D1153">
        <v>189.75909799999999</v>
      </c>
      <c r="E1153" s="1">
        <v>2</v>
      </c>
      <c r="F1153">
        <v>203.09250499999999</v>
      </c>
      <c r="G1153" s="2">
        <v>3</v>
      </c>
      <c r="P1153">
        <v>2</v>
      </c>
      <c r="Q1153" t="str">
        <f>CONCATENATE(C1153,E1153,G1153,I1153)</f>
        <v>23</v>
      </c>
    </row>
    <row r="1154" spans="1:17" x14ac:dyDescent="0.25">
      <c r="A1154">
        <v>5917</v>
      </c>
      <c r="D1154">
        <v>189.75909799999999</v>
      </c>
      <c r="E1154" s="1">
        <v>2</v>
      </c>
      <c r="F1154">
        <v>203.09250499999999</v>
      </c>
      <c r="G1154" s="2">
        <v>3</v>
      </c>
      <c r="P1154">
        <v>2</v>
      </c>
      <c r="Q1154" t="str">
        <f>CONCATENATE(C1154,E1154,G1154,I1154)</f>
        <v>23</v>
      </c>
    </row>
    <row r="1155" spans="1:17" x14ac:dyDescent="0.25">
      <c r="A1155">
        <v>5918</v>
      </c>
      <c r="B1155">
        <v>180.15914699999999</v>
      </c>
      <c r="C1155" s="3">
        <v>1</v>
      </c>
      <c r="D1155">
        <v>189.75909799999999</v>
      </c>
      <c r="E1155" s="1">
        <v>2</v>
      </c>
      <c r="H1155">
        <v>193.55917199999999</v>
      </c>
      <c r="I1155" s="4">
        <v>4</v>
      </c>
      <c r="P1155">
        <v>3</v>
      </c>
      <c r="Q1155" t="str">
        <f>CONCATENATE(C1155,E1155,G1155,I1155)</f>
        <v>124</v>
      </c>
    </row>
    <row r="1156" spans="1:17" x14ac:dyDescent="0.25">
      <c r="A1156">
        <v>5919</v>
      </c>
      <c r="B1156">
        <v>180.15914699999999</v>
      </c>
      <c r="C1156" s="3">
        <v>1</v>
      </c>
      <c r="D1156">
        <v>189.62574899999998</v>
      </c>
      <c r="E1156" s="1">
        <v>2</v>
      </c>
      <c r="H1156">
        <v>193.55917199999999</v>
      </c>
      <c r="I1156" s="4">
        <v>4</v>
      </c>
      <c r="P1156">
        <v>3</v>
      </c>
      <c r="Q1156" t="str">
        <f>CONCATENATE(C1156,E1156,G1156,I1156)</f>
        <v>124</v>
      </c>
    </row>
    <row r="1157" spans="1:17" x14ac:dyDescent="0.25">
      <c r="A1157">
        <v>5920</v>
      </c>
      <c r="B1157">
        <v>180.15914699999999</v>
      </c>
      <c r="C1157" s="3">
        <v>1</v>
      </c>
      <c r="D1157">
        <v>189.62574899999998</v>
      </c>
      <c r="E1157" s="1">
        <v>2</v>
      </c>
      <c r="H1157">
        <v>193.55917199999999</v>
      </c>
      <c r="I1157" s="4">
        <v>4</v>
      </c>
      <c r="P1157">
        <v>3</v>
      </c>
      <c r="Q1157" t="str">
        <f>CONCATENATE(C1157,E1157,G1157,I1157)</f>
        <v>124</v>
      </c>
    </row>
    <row r="1158" spans="1:17" x14ac:dyDescent="0.25">
      <c r="A1158">
        <v>5921</v>
      </c>
      <c r="B1158">
        <v>180.15914699999999</v>
      </c>
      <c r="C1158" s="3">
        <v>1</v>
      </c>
      <c r="H1158">
        <v>193.55917199999999</v>
      </c>
      <c r="I1158" s="4">
        <v>4</v>
      </c>
      <c r="P1158">
        <v>2</v>
      </c>
      <c r="Q1158" t="str">
        <f>CONCATENATE(C1158,E1158,G1158,I1158)</f>
        <v>14</v>
      </c>
    </row>
    <row r="1159" spans="1:17" x14ac:dyDescent="0.25">
      <c r="A1159">
        <v>5922</v>
      </c>
      <c r="B1159">
        <v>180.15914699999999</v>
      </c>
      <c r="C1159" s="3">
        <v>1</v>
      </c>
      <c r="H1159">
        <v>193.55917199999999</v>
      </c>
      <c r="I1159" s="4">
        <v>4</v>
      </c>
      <c r="P1159">
        <v>2</v>
      </c>
      <c r="Q1159" t="str">
        <f>CONCATENATE(C1159,E1159,G1159,I1159)</f>
        <v>14</v>
      </c>
    </row>
    <row r="1160" spans="1:17" x14ac:dyDescent="0.25">
      <c r="A1160">
        <v>5923</v>
      </c>
      <c r="B1160">
        <v>180.15914699999999</v>
      </c>
      <c r="C1160" s="3">
        <v>1</v>
      </c>
      <c r="H1160">
        <v>193.55917199999999</v>
      </c>
      <c r="I1160" s="4">
        <v>4</v>
      </c>
      <c r="P1160">
        <v>2</v>
      </c>
      <c r="Q1160" t="str">
        <f>CONCATENATE(C1160,E1160,G1160,I1160)</f>
        <v>14</v>
      </c>
    </row>
    <row r="1161" spans="1:17" x14ac:dyDescent="0.25">
      <c r="A1161">
        <v>5924</v>
      </c>
      <c r="B1161">
        <v>180.15914699999999</v>
      </c>
      <c r="C1161" s="3">
        <v>1</v>
      </c>
      <c r="H1161">
        <v>193.55917199999999</v>
      </c>
      <c r="I1161" s="4">
        <v>4</v>
      </c>
      <c r="P1161">
        <v>2</v>
      </c>
      <c r="Q1161" t="str">
        <f>CONCATENATE(C1161,E1161,G1161,I1161)</f>
        <v>14</v>
      </c>
    </row>
    <row r="1162" spans="1:17" x14ac:dyDescent="0.25">
      <c r="A1162">
        <v>5925</v>
      </c>
      <c r="B1162">
        <v>180.15914699999999</v>
      </c>
      <c r="C1162" s="3">
        <v>1</v>
      </c>
      <c r="H1162">
        <v>193.55917199999999</v>
      </c>
      <c r="I1162" s="4">
        <v>4</v>
      </c>
      <c r="P1162">
        <v>2</v>
      </c>
      <c r="Q1162" t="str">
        <f>CONCATENATE(C1162,E1162,G1162,I1162)</f>
        <v>14</v>
      </c>
    </row>
    <row r="1163" spans="1:17" x14ac:dyDescent="0.25">
      <c r="A1163">
        <v>5926</v>
      </c>
      <c r="B1163">
        <v>180.15914699999999</v>
      </c>
      <c r="C1163" s="3">
        <v>1</v>
      </c>
      <c r="H1163">
        <v>193.55917199999999</v>
      </c>
      <c r="I1163" s="4">
        <v>4</v>
      </c>
      <c r="P1163">
        <v>2</v>
      </c>
      <c r="Q1163" t="str">
        <f>CONCATENATE(C1163,E1163,G1163,I1163)</f>
        <v>14</v>
      </c>
    </row>
    <row r="1164" spans="1:17" x14ac:dyDescent="0.25">
      <c r="A1164">
        <v>5927</v>
      </c>
      <c r="B1164">
        <v>180.15914699999999</v>
      </c>
      <c r="C1164" s="3">
        <v>1</v>
      </c>
      <c r="H1164">
        <v>193.55917199999999</v>
      </c>
      <c r="I1164" s="4">
        <v>4</v>
      </c>
      <c r="P1164">
        <v>2</v>
      </c>
      <c r="Q1164" t="str">
        <f>CONCATENATE(C1164,E1164,G1164,I1164)</f>
        <v>14</v>
      </c>
    </row>
    <row r="1165" spans="1:17" x14ac:dyDescent="0.25">
      <c r="A1165">
        <v>5928</v>
      </c>
      <c r="B1165">
        <v>180.15914699999999</v>
      </c>
      <c r="C1165" s="3">
        <v>1</v>
      </c>
      <c r="H1165">
        <v>193.55917199999999</v>
      </c>
      <c r="I1165" s="4">
        <v>4</v>
      </c>
      <c r="P1165">
        <v>2</v>
      </c>
      <c r="Q1165" t="str">
        <f>CONCATENATE(C1165,E1165,G1165,I1165)</f>
        <v>14</v>
      </c>
    </row>
    <row r="1166" spans="1:17" x14ac:dyDescent="0.25">
      <c r="A1166">
        <v>5929</v>
      </c>
      <c r="B1166">
        <v>180.15914699999999</v>
      </c>
      <c r="C1166" s="3">
        <v>1</v>
      </c>
      <c r="H1166">
        <v>193.55917199999999</v>
      </c>
      <c r="I1166" s="4">
        <v>4</v>
      </c>
      <c r="P1166">
        <v>2</v>
      </c>
      <c r="Q1166" t="str">
        <f>CONCATENATE(C1166,E1166,G1166,I1166)</f>
        <v>14</v>
      </c>
    </row>
    <row r="1167" spans="1:17" x14ac:dyDescent="0.25">
      <c r="A1167">
        <v>5930</v>
      </c>
      <c r="B1167">
        <v>180.15914699999999</v>
      </c>
      <c r="C1167" s="3">
        <v>1</v>
      </c>
      <c r="H1167">
        <v>193.55917199999999</v>
      </c>
      <c r="I1167" s="4">
        <v>4</v>
      </c>
      <c r="P1167">
        <v>2</v>
      </c>
      <c r="Q1167" t="str">
        <f>CONCATENATE(C1167,E1167,G1167,I1167)</f>
        <v>14</v>
      </c>
    </row>
    <row r="1168" spans="1:17" x14ac:dyDescent="0.25">
      <c r="A1168">
        <v>5931</v>
      </c>
      <c r="B1168">
        <v>180.15914699999999</v>
      </c>
      <c r="C1168" s="3">
        <v>1</v>
      </c>
      <c r="H1168">
        <v>193.55917199999999</v>
      </c>
      <c r="I1168" s="4">
        <v>4</v>
      </c>
      <c r="P1168">
        <v>2</v>
      </c>
      <c r="Q1168" t="str">
        <f>CONCATENATE(C1168,E1168,G1168,I1168)</f>
        <v>14</v>
      </c>
    </row>
    <row r="1169" spans="1:17" x14ac:dyDescent="0.25">
      <c r="A1169">
        <v>5932</v>
      </c>
      <c r="B1169">
        <v>180.15914699999999</v>
      </c>
      <c r="C1169" s="3">
        <v>1</v>
      </c>
      <c r="H1169">
        <v>193.55917199999999</v>
      </c>
      <c r="I1169" s="4">
        <v>4</v>
      </c>
      <c r="P1169">
        <v>2</v>
      </c>
      <c r="Q1169" t="str">
        <f>CONCATENATE(C1169,E1169,G1169,I1169)</f>
        <v>14</v>
      </c>
    </row>
    <row r="1170" spans="1:17" x14ac:dyDescent="0.25">
      <c r="A1170">
        <v>5933</v>
      </c>
      <c r="B1170">
        <v>180.15914699999999</v>
      </c>
      <c r="C1170" s="3">
        <v>1</v>
      </c>
      <c r="H1170">
        <v>193.55917199999999</v>
      </c>
      <c r="I1170" s="4">
        <v>4</v>
      </c>
      <c r="P1170">
        <v>2</v>
      </c>
      <c r="Q1170" t="str">
        <f>CONCATENATE(C1170,E1170,G1170,I1170)</f>
        <v>14</v>
      </c>
    </row>
    <row r="1171" spans="1:17" x14ac:dyDescent="0.25">
      <c r="A1171">
        <v>5934</v>
      </c>
      <c r="B1171">
        <v>180.15914699999999</v>
      </c>
      <c r="C1171" s="3">
        <v>1</v>
      </c>
      <c r="H1171">
        <v>193.55917199999999</v>
      </c>
      <c r="I1171" s="4">
        <v>4</v>
      </c>
      <c r="P1171">
        <v>2</v>
      </c>
      <c r="Q1171" t="str">
        <f>CONCATENATE(C1171,E1171,G1171,I1171)</f>
        <v>14</v>
      </c>
    </row>
    <row r="1172" spans="1:17" x14ac:dyDescent="0.25">
      <c r="A1172">
        <v>5935</v>
      </c>
      <c r="B1172">
        <v>180.15914699999999</v>
      </c>
      <c r="C1172" s="3">
        <v>1</v>
      </c>
      <c r="H1172">
        <v>193.55917199999999</v>
      </c>
      <c r="I1172" s="4">
        <v>4</v>
      </c>
      <c r="P1172">
        <v>2</v>
      </c>
      <c r="Q1172" t="str">
        <f>CONCATENATE(C1172,E1172,G1172,I1172)</f>
        <v>14</v>
      </c>
    </row>
    <row r="1173" spans="1:17" x14ac:dyDescent="0.25">
      <c r="A1173">
        <v>5936</v>
      </c>
      <c r="B1173">
        <v>180.15914699999999</v>
      </c>
      <c r="C1173" s="3">
        <v>1</v>
      </c>
      <c r="H1173">
        <v>193.55917199999999</v>
      </c>
      <c r="I1173" s="4">
        <v>4</v>
      </c>
      <c r="P1173">
        <v>2</v>
      </c>
      <c r="Q1173" t="str">
        <f>CONCATENATE(C1173,E1173,G1173,I1173)</f>
        <v>14</v>
      </c>
    </row>
    <row r="1174" spans="1:17" x14ac:dyDescent="0.25">
      <c r="A1174">
        <v>5937</v>
      </c>
      <c r="B1174">
        <v>180.15914699999999</v>
      </c>
      <c r="C1174" s="3">
        <v>1</v>
      </c>
      <c r="H1174">
        <v>193.55917199999999</v>
      </c>
      <c r="I1174" s="4">
        <v>4</v>
      </c>
      <c r="P1174">
        <v>2</v>
      </c>
      <c r="Q1174" t="str">
        <f>CONCATENATE(C1174,E1174,G1174,I1174)</f>
        <v>14</v>
      </c>
    </row>
    <row r="1175" spans="1:17" x14ac:dyDescent="0.25">
      <c r="A1175">
        <v>5938</v>
      </c>
      <c r="B1175">
        <v>180.15914699999999</v>
      </c>
      <c r="C1175" s="3">
        <v>1</v>
      </c>
      <c r="H1175">
        <v>193.55917199999999</v>
      </c>
      <c r="I1175" s="4">
        <v>4</v>
      </c>
      <c r="P1175">
        <v>2</v>
      </c>
      <c r="Q1175" t="str">
        <f>CONCATENATE(C1175,E1175,G1175,I1175)</f>
        <v>14</v>
      </c>
    </row>
    <row r="1176" spans="1:17" x14ac:dyDescent="0.25">
      <c r="A1176">
        <v>5939</v>
      </c>
      <c r="B1176">
        <v>180.15914699999999</v>
      </c>
      <c r="C1176" s="3">
        <v>1</v>
      </c>
      <c r="H1176">
        <v>193.55917199999999</v>
      </c>
      <c r="I1176" s="4">
        <v>4</v>
      </c>
      <c r="P1176">
        <v>2</v>
      </c>
      <c r="Q1176" t="str">
        <f>CONCATENATE(C1176,E1176,G1176,I1176)</f>
        <v>14</v>
      </c>
    </row>
    <row r="1177" spans="1:17" x14ac:dyDescent="0.25">
      <c r="A1177">
        <v>5940</v>
      </c>
      <c r="B1177">
        <v>180.15914699999999</v>
      </c>
      <c r="C1177" s="3">
        <v>1</v>
      </c>
      <c r="H1177">
        <v>193.55917199999999</v>
      </c>
      <c r="I1177" s="4">
        <v>4</v>
      </c>
      <c r="P1177">
        <v>2</v>
      </c>
      <c r="Q1177" t="str">
        <f>CONCATENATE(C1177,E1177,G1177,I1177)</f>
        <v>14</v>
      </c>
    </row>
    <row r="1178" spans="1:17" x14ac:dyDescent="0.25">
      <c r="A1178">
        <v>5941</v>
      </c>
      <c r="B1178">
        <v>180.15914699999999</v>
      </c>
      <c r="C1178" s="3">
        <v>1</v>
      </c>
      <c r="D1178">
        <v>170.69243599999999</v>
      </c>
      <c r="E1178" s="1">
        <v>2</v>
      </c>
      <c r="H1178">
        <v>193.55917199999999</v>
      </c>
      <c r="I1178" s="4">
        <v>4</v>
      </c>
      <c r="P1178">
        <v>3</v>
      </c>
      <c r="Q1178" t="str">
        <f>CONCATENATE(C1178,E1178,G1178,I1178)</f>
        <v>124</v>
      </c>
    </row>
    <row r="1179" spans="1:17" x14ac:dyDescent="0.25">
      <c r="A1179">
        <v>5942</v>
      </c>
      <c r="D1179">
        <v>170.69243599999999</v>
      </c>
      <c r="E1179" s="1">
        <v>2</v>
      </c>
      <c r="P1179">
        <v>1</v>
      </c>
      <c r="Q1179" t="str">
        <f>CONCATENATE(C1179,E1179,G1179,I1179)</f>
        <v>2</v>
      </c>
    </row>
    <row r="1180" spans="1:17" x14ac:dyDescent="0.25">
      <c r="A1180">
        <v>5943</v>
      </c>
      <c r="D1180">
        <v>170.69243599999999</v>
      </c>
      <c r="E1180" s="1">
        <v>2</v>
      </c>
      <c r="P1180">
        <v>1</v>
      </c>
      <c r="Q1180" t="str">
        <f>CONCATENATE(C1180,E1180,G1180,I1180)</f>
        <v>2</v>
      </c>
    </row>
    <row r="1181" spans="1:17" x14ac:dyDescent="0.25">
      <c r="A1181">
        <v>5944</v>
      </c>
      <c r="D1181">
        <v>170.69243599999999</v>
      </c>
      <c r="E1181" s="1">
        <v>2</v>
      </c>
      <c r="P1181">
        <v>1</v>
      </c>
      <c r="Q1181" t="str">
        <f>CONCATENATE(C1181,E1181,G1181,I1181)</f>
        <v>2</v>
      </c>
    </row>
    <row r="1182" spans="1:17" x14ac:dyDescent="0.25">
      <c r="A1182">
        <v>5945</v>
      </c>
      <c r="D1182">
        <v>170.69243599999999</v>
      </c>
      <c r="E1182" s="1">
        <v>2</v>
      </c>
      <c r="F1182">
        <v>184.09245999999999</v>
      </c>
      <c r="G1182" s="2">
        <v>3</v>
      </c>
      <c r="P1182">
        <v>2</v>
      </c>
      <c r="Q1182" t="str">
        <f>CONCATENATE(C1182,E1182,G1182,I1182)</f>
        <v>23</v>
      </c>
    </row>
    <row r="1183" spans="1:17" x14ac:dyDescent="0.25">
      <c r="A1183">
        <v>5946</v>
      </c>
      <c r="D1183">
        <v>170.69243599999999</v>
      </c>
      <c r="E1183" s="1">
        <v>2</v>
      </c>
      <c r="F1183">
        <v>184.09245999999999</v>
      </c>
      <c r="G1183" s="2">
        <v>3</v>
      </c>
      <c r="P1183">
        <v>2</v>
      </c>
      <c r="Q1183" t="str">
        <f>CONCATENATE(C1183,E1183,G1183,I1183)</f>
        <v>23</v>
      </c>
    </row>
    <row r="1184" spans="1:17" x14ac:dyDescent="0.25">
      <c r="A1184">
        <v>5947</v>
      </c>
      <c r="D1184">
        <v>170.69243599999999</v>
      </c>
      <c r="E1184" s="1">
        <v>2</v>
      </c>
      <c r="F1184">
        <v>184.09245999999999</v>
      </c>
      <c r="G1184" s="2">
        <v>3</v>
      </c>
      <c r="P1184">
        <v>2</v>
      </c>
      <c r="Q1184" t="str">
        <f>CONCATENATE(C1184,E1184,G1184,I1184)</f>
        <v>23</v>
      </c>
    </row>
    <row r="1185" spans="1:17" x14ac:dyDescent="0.25">
      <c r="A1185">
        <v>5948</v>
      </c>
      <c r="D1185">
        <v>170.69243599999999</v>
      </c>
      <c r="E1185" s="1">
        <v>2</v>
      </c>
      <c r="F1185">
        <v>184.09245999999999</v>
      </c>
      <c r="G1185" s="2">
        <v>3</v>
      </c>
      <c r="P1185">
        <v>2</v>
      </c>
      <c r="Q1185" t="str">
        <f>CONCATENATE(C1185,E1185,G1185,I1185)</f>
        <v>23</v>
      </c>
    </row>
    <row r="1186" spans="1:17" x14ac:dyDescent="0.25">
      <c r="A1186">
        <v>5949</v>
      </c>
      <c r="D1186">
        <v>170.69243599999999</v>
      </c>
      <c r="E1186" s="1">
        <v>2</v>
      </c>
      <c r="F1186">
        <v>184.09245999999999</v>
      </c>
      <c r="G1186" s="2">
        <v>3</v>
      </c>
      <c r="P1186">
        <v>2</v>
      </c>
      <c r="Q1186" t="str">
        <f>CONCATENATE(C1186,E1186,G1186,I1186)</f>
        <v>23</v>
      </c>
    </row>
    <row r="1187" spans="1:17" x14ac:dyDescent="0.25">
      <c r="A1187">
        <v>5950</v>
      </c>
      <c r="D1187">
        <v>170.69243599999999</v>
      </c>
      <c r="E1187" s="1">
        <v>2</v>
      </c>
      <c r="F1187">
        <v>184.09245999999999</v>
      </c>
      <c r="G1187" s="2">
        <v>3</v>
      </c>
      <c r="P1187">
        <v>2</v>
      </c>
      <c r="Q1187" t="str">
        <f>CONCATENATE(C1187,E1187,G1187,I1187)</f>
        <v>23</v>
      </c>
    </row>
    <row r="1188" spans="1:17" x14ac:dyDescent="0.25">
      <c r="A1188">
        <v>5951</v>
      </c>
      <c r="D1188">
        <v>170.69243599999999</v>
      </c>
      <c r="E1188" s="1">
        <v>2</v>
      </c>
      <c r="F1188">
        <v>184.09245999999999</v>
      </c>
      <c r="G1188" s="2">
        <v>3</v>
      </c>
      <c r="P1188">
        <v>2</v>
      </c>
      <c r="Q1188" t="str">
        <f>CONCATENATE(C1188,E1188,G1188,I1188)</f>
        <v>23</v>
      </c>
    </row>
    <row r="1189" spans="1:17" x14ac:dyDescent="0.25">
      <c r="A1189">
        <v>5952</v>
      </c>
      <c r="D1189">
        <v>170.69243599999999</v>
      </c>
      <c r="E1189" s="1">
        <v>2</v>
      </c>
      <c r="F1189">
        <v>184.09245999999999</v>
      </c>
      <c r="G1189" s="2">
        <v>3</v>
      </c>
      <c r="P1189">
        <v>2</v>
      </c>
      <c r="Q1189" t="str">
        <f>CONCATENATE(C1189,E1189,G1189,I1189)</f>
        <v>23</v>
      </c>
    </row>
    <row r="1190" spans="1:17" x14ac:dyDescent="0.25">
      <c r="A1190">
        <v>5953</v>
      </c>
      <c r="D1190">
        <v>170.69243599999999</v>
      </c>
      <c r="E1190" s="1">
        <v>2</v>
      </c>
      <c r="F1190">
        <v>184.09245999999999</v>
      </c>
      <c r="G1190" s="2">
        <v>3</v>
      </c>
      <c r="P1190">
        <v>2</v>
      </c>
      <c r="Q1190" t="str">
        <f>CONCATENATE(C1190,E1190,G1190,I1190)</f>
        <v>23</v>
      </c>
    </row>
    <row r="1191" spans="1:17" x14ac:dyDescent="0.25">
      <c r="A1191">
        <v>5954</v>
      </c>
      <c r="D1191">
        <v>170.69243599999999</v>
      </c>
      <c r="E1191" s="1">
        <v>2</v>
      </c>
      <c r="F1191">
        <v>184.09245999999999</v>
      </c>
      <c r="G1191" s="2">
        <v>3</v>
      </c>
      <c r="P1191">
        <v>2</v>
      </c>
      <c r="Q1191" t="str">
        <f>CONCATENATE(C1191,E1191,G1191,I1191)</f>
        <v>23</v>
      </c>
    </row>
    <row r="1192" spans="1:17" x14ac:dyDescent="0.25">
      <c r="A1192">
        <v>5955</v>
      </c>
      <c r="D1192">
        <v>170.69243599999999</v>
      </c>
      <c r="E1192" s="1">
        <v>2</v>
      </c>
      <c r="F1192">
        <v>184.09245999999999</v>
      </c>
      <c r="G1192" s="2">
        <v>3</v>
      </c>
      <c r="P1192">
        <v>2</v>
      </c>
      <c r="Q1192" t="str">
        <f>CONCATENATE(C1192,E1192,G1192,I1192)</f>
        <v>23</v>
      </c>
    </row>
    <row r="1193" spans="1:17" x14ac:dyDescent="0.25">
      <c r="A1193">
        <v>5956</v>
      </c>
      <c r="D1193">
        <v>170.69243599999999</v>
      </c>
      <c r="E1193" s="1">
        <v>2</v>
      </c>
      <c r="F1193">
        <v>184.09245999999999</v>
      </c>
      <c r="G1193" s="2">
        <v>3</v>
      </c>
      <c r="P1193">
        <v>2</v>
      </c>
      <c r="Q1193" t="str">
        <f>CONCATENATE(C1193,E1193,G1193,I1193)</f>
        <v>23</v>
      </c>
    </row>
    <row r="1194" spans="1:17" x14ac:dyDescent="0.25">
      <c r="A1194">
        <v>5957</v>
      </c>
      <c r="D1194">
        <v>170.69243599999999</v>
      </c>
      <c r="E1194" s="1">
        <v>2</v>
      </c>
      <c r="F1194">
        <v>184.09245999999999</v>
      </c>
      <c r="G1194" s="2">
        <v>3</v>
      </c>
      <c r="P1194">
        <v>2</v>
      </c>
      <c r="Q1194" t="str">
        <f>CONCATENATE(C1194,E1194,G1194,I1194)</f>
        <v>23</v>
      </c>
    </row>
    <row r="1195" spans="1:17" x14ac:dyDescent="0.25">
      <c r="A1195">
        <v>5958</v>
      </c>
      <c r="D1195">
        <v>170.69243599999999</v>
      </c>
      <c r="E1195" s="1">
        <v>2</v>
      </c>
      <c r="F1195">
        <v>184.09245999999999</v>
      </c>
      <c r="G1195" s="2">
        <v>3</v>
      </c>
      <c r="P1195">
        <v>2</v>
      </c>
      <c r="Q1195" t="str">
        <f>CONCATENATE(C1195,E1195,G1195,I1195)</f>
        <v>23</v>
      </c>
    </row>
    <row r="1196" spans="1:17" x14ac:dyDescent="0.25">
      <c r="A1196">
        <v>5959</v>
      </c>
      <c r="D1196">
        <v>170.69243599999999</v>
      </c>
      <c r="E1196" s="1">
        <v>2</v>
      </c>
      <c r="F1196">
        <v>184.09245999999999</v>
      </c>
      <c r="G1196" s="2">
        <v>3</v>
      </c>
      <c r="P1196">
        <v>2</v>
      </c>
      <c r="Q1196" t="str">
        <f>CONCATENATE(C1196,E1196,G1196,I1196)</f>
        <v>23</v>
      </c>
    </row>
    <row r="1197" spans="1:17" x14ac:dyDescent="0.25">
      <c r="A1197">
        <v>5960</v>
      </c>
      <c r="D1197">
        <v>170.69243599999999</v>
      </c>
      <c r="E1197" s="1">
        <v>2</v>
      </c>
      <c r="F1197">
        <v>184.02583999999999</v>
      </c>
      <c r="G1197" s="2">
        <v>3</v>
      </c>
      <c r="P1197">
        <v>2</v>
      </c>
      <c r="Q1197" t="str">
        <f>CONCATENATE(C1197,E1197,G1197,I1197)</f>
        <v>23</v>
      </c>
    </row>
    <row r="1198" spans="1:17" x14ac:dyDescent="0.25">
      <c r="A1198">
        <v>5961</v>
      </c>
      <c r="D1198">
        <v>170.69243599999999</v>
      </c>
      <c r="E1198" s="1">
        <v>2</v>
      </c>
      <c r="F1198">
        <v>184.02583999999999</v>
      </c>
      <c r="G1198" s="2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5962</v>
      </c>
      <c r="D1199">
        <v>170.69243599999999</v>
      </c>
      <c r="E1199" s="1">
        <v>2</v>
      </c>
      <c r="F1199">
        <v>183.825761</v>
      </c>
      <c r="G1199" s="2">
        <v>3</v>
      </c>
      <c r="H1199">
        <v>174.22581099999999</v>
      </c>
      <c r="I1199" s="4">
        <v>4</v>
      </c>
      <c r="P1199">
        <v>3</v>
      </c>
      <c r="Q1199" t="str">
        <f>CONCATENATE(C1199,E1199,G1199,I1199)</f>
        <v>234</v>
      </c>
    </row>
    <row r="1200" spans="1:17" x14ac:dyDescent="0.25">
      <c r="A1200">
        <v>5963</v>
      </c>
      <c r="D1200">
        <v>170.69243599999999</v>
      </c>
      <c r="E1200" s="1">
        <v>2</v>
      </c>
      <c r="F1200">
        <v>183.825761</v>
      </c>
      <c r="G1200" s="2">
        <v>3</v>
      </c>
      <c r="H1200">
        <v>174.22581099999999</v>
      </c>
      <c r="I1200" s="4">
        <v>4</v>
      </c>
      <c r="P1200">
        <v>3</v>
      </c>
      <c r="Q1200" t="str">
        <f>CONCATENATE(C1200,E1200,G1200,I1200)</f>
        <v>234</v>
      </c>
    </row>
    <row r="1201" spans="1:17" x14ac:dyDescent="0.25">
      <c r="A1201">
        <v>5964</v>
      </c>
      <c r="F1201">
        <v>183.825761</v>
      </c>
      <c r="G1201" s="2">
        <v>3</v>
      </c>
      <c r="H1201">
        <v>174.22581099999999</v>
      </c>
      <c r="I1201" s="4">
        <v>4</v>
      </c>
      <c r="P1201">
        <v>2</v>
      </c>
      <c r="Q1201" t="str">
        <f>CONCATENATE(C1201,E1201,G1201,I1201)</f>
        <v>34</v>
      </c>
    </row>
    <row r="1202" spans="1:17" x14ac:dyDescent="0.25">
      <c r="A1202">
        <v>5965</v>
      </c>
      <c r="H1202">
        <v>174.22581099999999</v>
      </c>
      <c r="I1202" s="4">
        <v>4</v>
      </c>
      <c r="P1202">
        <v>1</v>
      </c>
      <c r="Q1202" t="str">
        <f>CONCATENATE(C1202,E1202,G1202,I1202)</f>
        <v>4</v>
      </c>
    </row>
    <row r="1203" spans="1:17" x14ac:dyDescent="0.25">
      <c r="A1203">
        <v>5966</v>
      </c>
      <c r="B1203">
        <v>159.29243</v>
      </c>
      <c r="C1203" s="3">
        <v>1</v>
      </c>
      <c r="H1203">
        <v>174.22581099999999</v>
      </c>
      <c r="I1203" s="4">
        <v>4</v>
      </c>
      <c r="P1203">
        <v>2</v>
      </c>
      <c r="Q1203" t="str">
        <f>CONCATENATE(C1203,E1203,G1203,I1203)</f>
        <v>14</v>
      </c>
    </row>
    <row r="1204" spans="1:17" x14ac:dyDescent="0.25">
      <c r="A1204">
        <v>5967</v>
      </c>
      <c r="B1204">
        <v>159.29243</v>
      </c>
      <c r="C1204" s="3">
        <v>1</v>
      </c>
      <c r="H1204">
        <v>174.22581099999999</v>
      </c>
      <c r="I1204" s="4">
        <v>4</v>
      </c>
      <c r="P1204">
        <v>2</v>
      </c>
      <c r="Q1204" t="str">
        <f>CONCATENATE(C1204,E1204,G1204,I1204)</f>
        <v>14</v>
      </c>
    </row>
    <row r="1205" spans="1:17" x14ac:dyDescent="0.25">
      <c r="A1205">
        <v>5968</v>
      </c>
      <c r="B1205">
        <v>159.29243</v>
      </c>
      <c r="C1205" s="3">
        <v>1</v>
      </c>
      <c r="H1205">
        <v>174.22581099999999</v>
      </c>
      <c r="I1205" s="4">
        <v>4</v>
      </c>
      <c r="P1205">
        <v>2</v>
      </c>
      <c r="Q1205" t="str">
        <f>CONCATENATE(C1205,E1205,G1205,I1205)</f>
        <v>14</v>
      </c>
    </row>
    <row r="1206" spans="1:17" x14ac:dyDescent="0.25">
      <c r="A1206">
        <v>5969</v>
      </c>
      <c r="B1206">
        <v>159.29243</v>
      </c>
      <c r="C1206" s="3">
        <v>1</v>
      </c>
      <c r="H1206">
        <v>174.22581099999999</v>
      </c>
      <c r="I1206" s="4">
        <v>4</v>
      </c>
      <c r="P1206">
        <v>2</v>
      </c>
      <c r="Q1206" t="str">
        <f>CONCATENATE(C1206,E1206,G1206,I1206)</f>
        <v>14</v>
      </c>
    </row>
    <row r="1207" spans="1:17" x14ac:dyDescent="0.25">
      <c r="A1207">
        <v>5970</v>
      </c>
      <c r="B1207">
        <v>159.29243</v>
      </c>
      <c r="C1207" s="3">
        <v>1</v>
      </c>
      <c r="H1207">
        <v>174.22581099999999</v>
      </c>
      <c r="I1207" s="4">
        <v>4</v>
      </c>
      <c r="P1207">
        <v>2</v>
      </c>
      <c r="Q1207" t="str">
        <f>CONCATENATE(C1207,E1207,G1207,I1207)</f>
        <v>14</v>
      </c>
    </row>
    <row r="1208" spans="1:17" x14ac:dyDescent="0.25">
      <c r="A1208">
        <v>5971</v>
      </c>
      <c r="B1208">
        <v>159.29243</v>
      </c>
      <c r="C1208" s="3">
        <v>1</v>
      </c>
      <c r="H1208">
        <v>174.22581099999999</v>
      </c>
      <c r="I1208" s="4">
        <v>4</v>
      </c>
      <c r="P1208">
        <v>2</v>
      </c>
      <c r="Q1208" t="str">
        <f>CONCATENATE(C1208,E1208,G1208,I1208)</f>
        <v>14</v>
      </c>
    </row>
    <row r="1209" spans="1:17" x14ac:dyDescent="0.25">
      <c r="A1209">
        <v>5972</v>
      </c>
      <c r="B1209">
        <v>159.29243</v>
      </c>
      <c r="C1209" s="3">
        <v>1</v>
      </c>
      <c r="H1209">
        <v>174.22581099999999</v>
      </c>
      <c r="I1209" s="4">
        <v>4</v>
      </c>
      <c r="P1209">
        <v>2</v>
      </c>
      <c r="Q1209" t="str">
        <f>CONCATENATE(C1209,E1209,G1209,I1209)</f>
        <v>14</v>
      </c>
    </row>
    <row r="1210" spans="1:17" x14ac:dyDescent="0.25">
      <c r="A1210">
        <v>5973</v>
      </c>
      <c r="B1210">
        <v>159.29243</v>
      </c>
      <c r="C1210" s="3">
        <v>1</v>
      </c>
      <c r="H1210">
        <v>174.22581099999999</v>
      </c>
      <c r="I1210" s="4">
        <v>4</v>
      </c>
      <c r="P1210">
        <v>2</v>
      </c>
      <c r="Q1210" t="str">
        <f>CONCATENATE(C1210,E1210,G1210,I1210)</f>
        <v>14</v>
      </c>
    </row>
    <row r="1211" spans="1:17" x14ac:dyDescent="0.25">
      <c r="A1211">
        <v>5974</v>
      </c>
      <c r="B1211">
        <v>159.29243</v>
      </c>
      <c r="C1211" s="3">
        <v>1</v>
      </c>
      <c r="H1211">
        <v>174.22581099999999</v>
      </c>
      <c r="I1211" s="4">
        <v>4</v>
      </c>
      <c r="P1211">
        <v>2</v>
      </c>
      <c r="Q1211" t="str">
        <f>CONCATENATE(C1211,E1211,G1211,I1211)</f>
        <v>14</v>
      </c>
    </row>
    <row r="1212" spans="1:17" x14ac:dyDescent="0.25">
      <c r="A1212">
        <v>5975</v>
      </c>
      <c r="B1212">
        <v>159.29243</v>
      </c>
      <c r="C1212" s="3">
        <v>1</v>
      </c>
      <c r="H1212">
        <v>174.22581099999999</v>
      </c>
      <c r="I1212" s="4">
        <v>4</v>
      </c>
      <c r="P1212">
        <v>2</v>
      </c>
      <c r="Q1212" t="str">
        <f>CONCATENATE(C1212,E1212,G1212,I1212)</f>
        <v>14</v>
      </c>
    </row>
    <row r="1213" spans="1:17" x14ac:dyDescent="0.25">
      <c r="A1213">
        <v>5976</v>
      </c>
      <c r="B1213">
        <v>159.29243</v>
      </c>
      <c r="C1213" s="3">
        <v>1</v>
      </c>
      <c r="H1213">
        <v>174.22581099999999</v>
      </c>
      <c r="I1213" s="4">
        <v>4</v>
      </c>
      <c r="P1213">
        <v>2</v>
      </c>
      <c r="Q1213" t="str">
        <f>CONCATENATE(C1213,E1213,G1213,I1213)</f>
        <v>14</v>
      </c>
    </row>
    <row r="1214" spans="1:17" x14ac:dyDescent="0.25">
      <c r="A1214">
        <v>5977</v>
      </c>
      <c r="B1214">
        <v>159.29243</v>
      </c>
      <c r="C1214" s="3">
        <v>1</v>
      </c>
      <c r="H1214">
        <v>174.22581099999999</v>
      </c>
      <c r="I1214" s="4">
        <v>4</v>
      </c>
      <c r="P1214">
        <v>2</v>
      </c>
      <c r="Q1214" t="str">
        <f>CONCATENATE(C1214,E1214,G1214,I1214)</f>
        <v>14</v>
      </c>
    </row>
    <row r="1215" spans="1:17" x14ac:dyDescent="0.25">
      <c r="A1215">
        <v>5978</v>
      </c>
      <c r="B1215">
        <v>159.29243</v>
      </c>
      <c r="C1215" s="3">
        <v>1</v>
      </c>
      <c r="H1215">
        <v>174.22581099999999</v>
      </c>
      <c r="I1215" s="4">
        <v>4</v>
      </c>
      <c r="P1215">
        <v>2</v>
      </c>
      <c r="Q1215" t="str">
        <f>CONCATENATE(C1215,E1215,G1215,I1215)</f>
        <v>14</v>
      </c>
    </row>
    <row r="1216" spans="1:17" x14ac:dyDescent="0.25">
      <c r="A1216">
        <v>5979</v>
      </c>
      <c r="B1216">
        <v>159.29243</v>
      </c>
      <c r="C1216" s="3">
        <v>1</v>
      </c>
      <c r="H1216">
        <v>174.22581099999999</v>
      </c>
      <c r="I1216" s="4">
        <v>4</v>
      </c>
      <c r="P1216">
        <v>2</v>
      </c>
      <c r="Q1216" t="str">
        <f>CONCATENATE(C1216,E1216,G1216,I1216)</f>
        <v>14</v>
      </c>
    </row>
    <row r="1217" spans="1:17" x14ac:dyDescent="0.25">
      <c r="A1217">
        <v>5980</v>
      </c>
      <c r="B1217">
        <v>159.29243</v>
      </c>
      <c r="C1217" s="3">
        <v>1</v>
      </c>
      <c r="H1217">
        <v>174.22581099999999</v>
      </c>
      <c r="I1217" s="4">
        <v>4</v>
      </c>
      <c r="P1217">
        <v>2</v>
      </c>
      <c r="Q1217" t="str">
        <f>CONCATENATE(C1217,E1217,G1217,I1217)</f>
        <v>14</v>
      </c>
    </row>
    <row r="1218" spans="1:17" x14ac:dyDescent="0.25">
      <c r="A1218">
        <v>5981</v>
      </c>
      <c r="B1218">
        <v>159.29243</v>
      </c>
      <c r="C1218" s="3">
        <v>1</v>
      </c>
      <c r="H1218">
        <v>174.22581099999999</v>
      </c>
      <c r="I1218" s="4">
        <v>4</v>
      </c>
      <c r="P1218">
        <v>2</v>
      </c>
      <c r="Q1218" t="str">
        <f>CONCATENATE(C1218,E1218,G1218,I1218)</f>
        <v>14</v>
      </c>
    </row>
    <row r="1219" spans="1:17" x14ac:dyDescent="0.25">
      <c r="A1219">
        <v>5982</v>
      </c>
      <c r="B1219">
        <v>159.29243</v>
      </c>
      <c r="C1219" s="3">
        <v>1</v>
      </c>
      <c r="H1219">
        <v>174.22581099999999</v>
      </c>
      <c r="I1219" s="4">
        <v>4</v>
      </c>
      <c r="P1219">
        <v>2</v>
      </c>
      <c r="Q1219" t="str">
        <f>CONCATENATE(C1219,E1219,G1219,I1219)</f>
        <v>14</v>
      </c>
    </row>
    <row r="1220" spans="1:17" x14ac:dyDescent="0.25">
      <c r="A1220">
        <v>5983</v>
      </c>
      <c r="B1220">
        <v>159.29243</v>
      </c>
      <c r="C1220" s="3">
        <v>1</v>
      </c>
      <c r="H1220">
        <v>174.22581099999999</v>
      </c>
      <c r="I1220" s="4">
        <v>4</v>
      </c>
      <c r="P1220">
        <v>2</v>
      </c>
      <c r="Q1220" t="str">
        <f>CONCATENATE(C1220,E1220,G1220,I1220)</f>
        <v>14</v>
      </c>
    </row>
    <row r="1221" spans="1:17" x14ac:dyDescent="0.25">
      <c r="A1221">
        <v>5984</v>
      </c>
      <c r="B1221">
        <v>159.29243</v>
      </c>
      <c r="C1221" s="3">
        <v>1</v>
      </c>
      <c r="H1221">
        <v>174.22581099999999</v>
      </c>
      <c r="I1221" s="4">
        <v>4</v>
      </c>
      <c r="P1221">
        <v>2</v>
      </c>
      <c r="Q1221" t="str">
        <f>CONCATENATE(C1221,E1221,G1221,I1221)</f>
        <v>14</v>
      </c>
    </row>
    <row r="1222" spans="1:17" x14ac:dyDescent="0.25">
      <c r="A1222">
        <v>5985</v>
      </c>
      <c r="B1222">
        <v>159.29243</v>
      </c>
      <c r="C1222" s="3">
        <v>1</v>
      </c>
      <c r="P1222">
        <v>1</v>
      </c>
      <c r="Q1222" t="str">
        <f>CONCATENATE(C1222,E1222,G1222,I1222)</f>
        <v>1</v>
      </c>
    </row>
    <row r="1223" spans="1:17" x14ac:dyDescent="0.25">
      <c r="A1223">
        <v>5986</v>
      </c>
      <c r="B1223">
        <v>159.29243</v>
      </c>
      <c r="C1223" s="3">
        <v>1</v>
      </c>
      <c r="P1223">
        <v>1</v>
      </c>
      <c r="Q1223" t="str">
        <f>CONCATENATE(C1223,E1223,G1223,I1223)</f>
        <v>1</v>
      </c>
    </row>
    <row r="1224" spans="1:17" x14ac:dyDescent="0.25">
      <c r="A1224">
        <v>5987</v>
      </c>
      <c r="B1224">
        <v>159.29243</v>
      </c>
      <c r="C1224" s="3">
        <v>1</v>
      </c>
      <c r="F1224">
        <v>164.55912699999999</v>
      </c>
      <c r="G1224" s="2">
        <v>3</v>
      </c>
      <c r="P1224">
        <v>2</v>
      </c>
      <c r="Q1224" t="str">
        <f>CONCATENATE(C1224,E1224,G1224,I1224)</f>
        <v>13</v>
      </c>
    </row>
    <row r="1225" spans="1:17" x14ac:dyDescent="0.25">
      <c r="A1225">
        <v>5988</v>
      </c>
      <c r="B1225">
        <v>159.29243</v>
      </c>
      <c r="C1225" s="3">
        <v>1</v>
      </c>
      <c r="D1225">
        <v>149.825828</v>
      </c>
      <c r="E1225" s="1">
        <v>2</v>
      </c>
      <c r="F1225">
        <v>164.55912699999999</v>
      </c>
      <c r="G1225" s="2">
        <v>3</v>
      </c>
      <c r="P1225">
        <v>3</v>
      </c>
      <c r="Q1225" t="str">
        <f>CONCATENATE(C1225,E1225,G1225,I1225)</f>
        <v>123</v>
      </c>
    </row>
    <row r="1226" spans="1:17" x14ac:dyDescent="0.25">
      <c r="A1226">
        <v>5989</v>
      </c>
      <c r="D1226">
        <v>149.825828</v>
      </c>
      <c r="E1226" s="1">
        <v>2</v>
      </c>
      <c r="F1226">
        <v>164.55912699999999</v>
      </c>
      <c r="G1226" s="2">
        <v>3</v>
      </c>
      <c r="P1226">
        <v>2</v>
      </c>
      <c r="Q1226" t="str">
        <f>CONCATENATE(C1226,E1226,G1226,I1226)</f>
        <v>23</v>
      </c>
    </row>
    <row r="1227" spans="1:17" x14ac:dyDescent="0.25">
      <c r="A1227">
        <v>5990</v>
      </c>
      <c r="D1227">
        <v>149.825828</v>
      </c>
      <c r="E1227" s="1">
        <v>2</v>
      </c>
      <c r="F1227">
        <v>164.55912699999999</v>
      </c>
      <c r="G1227" s="2">
        <v>3</v>
      </c>
      <c r="P1227">
        <v>2</v>
      </c>
      <c r="Q1227" t="str">
        <f>CONCATENATE(C1227,E1227,G1227,I1227)</f>
        <v>23</v>
      </c>
    </row>
    <row r="1228" spans="1:17" x14ac:dyDescent="0.25">
      <c r="A1228">
        <v>5991</v>
      </c>
      <c r="D1228">
        <v>149.825828</v>
      </c>
      <c r="E1228" s="1">
        <v>2</v>
      </c>
      <c r="F1228">
        <v>164.55912699999999</v>
      </c>
      <c r="G1228" s="2">
        <v>3</v>
      </c>
      <c r="P1228">
        <v>2</v>
      </c>
      <c r="Q1228" t="str">
        <f>CONCATENATE(C1228,E1228,G1228,I1228)</f>
        <v>23</v>
      </c>
    </row>
    <row r="1229" spans="1:17" x14ac:dyDescent="0.25">
      <c r="A1229">
        <v>5992</v>
      </c>
      <c r="D1229">
        <v>149.825828</v>
      </c>
      <c r="E1229" s="1">
        <v>2</v>
      </c>
      <c r="F1229">
        <v>164.55912699999999</v>
      </c>
      <c r="G1229" s="2">
        <v>3</v>
      </c>
      <c r="P1229">
        <v>2</v>
      </c>
      <c r="Q1229" t="str">
        <f>CONCATENATE(C1229,E1229,G1229,I1229)</f>
        <v>23</v>
      </c>
    </row>
    <row r="1230" spans="1:17" x14ac:dyDescent="0.25">
      <c r="A1230">
        <v>5993</v>
      </c>
      <c r="D1230">
        <v>149.825828</v>
      </c>
      <c r="E1230" s="1">
        <v>2</v>
      </c>
      <c r="F1230">
        <v>164.55912699999999</v>
      </c>
      <c r="G1230" s="2">
        <v>3</v>
      </c>
      <c r="P1230">
        <v>2</v>
      </c>
      <c r="Q1230" t="str">
        <f>CONCATENATE(C1230,E1230,G1230,I1230)</f>
        <v>23</v>
      </c>
    </row>
    <row r="1231" spans="1:17" x14ac:dyDescent="0.25">
      <c r="A1231">
        <v>5994</v>
      </c>
      <c r="D1231">
        <v>149.825828</v>
      </c>
      <c r="E1231" s="1">
        <v>2</v>
      </c>
      <c r="F1231">
        <v>164.55912699999999</v>
      </c>
      <c r="G1231" s="2">
        <v>3</v>
      </c>
      <c r="P1231">
        <v>2</v>
      </c>
      <c r="Q1231" t="str">
        <f>CONCATENATE(C1231,E1231,G1231,I1231)</f>
        <v>23</v>
      </c>
    </row>
    <row r="1232" spans="1:17" x14ac:dyDescent="0.25">
      <c r="A1232">
        <v>5995</v>
      </c>
      <c r="D1232">
        <v>149.825828</v>
      </c>
      <c r="E1232" s="1">
        <v>2</v>
      </c>
      <c r="F1232">
        <v>164.55912699999999</v>
      </c>
      <c r="G1232" s="2">
        <v>3</v>
      </c>
      <c r="P1232">
        <v>2</v>
      </c>
      <c r="Q1232" t="str">
        <f>CONCATENATE(C1232,E1232,G1232,I1232)</f>
        <v>23</v>
      </c>
    </row>
    <row r="1233" spans="1:17" x14ac:dyDescent="0.25">
      <c r="A1233">
        <v>5996</v>
      </c>
      <c r="D1233">
        <v>149.825828</v>
      </c>
      <c r="E1233" s="1">
        <v>2</v>
      </c>
      <c r="F1233">
        <v>164.55912699999999</v>
      </c>
      <c r="G1233" s="2">
        <v>3</v>
      </c>
      <c r="P1233">
        <v>2</v>
      </c>
      <c r="Q1233" t="str">
        <f>CONCATENATE(C1233,E1233,G1233,I1233)</f>
        <v>23</v>
      </c>
    </row>
    <row r="1234" spans="1:17" x14ac:dyDescent="0.25">
      <c r="A1234">
        <v>5997</v>
      </c>
      <c r="D1234">
        <v>149.825828</v>
      </c>
      <c r="E1234" s="1">
        <v>2</v>
      </c>
      <c r="F1234">
        <v>164.55912699999999</v>
      </c>
      <c r="G1234" s="2">
        <v>3</v>
      </c>
      <c r="P1234">
        <v>2</v>
      </c>
      <c r="Q1234" t="str">
        <f>CONCATENATE(C1234,E1234,G1234,I1234)</f>
        <v>23</v>
      </c>
    </row>
    <row r="1235" spans="1:17" x14ac:dyDescent="0.25">
      <c r="A1235">
        <v>5998</v>
      </c>
      <c r="D1235">
        <v>149.825828</v>
      </c>
      <c r="E1235" s="1">
        <v>2</v>
      </c>
      <c r="F1235">
        <v>164.55912699999999</v>
      </c>
      <c r="G1235" s="2">
        <v>3</v>
      </c>
      <c r="P1235">
        <v>2</v>
      </c>
      <c r="Q1235" t="str">
        <f>CONCATENATE(C1235,E1235,G1235,I1235)</f>
        <v>23</v>
      </c>
    </row>
    <row r="1236" spans="1:17" x14ac:dyDescent="0.25">
      <c r="A1236">
        <v>5999</v>
      </c>
      <c r="D1236">
        <v>149.825828</v>
      </c>
      <c r="E1236" s="1">
        <v>2</v>
      </c>
      <c r="F1236">
        <v>164.55912699999999</v>
      </c>
      <c r="G1236" s="2">
        <v>3</v>
      </c>
      <c r="P1236">
        <v>2</v>
      </c>
      <c r="Q1236" t="str">
        <f>CONCATENATE(C1236,E1236,G1236,I1236)</f>
        <v>23</v>
      </c>
    </row>
    <row r="1237" spans="1:17" x14ac:dyDescent="0.25">
      <c r="A1237">
        <v>6000</v>
      </c>
      <c r="D1237">
        <v>149.825828</v>
      </c>
      <c r="E1237" s="1">
        <v>2</v>
      </c>
      <c r="F1237">
        <v>164.42577699999998</v>
      </c>
      <c r="G1237" s="2">
        <v>3</v>
      </c>
      <c r="P1237">
        <v>2</v>
      </c>
      <c r="Q1237" t="str">
        <f>CONCATENATE(C1237,E1237,G1237,I1237)</f>
        <v>23</v>
      </c>
    </row>
    <row r="1238" spans="1:17" x14ac:dyDescent="0.25">
      <c r="A1238">
        <v>6001</v>
      </c>
      <c r="D1238">
        <v>149.825828</v>
      </c>
      <c r="E1238" s="1">
        <v>2</v>
      </c>
      <c r="F1238">
        <v>164.35915699999998</v>
      </c>
      <c r="G1238" s="2">
        <v>3</v>
      </c>
      <c r="P1238">
        <v>2</v>
      </c>
      <c r="Q1238" t="str">
        <f>CONCATENATE(C1238,E1238,G1238,I1238)</f>
        <v>23</v>
      </c>
    </row>
    <row r="1239" spans="1:17" x14ac:dyDescent="0.25">
      <c r="A1239">
        <v>6002</v>
      </c>
      <c r="D1239">
        <v>149.825828</v>
      </c>
      <c r="E1239" s="1">
        <v>2</v>
      </c>
      <c r="F1239">
        <v>164.15907999999999</v>
      </c>
      <c r="G1239" s="2">
        <v>3</v>
      </c>
      <c r="P1239">
        <v>2</v>
      </c>
      <c r="Q1239" t="str">
        <f>CONCATENATE(C1239,E1239,G1239,I1239)</f>
        <v>23</v>
      </c>
    </row>
    <row r="1240" spans="1:17" x14ac:dyDescent="0.25">
      <c r="A1240">
        <v>6003</v>
      </c>
      <c r="D1240">
        <v>149.825828</v>
      </c>
      <c r="E1240" s="1">
        <v>2</v>
      </c>
      <c r="F1240">
        <v>164.15907999999999</v>
      </c>
      <c r="G1240" s="2">
        <v>3</v>
      </c>
      <c r="P1240">
        <v>2</v>
      </c>
      <c r="Q1240" t="str">
        <f>CONCATENATE(C1240,E1240,G1240,I1240)</f>
        <v>23</v>
      </c>
    </row>
    <row r="1241" spans="1:17" x14ac:dyDescent="0.25">
      <c r="A1241">
        <v>6004</v>
      </c>
      <c r="D1241">
        <v>149.825828</v>
      </c>
      <c r="E1241" s="1">
        <v>2</v>
      </c>
      <c r="F1241">
        <v>164.02583999999999</v>
      </c>
      <c r="G1241" s="2">
        <v>3</v>
      </c>
      <c r="P1241">
        <v>2</v>
      </c>
      <c r="Q1241" t="str">
        <f>CONCATENATE(C1241,E1241,G1241,I1241)</f>
        <v>23</v>
      </c>
    </row>
    <row r="1242" spans="1:17" x14ac:dyDescent="0.25">
      <c r="A1242">
        <v>6005</v>
      </c>
      <c r="D1242">
        <v>149.825828</v>
      </c>
      <c r="E1242" s="1">
        <v>2</v>
      </c>
      <c r="F1242">
        <v>163.75914</v>
      </c>
      <c r="G1242" s="2">
        <v>3</v>
      </c>
      <c r="P1242">
        <v>2</v>
      </c>
      <c r="Q1242" t="str">
        <f>CONCATENATE(C1242,E1242,G1242,I1242)</f>
        <v>23</v>
      </c>
    </row>
    <row r="1243" spans="1:17" x14ac:dyDescent="0.25">
      <c r="A1243">
        <v>6006</v>
      </c>
      <c r="D1243">
        <v>149.825828</v>
      </c>
      <c r="E1243" s="1">
        <v>2</v>
      </c>
      <c r="P1243">
        <v>1</v>
      </c>
      <c r="Q1243" t="str">
        <f>CONCATENATE(C1243,E1243,G1243,I1243)</f>
        <v>2</v>
      </c>
    </row>
    <row r="1244" spans="1:17" x14ac:dyDescent="0.25">
      <c r="A1244">
        <v>6007</v>
      </c>
      <c r="B1244">
        <v>142.425758</v>
      </c>
      <c r="C1244" s="3">
        <v>1</v>
      </c>
      <c r="D1244">
        <v>149.825828</v>
      </c>
      <c r="E1244" s="1">
        <v>2</v>
      </c>
      <c r="P1244">
        <v>2</v>
      </c>
      <c r="Q1244" t="str">
        <f>CONCATENATE(C1244,E1244,G1244,I1244)</f>
        <v>12</v>
      </c>
    </row>
    <row r="1245" spans="1:17" x14ac:dyDescent="0.25">
      <c r="A1245">
        <v>6008</v>
      </c>
      <c r="B1245">
        <v>142.425758</v>
      </c>
      <c r="C1245" s="3">
        <v>1</v>
      </c>
      <c r="D1245">
        <v>149.825828</v>
      </c>
      <c r="E1245" s="1">
        <v>2</v>
      </c>
      <c r="H1245">
        <v>152.759185</v>
      </c>
      <c r="I1245" s="4">
        <v>4</v>
      </c>
      <c r="P1245">
        <v>3</v>
      </c>
      <c r="Q1245" t="str">
        <f>CONCATENATE(C1245,E1245,G1245,I1245)</f>
        <v>124</v>
      </c>
    </row>
    <row r="1246" spans="1:17" x14ac:dyDescent="0.25">
      <c r="A1246">
        <v>6009</v>
      </c>
      <c r="B1246">
        <v>142.425758</v>
      </c>
      <c r="C1246" s="3">
        <v>1</v>
      </c>
      <c r="H1246">
        <v>152.759185</v>
      </c>
      <c r="I1246" s="4">
        <v>4</v>
      </c>
      <c r="P1246">
        <v>2</v>
      </c>
      <c r="Q1246" t="str">
        <f>CONCATENATE(C1246,E1246,G1246,I1246)</f>
        <v>14</v>
      </c>
    </row>
    <row r="1247" spans="1:17" x14ac:dyDescent="0.25">
      <c r="A1247">
        <v>6010</v>
      </c>
      <c r="B1247">
        <v>142.425758</v>
      </c>
      <c r="C1247" s="3">
        <v>1</v>
      </c>
      <c r="H1247">
        <v>152.759185</v>
      </c>
      <c r="I1247" s="4">
        <v>4</v>
      </c>
      <c r="P1247">
        <v>2</v>
      </c>
      <c r="Q1247" t="str">
        <f>CONCATENATE(C1247,E1247,G1247,I1247)</f>
        <v>14</v>
      </c>
    </row>
    <row r="1248" spans="1:17" x14ac:dyDescent="0.25">
      <c r="A1248">
        <v>6011</v>
      </c>
      <c r="B1248">
        <v>142.425758</v>
      </c>
      <c r="C1248" s="3">
        <v>1</v>
      </c>
      <c r="H1248">
        <v>152.759185</v>
      </c>
      <c r="I1248" s="4">
        <v>4</v>
      </c>
      <c r="P1248">
        <v>2</v>
      </c>
      <c r="Q1248" t="str">
        <f>CONCATENATE(C1248,E1248,G1248,I1248)</f>
        <v>14</v>
      </c>
    </row>
    <row r="1249" spans="1:17" x14ac:dyDescent="0.25">
      <c r="A1249">
        <v>6012</v>
      </c>
      <c r="B1249">
        <v>142.425758</v>
      </c>
      <c r="C1249" s="3">
        <v>1</v>
      </c>
      <c r="H1249">
        <v>152.759185</v>
      </c>
      <c r="I1249" s="4">
        <v>4</v>
      </c>
      <c r="P1249">
        <v>2</v>
      </c>
      <c r="Q1249" t="str">
        <f>CONCATENATE(C1249,E1249,G1249,I1249)</f>
        <v>14</v>
      </c>
    </row>
    <row r="1250" spans="1:17" x14ac:dyDescent="0.25">
      <c r="A1250">
        <v>6013</v>
      </c>
      <c r="B1250">
        <v>142.425758</v>
      </c>
      <c r="C1250" s="3">
        <v>1</v>
      </c>
      <c r="H1250">
        <v>152.759185</v>
      </c>
      <c r="I1250" s="4">
        <v>4</v>
      </c>
      <c r="P1250">
        <v>2</v>
      </c>
      <c r="Q1250" t="str">
        <f>CONCATENATE(C1250,E1250,G1250,I1250)</f>
        <v>14</v>
      </c>
    </row>
    <row r="1251" spans="1:17" x14ac:dyDescent="0.25">
      <c r="A1251">
        <v>6014</v>
      </c>
      <c r="B1251">
        <v>142.425758</v>
      </c>
      <c r="C1251" s="3">
        <v>1</v>
      </c>
      <c r="H1251">
        <v>152.759185</v>
      </c>
      <c r="I1251" s="4">
        <v>4</v>
      </c>
      <c r="P1251">
        <v>2</v>
      </c>
      <c r="Q1251" t="str">
        <f>CONCATENATE(C1251,E1251,G1251,I1251)</f>
        <v>14</v>
      </c>
    </row>
    <row r="1252" spans="1:17" x14ac:dyDescent="0.25">
      <c r="A1252">
        <v>6015</v>
      </c>
      <c r="B1252">
        <v>142.425758</v>
      </c>
      <c r="C1252" s="3">
        <v>1</v>
      </c>
      <c r="H1252">
        <v>152.759185</v>
      </c>
      <c r="I1252" s="4">
        <v>4</v>
      </c>
      <c r="P1252">
        <v>2</v>
      </c>
      <c r="Q1252" t="str">
        <f>CONCATENATE(C1252,E1252,G1252,I1252)</f>
        <v>14</v>
      </c>
    </row>
    <row r="1253" spans="1:17" x14ac:dyDescent="0.25">
      <c r="A1253">
        <v>6016</v>
      </c>
      <c r="B1253">
        <v>142.425758</v>
      </c>
      <c r="C1253" s="3">
        <v>1</v>
      </c>
      <c r="H1253">
        <v>152.759185</v>
      </c>
      <c r="I1253" s="4">
        <v>4</v>
      </c>
      <c r="P1253">
        <v>2</v>
      </c>
      <c r="Q1253" t="str">
        <f>CONCATENATE(C1253,E1253,G1253,I1253)</f>
        <v>14</v>
      </c>
    </row>
    <row r="1254" spans="1:17" x14ac:dyDescent="0.25">
      <c r="A1254">
        <v>6017</v>
      </c>
      <c r="B1254">
        <v>142.425758</v>
      </c>
      <c r="C1254" s="3">
        <v>1</v>
      </c>
      <c r="H1254">
        <v>152.759185</v>
      </c>
      <c r="I1254" s="4">
        <v>4</v>
      </c>
      <c r="P1254">
        <v>2</v>
      </c>
      <c r="Q1254" t="str">
        <f>CONCATENATE(C1254,E1254,G1254,I1254)</f>
        <v>14</v>
      </c>
    </row>
    <row r="1255" spans="1:17" x14ac:dyDescent="0.25">
      <c r="A1255">
        <v>6018</v>
      </c>
      <c r="B1255">
        <v>142.425758</v>
      </c>
      <c r="C1255" s="3">
        <v>1</v>
      </c>
      <c r="H1255">
        <v>152.759185</v>
      </c>
      <c r="I1255" s="4">
        <v>4</v>
      </c>
      <c r="P1255">
        <v>2</v>
      </c>
      <c r="Q1255" t="str">
        <f>CONCATENATE(C1255,E1255,G1255,I1255)</f>
        <v>14</v>
      </c>
    </row>
    <row r="1256" spans="1:17" x14ac:dyDescent="0.25">
      <c r="A1256">
        <v>6019</v>
      </c>
      <c r="B1256">
        <v>142.425758</v>
      </c>
      <c r="C1256" s="3">
        <v>1</v>
      </c>
      <c r="H1256">
        <v>152.759185</v>
      </c>
      <c r="I1256" s="4">
        <v>4</v>
      </c>
      <c r="P1256">
        <v>2</v>
      </c>
      <c r="Q1256" t="str">
        <f>CONCATENATE(C1256,E1256,G1256,I1256)</f>
        <v>14</v>
      </c>
    </row>
    <row r="1257" spans="1:17" x14ac:dyDescent="0.25">
      <c r="A1257">
        <v>6020</v>
      </c>
      <c r="B1257">
        <v>142.425758</v>
      </c>
      <c r="C1257" s="3">
        <v>1</v>
      </c>
      <c r="H1257">
        <v>152.759185</v>
      </c>
      <c r="I1257" s="4">
        <v>4</v>
      </c>
      <c r="P1257">
        <v>2</v>
      </c>
      <c r="Q1257" t="str">
        <f>CONCATENATE(C1257,E1257,G1257,I1257)</f>
        <v>14</v>
      </c>
    </row>
    <row r="1258" spans="1:17" x14ac:dyDescent="0.25">
      <c r="A1258">
        <v>6021</v>
      </c>
      <c r="B1258">
        <v>142.425758</v>
      </c>
      <c r="C1258" s="3">
        <v>1</v>
      </c>
      <c r="H1258">
        <v>152.759185</v>
      </c>
      <c r="I1258" s="4">
        <v>4</v>
      </c>
      <c r="P1258">
        <v>2</v>
      </c>
      <c r="Q1258" t="str">
        <f>CONCATENATE(C1258,E1258,G1258,I1258)</f>
        <v>14</v>
      </c>
    </row>
    <row r="1259" spans="1:17" x14ac:dyDescent="0.25">
      <c r="A1259">
        <v>6022</v>
      </c>
      <c r="B1259">
        <v>142.425758</v>
      </c>
      <c r="C1259" s="3">
        <v>1</v>
      </c>
      <c r="H1259">
        <v>152.759185</v>
      </c>
      <c r="I1259" s="4">
        <v>4</v>
      </c>
      <c r="P1259">
        <v>2</v>
      </c>
      <c r="Q1259" t="str">
        <f>CONCATENATE(C1259,E1259,G1259,I1259)</f>
        <v>14</v>
      </c>
    </row>
    <row r="1260" spans="1:17" x14ac:dyDescent="0.25">
      <c r="A1260">
        <v>6023</v>
      </c>
      <c r="H1260">
        <v>152.759185</v>
      </c>
      <c r="I1260" s="4">
        <v>4</v>
      </c>
      <c r="P1260">
        <v>1</v>
      </c>
      <c r="Q1260" t="str">
        <f>CONCATENATE(C1260,E1260,G1260,I1260)</f>
        <v>4</v>
      </c>
    </row>
    <row r="1261" spans="1:17" x14ac:dyDescent="0.25">
      <c r="A1261">
        <v>6024</v>
      </c>
      <c r="H1261">
        <v>152.759185</v>
      </c>
      <c r="I1261" s="4">
        <v>4</v>
      </c>
      <c r="P1261">
        <v>1</v>
      </c>
      <c r="Q1261" t="str">
        <f>CONCATENATE(C1261,E1261,G1261,I1261)</f>
        <v>4</v>
      </c>
    </row>
    <row r="1262" spans="1:17" x14ac:dyDescent="0.25">
      <c r="A1262">
        <v>6025</v>
      </c>
      <c r="H1262">
        <v>152.759185</v>
      </c>
      <c r="I1262" s="4">
        <v>4</v>
      </c>
      <c r="P1262">
        <v>1</v>
      </c>
      <c r="Q1262" t="str">
        <f>CONCATENATE(C1262,E1262,G1262,I1262)</f>
        <v>4</v>
      </c>
    </row>
    <row r="1263" spans="1:17" x14ac:dyDescent="0.25">
      <c r="A1263">
        <v>6026</v>
      </c>
      <c r="H1263">
        <v>152.759185</v>
      </c>
      <c r="I1263" s="4">
        <v>4</v>
      </c>
      <c r="P1263">
        <v>1</v>
      </c>
      <c r="Q1263" t="str">
        <f>CONCATENATE(C1263,E1263,G1263,I1263)</f>
        <v>4</v>
      </c>
    </row>
    <row r="1264" spans="1:17" x14ac:dyDescent="0.25">
      <c r="A1264">
        <v>6027</v>
      </c>
      <c r="H1264">
        <v>152.22578799999999</v>
      </c>
      <c r="I1264" s="4">
        <v>4</v>
      </c>
      <c r="P1264">
        <v>1</v>
      </c>
      <c r="Q1264" t="str">
        <f>CONCATENATE(C1264,E1264,G1264,I1264)</f>
        <v>4</v>
      </c>
    </row>
    <row r="1265" spans="1:17" x14ac:dyDescent="0.25">
      <c r="A1265">
        <v>6028</v>
      </c>
      <c r="F1265">
        <v>145.225765</v>
      </c>
      <c r="G1265" s="2">
        <v>3</v>
      </c>
      <c r="H1265">
        <v>152.22578799999999</v>
      </c>
      <c r="I1265" s="4">
        <v>4</v>
      </c>
      <c r="P1265">
        <v>2</v>
      </c>
      <c r="Q1265" t="str">
        <f>CONCATENATE(C1265,E1265,G1265,I1265)</f>
        <v>34</v>
      </c>
    </row>
    <row r="1266" spans="1:17" x14ac:dyDescent="0.25">
      <c r="A1266">
        <v>6029</v>
      </c>
      <c r="D1266">
        <v>119.901526</v>
      </c>
      <c r="E1266" s="1">
        <v>2</v>
      </c>
      <c r="F1266">
        <v>145.225765</v>
      </c>
      <c r="G1266" s="2">
        <v>3</v>
      </c>
      <c r="P1266">
        <v>2</v>
      </c>
      <c r="Q1266" t="str">
        <f>CONCATENATE(C1266,E1266,G1266,I1266)</f>
        <v>23</v>
      </c>
    </row>
    <row r="1267" spans="1:17" x14ac:dyDescent="0.25">
      <c r="A1267">
        <v>6030</v>
      </c>
      <c r="D1267">
        <v>119.901526</v>
      </c>
      <c r="E1267" s="1">
        <v>2</v>
      </c>
      <c r="F1267">
        <v>145.225765</v>
      </c>
      <c r="G1267" s="2">
        <v>3</v>
      </c>
      <c r="P1267">
        <v>2</v>
      </c>
      <c r="Q1267" t="str">
        <f>CONCATENATE(C1267,E1267,G1267,I1267)</f>
        <v>23</v>
      </c>
    </row>
    <row r="1268" spans="1:17" x14ac:dyDescent="0.25">
      <c r="A1268">
        <v>6031</v>
      </c>
      <c r="D1268">
        <v>119.901526</v>
      </c>
      <c r="E1268" s="1">
        <v>2</v>
      </c>
      <c r="F1268">
        <v>145.225765</v>
      </c>
      <c r="G1268" s="2">
        <v>3</v>
      </c>
      <c r="P1268">
        <v>2</v>
      </c>
      <c r="Q1268" t="str">
        <f>CONCATENATE(C1268,E1268,G1268,I1268)</f>
        <v>23</v>
      </c>
    </row>
    <row r="1269" spans="1:17" x14ac:dyDescent="0.25">
      <c r="A1269">
        <v>6032</v>
      </c>
      <c r="D1269">
        <v>119.901526</v>
      </c>
      <c r="E1269" s="1">
        <v>2</v>
      </c>
      <c r="F1269">
        <v>145.225765</v>
      </c>
      <c r="G1269" s="2">
        <v>3</v>
      </c>
      <c r="P1269">
        <v>2</v>
      </c>
      <c r="Q1269" t="str">
        <f>CONCATENATE(C1269,E1269,G1269,I1269)</f>
        <v>23</v>
      </c>
    </row>
    <row r="1270" spans="1:17" x14ac:dyDescent="0.25">
      <c r="A1270">
        <v>6033</v>
      </c>
      <c r="D1270">
        <v>119.901526</v>
      </c>
      <c r="E1270" s="1">
        <v>2</v>
      </c>
      <c r="F1270">
        <v>145.225765</v>
      </c>
      <c r="G1270" s="2">
        <v>3</v>
      </c>
      <c r="P1270">
        <v>2</v>
      </c>
      <c r="Q1270" t="str">
        <f>CONCATENATE(C1270,E1270,G1270,I1270)</f>
        <v>23</v>
      </c>
    </row>
    <row r="1271" spans="1:17" x14ac:dyDescent="0.25">
      <c r="A1271">
        <v>6034</v>
      </c>
      <c r="D1271">
        <v>119.901526</v>
      </c>
      <c r="E1271" s="1">
        <v>2</v>
      </c>
      <c r="F1271">
        <v>145.225765</v>
      </c>
      <c r="G1271" s="2">
        <v>3</v>
      </c>
      <c r="P1271">
        <v>2</v>
      </c>
      <c r="Q1271" t="str">
        <f>CONCATENATE(C1271,E1271,G1271,I1271)</f>
        <v>23</v>
      </c>
    </row>
    <row r="1272" spans="1:17" x14ac:dyDescent="0.25">
      <c r="A1272">
        <v>6035</v>
      </c>
      <c r="D1272">
        <v>119.901526</v>
      </c>
      <c r="E1272" s="1">
        <v>2</v>
      </c>
      <c r="F1272">
        <v>145.225765</v>
      </c>
      <c r="G1272" s="2">
        <v>3</v>
      </c>
      <c r="P1272">
        <v>2</v>
      </c>
      <c r="Q1272" t="str">
        <f>CONCATENATE(C1272,E1272,G1272,I1272)</f>
        <v>23</v>
      </c>
    </row>
    <row r="1273" spans="1:17" x14ac:dyDescent="0.25">
      <c r="A1273">
        <v>6036</v>
      </c>
      <c r="D1273">
        <v>119.901526</v>
      </c>
      <c r="E1273" s="1">
        <v>2</v>
      </c>
      <c r="F1273">
        <v>145.225765</v>
      </c>
      <c r="G1273" s="2">
        <v>3</v>
      </c>
      <c r="P1273">
        <v>2</v>
      </c>
      <c r="Q1273" t="str">
        <f>CONCATENATE(C1273,E1273,G1273,I1273)</f>
        <v>23</v>
      </c>
    </row>
    <row r="1274" spans="1:17" x14ac:dyDescent="0.25">
      <c r="A1274">
        <v>6037</v>
      </c>
      <c r="D1274">
        <v>119.901526</v>
      </c>
      <c r="E1274" s="1">
        <v>2</v>
      </c>
      <c r="F1274">
        <v>145.225765</v>
      </c>
      <c r="G1274" s="2">
        <v>3</v>
      </c>
      <c r="P1274">
        <v>2</v>
      </c>
      <c r="Q1274" t="str">
        <f>CONCATENATE(C1274,E1274,G1274,I1274)</f>
        <v>23</v>
      </c>
    </row>
    <row r="1275" spans="1:17" x14ac:dyDescent="0.25">
      <c r="A1275">
        <v>6038</v>
      </c>
      <c r="D1275">
        <v>119.901526</v>
      </c>
      <c r="E1275" s="1">
        <v>2</v>
      </c>
      <c r="F1275">
        <v>145.225765</v>
      </c>
      <c r="G1275" s="2">
        <v>3</v>
      </c>
      <c r="P1275">
        <v>2</v>
      </c>
      <c r="Q1275" t="str">
        <f>CONCATENATE(C1275,E1275,G1275,I1275)</f>
        <v>23</v>
      </c>
    </row>
    <row r="1276" spans="1:17" x14ac:dyDescent="0.25">
      <c r="A1276">
        <v>6039</v>
      </c>
      <c r="D1276">
        <v>119.901526</v>
      </c>
      <c r="E1276" s="1">
        <v>2</v>
      </c>
      <c r="F1276">
        <v>145.225765</v>
      </c>
      <c r="G1276" s="2">
        <v>3</v>
      </c>
      <c r="P1276">
        <v>2</v>
      </c>
      <c r="Q1276" t="str">
        <f>CONCATENATE(C1276,E1276,G1276,I1276)</f>
        <v>23</v>
      </c>
    </row>
    <row r="1277" spans="1:17" x14ac:dyDescent="0.25">
      <c r="A1277">
        <v>6040</v>
      </c>
      <c r="D1277">
        <v>119.901526</v>
      </c>
      <c r="E1277" s="1">
        <v>2</v>
      </c>
      <c r="F1277">
        <v>145.225765</v>
      </c>
      <c r="G1277" s="2">
        <v>3</v>
      </c>
      <c r="P1277">
        <v>2</v>
      </c>
      <c r="Q1277" t="str">
        <f>CONCATENATE(C1277,E1277,G1277,I1277)</f>
        <v>23</v>
      </c>
    </row>
    <row r="1278" spans="1:17" x14ac:dyDescent="0.25">
      <c r="A1278">
        <v>6041</v>
      </c>
      <c r="D1278">
        <v>119.901526</v>
      </c>
      <c r="E1278" s="1">
        <v>2</v>
      </c>
      <c r="F1278">
        <v>145.225765</v>
      </c>
      <c r="G1278" s="2">
        <v>3</v>
      </c>
      <c r="P1278">
        <v>2</v>
      </c>
      <c r="Q1278" t="str">
        <f>CONCATENATE(C1278,E1278,G1278,I1278)</f>
        <v>23</v>
      </c>
    </row>
    <row r="1279" spans="1:17" x14ac:dyDescent="0.25">
      <c r="A1279">
        <v>6042</v>
      </c>
      <c r="D1279">
        <v>119.901526</v>
      </c>
      <c r="E1279" s="1">
        <v>2</v>
      </c>
      <c r="F1279">
        <v>145.225765</v>
      </c>
      <c r="G1279" s="2">
        <v>3</v>
      </c>
      <c r="P1279">
        <v>2</v>
      </c>
      <c r="Q1279" t="str">
        <f>CONCATENATE(C1279,E1279,G1279,I1279)</f>
        <v>23</v>
      </c>
    </row>
    <row r="1280" spans="1:17" x14ac:dyDescent="0.25">
      <c r="A1280">
        <v>6043</v>
      </c>
      <c r="D1280">
        <v>119.901526</v>
      </c>
      <c r="E1280" s="1">
        <v>2</v>
      </c>
      <c r="F1280">
        <v>145.225765</v>
      </c>
      <c r="G1280" s="2">
        <v>3</v>
      </c>
      <c r="P1280">
        <v>2</v>
      </c>
      <c r="Q1280" t="str">
        <f>CONCATENATE(C1280,E1280,G1280,I1280)</f>
        <v>23</v>
      </c>
    </row>
    <row r="1281" spans="1:17" x14ac:dyDescent="0.25">
      <c r="A1281">
        <v>6044</v>
      </c>
      <c r="D1281">
        <v>119.901526</v>
      </c>
      <c r="E1281" s="1">
        <v>2</v>
      </c>
      <c r="F1281">
        <v>145.225765</v>
      </c>
      <c r="G1281" s="2">
        <v>3</v>
      </c>
      <c r="P1281">
        <v>2</v>
      </c>
      <c r="Q1281" t="str">
        <f>CONCATENATE(C1281,E1281,G1281,I1281)</f>
        <v>23</v>
      </c>
    </row>
    <row r="1282" spans="1:17" x14ac:dyDescent="0.25">
      <c r="A1282">
        <v>6045</v>
      </c>
      <c r="D1282">
        <v>119.771649</v>
      </c>
      <c r="E1282" s="1">
        <v>2</v>
      </c>
      <c r="P1282">
        <v>1</v>
      </c>
      <c r="Q1282" t="str">
        <f>CONCATENATE(C1282,E1282,G1282,I1282)</f>
        <v>2</v>
      </c>
    </row>
    <row r="1283" spans="1:17" x14ac:dyDescent="0.25">
      <c r="A1283">
        <v>6046</v>
      </c>
      <c r="B1283">
        <v>112.045182</v>
      </c>
      <c r="C1283" s="3">
        <v>1</v>
      </c>
      <c r="D1283">
        <v>119.771649</v>
      </c>
      <c r="E1283" s="1">
        <v>2</v>
      </c>
      <c r="P1283">
        <v>2</v>
      </c>
      <c r="Q1283" t="str">
        <f>CONCATENATE(C1283,E1283,G1283,I1283)</f>
        <v>12</v>
      </c>
    </row>
    <row r="1284" spans="1:17" x14ac:dyDescent="0.25">
      <c r="A1284">
        <v>6047</v>
      </c>
      <c r="B1284">
        <v>112.045182</v>
      </c>
      <c r="C1284" s="3">
        <v>1</v>
      </c>
      <c r="D1284">
        <v>119.771649</v>
      </c>
      <c r="E1284" s="1">
        <v>2</v>
      </c>
      <c r="P1284">
        <v>2</v>
      </c>
      <c r="Q1284" t="str">
        <f>CONCATENATE(C1284,E1284,G1284,I1284)</f>
        <v>12</v>
      </c>
    </row>
    <row r="1285" spans="1:17" x14ac:dyDescent="0.25">
      <c r="A1285">
        <v>6048</v>
      </c>
      <c r="B1285">
        <v>112.045182</v>
      </c>
      <c r="C1285" s="3">
        <v>1</v>
      </c>
      <c r="P1285">
        <v>1</v>
      </c>
      <c r="Q1285" t="str">
        <f>CONCATENATE(C1285,E1285,G1285,I1285)</f>
        <v>1</v>
      </c>
    </row>
    <row r="1286" spans="1:17" x14ac:dyDescent="0.25">
      <c r="A1286">
        <v>6049</v>
      </c>
      <c r="B1286">
        <v>112.045182</v>
      </c>
      <c r="C1286" s="3">
        <v>1</v>
      </c>
      <c r="H1286">
        <v>122.498643</v>
      </c>
      <c r="I1286" s="4">
        <v>4</v>
      </c>
      <c r="P1286">
        <v>2</v>
      </c>
      <c r="Q1286" t="str">
        <f>CONCATENATE(C1286,E1286,G1286,I1286)</f>
        <v>14</v>
      </c>
    </row>
    <row r="1287" spans="1:17" x14ac:dyDescent="0.25">
      <c r="A1287">
        <v>6050</v>
      </c>
      <c r="B1287">
        <v>112.045182</v>
      </c>
      <c r="C1287" s="3">
        <v>1</v>
      </c>
      <c r="H1287">
        <v>122.498643</v>
      </c>
      <c r="I1287" s="4">
        <v>4</v>
      </c>
      <c r="P1287">
        <v>2</v>
      </c>
      <c r="Q1287" t="str">
        <f>CONCATENATE(C1287,E1287,G1287,I1287)</f>
        <v>14</v>
      </c>
    </row>
    <row r="1288" spans="1:17" x14ac:dyDescent="0.25">
      <c r="A1288">
        <v>6051</v>
      </c>
      <c r="B1288">
        <v>112.045182</v>
      </c>
      <c r="C1288" s="3">
        <v>1</v>
      </c>
      <c r="H1288">
        <v>122.498643</v>
      </c>
      <c r="I1288" s="4">
        <v>4</v>
      </c>
      <c r="P1288">
        <v>2</v>
      </c>
      <c r="Q1288" t="str">
        <f>CONCATENATE(C1288,E1288,G1288,I1288)</f>
        <v>14</v>
      </c>
    </row>
    <row r="1289" spans="1:17" x14ac:dyDescent="0.25">
      <c r="A1289">
        <v>6052</v>
      </c>
      <c r="B1289">
        <v>112.045182</v>
      </c>
      <c r="C1289" s="3">
        <v>1</v>
      </c>
      <c r="H1289">
        <v>122.498643</v>
      </c>
      <c r="I1289" s="4">
        <v>4</v>
      </c>
      <c r="P1289">
        <v>2</v>
      </c>
      <c r="Q1289" t="str">
        <f>CONCATENATE(C1289,E1289,G1289,I1289)</f>
        <v>14</v>
      </c>
    </row>
    <row r="1290" spans="1:17" x14ac:dyDescent="0.25">
      <c r="A1290">
        <v>6053</v>
      </c>
      <c r="B1290">
        <v>112.045182</v>
      </c>
      <c r="C1290" s="3">
        <v>1</v>
      </c>
      <c r="H1290">
        <v>122.498643</v>
      </c>
      <c r="I1290" s="4">
        <v>4</v>
      </c>
      <c r="P1290">
        <v>2</v>
      </c>
      <c r="Q1290" t="str">
        <f>CONCATENATE(C1290,E1290,G1290,I1290)</f>
        <v>14</v>
      </c>
    </row>
    <row r="1291" spans="1:17" x14ac:dyDescent="0.25">
      <c r="A1291">
        <v>6054</v>
      </c>
      <c r="B1291">
        <v>112.045182</v>
      </c>
      <c r="C1291" s="3">
        <v>1</v>
      </c>
      <c r="H1291">
        <v>122.498643</v>
      </c>
      <c r="I1291" s="4">
        <v>4</v>
      </c>
      <c r="P1291">
        <v>2</v>
      </c>
      <c r="Q1291" t="str">
        <f>CONCATENATE(C1291,E1291,G1291,I1291)</f>
        <v>14</v>
      </c>
    </row>
    <row r="1292" spans="1:17" x14ac:dyDescent="0.25">
      <c r="A1292">
        <v>6055</v>
      </c>
      <c r="B1292">
        <v>112.045182</v>
      </c>
      <c r="C1292" s="3">
        <v>1</v>
      </c>
      <c r="H1292">
        <v>122.498643</v>
      </c>
      <c r="I1292" s="4">
        <v>4</v>
      </c>
      <c r="P1292">
        <v>2</v>
      </c>
      <c r="Q1292" t="str">
        <f>CONCATENATE(C1292,E1292,G1292,I1292)</f>
        <v>14</v>
      </c>
    </row>
    <row r="1293" spans="1:17" x14ac:dyDescent="0.25">
      <c r="A1293">
        <v>6056</v>
      </c>
      <c r="B1293">
        <v>112.045182</v>
      </c>
      <c r="C1293" s="3">
        <v>1</v>
      </c>
      <c r="H1293">
        <v>122.498643</v>
      </c>
      <c r="I1293" s="4">
        <v>4</v>
      </c>
      <c r="P1293">
        <v>2</v>
      </c>
      <c r="Q1293" t="str">
        <f>CONCATENATE(C1293,E1293,G1293,I1293)</f>
        <v>14</v>
      </c>
    </row>
    <row r="1294" spans="1:17" x14ac:dyDescent="0.25">
      <c r="A1294">
        <v>6057</v>
      </c>
      <c r="B1294">
        <v>112.045182</v>
      </c>
      <c r="C1294" s="3">
        <v>1</v>
      </c>
      <c r="H1294">
        <v>122.498643</v>
      </c>
      <c r="I1294" s="4">
        <v>4</v>
      </c>
      <c r="P1294">
        <v>2</v>
      </c>
      <c r="Q1294" t="str">
        <f>CONCATENATE(C1294,E1294,G1294,I1294)</f>
        <v>14</v>
      </c>
    </row>
    <row r="1295" spans="1:17" x14ac:dyDescent="0.25">
      <c r="A1295">
        <v>6058</v>
      </c>
      <c r="B1295">
        <v>112.045182</v>
      </c>
      <c r="C1295" s="3">
        <v>1</v>
      </c>
      <c r="H1295">
        <v>122.498643</v>
      </c>
      <c r="I1295" s="4">
        <v>4</v>
      </c>
      <c r="P1295">
        <v>2</v>
      </c>
      <c r="Q1295" t="str">
        <f>CONCATENATE(C1295,E1295,G1295,I1295)</f>
        <v>14</v>
      </c>
    </row>
    <row r="1296" spans="1:17" x14ac:dyDescent="0.25">
      <c r="A1296">
        <v>6059</v>
      </c>
      <c r="B1296">
        <v>112.045182</v>
      </c>
      <c r="C1296" s="3">
        <v>1</v>
      </c>
      <c r="H1296">
        <v>122.498643</v>
      </c>
      <c r="I1296" s="4">
        <v>4</v>
      </c>
      <c r="P1296">
        <v>2</v>
      </c>
      <c r="Q1296" t="str">
        <f>CONCATENATE(C1296,E1296,G1296,I1296)</f>
        <v>14</v>
      </c>
    </row>
    <row r="1297" spans="1:17" x14ac:dyDescent="0.25">
      <c r="A1297">
        <v>6060</v>
      </c>
      <c r="B1297">
        <v>112.045182</v>
      </c>
      <c r="C1297" s="3">
        <v>1</v>
      </c>
      <c r="H1297">
        <v>122.498643</v>
      </c>
      <c r="I1297" s="4">
        <v>4</v>
      </c>
      <c r="P1297">
        <v>2</v>
      </c>
      <c r="Q1297" t="str">
        <f>CONCATENATE(C1297,E1297,G1297,I1297)</f>
        <v>14</v>
      </c>
    </row>
    <row r="1298" spans="1:17" x14ac:dyDescent="0.25">
      <c r="A1298">
        <v>6061</v>
      </c>
      <c r="B1298">
        <v>112.045182</v>
      </c>
      <c r="C1298" s="3">
        <v>1</v>
      </c>
      <c r="H1298">
        <v>122.303881</v>
      </c>
      <c r="I1298" s="4">
        <v>4</v>
      </c>
      <c r="P1298">
        <v>2</v>
      </c>
      <c r="Q1298" t="str">
        <f>CONCATENATE(C1298,E1298,G1298,I1298)</f>
        <v>14</v>
      </c>
    </row>
    <row r="1299" spans="1:17" x14ac:dyDescent="0.25">
      <c r="A1299">
        <v>6062</v>
      </c>
      <c r="B1299">
        <v>112.045182</v>
      </c>
      <c r="C1299" s="3">
        <v>1</v>
      </c>
      <c r="H1299">
        <v>122.303881</v>
      </c>
      <c r="I1299" s="4">
        <v>4</v>
      </c>
      <c r="P1299">
        <v>2</v>
      </c>
      <c r="Q1299" t="str">
        <f>CONCATENATE(C1299,E1299,G1299,I1299)</f>
        <v>14</v>
      </c>
    </row>
    <row r="1300" spans="1:17" x14ac:dyDescent="0.25">
      <c r="A1300">
        <v>6063</v>
      </c>
      <c r="B1300">
        <v>112.045182</v>
      </c>
      <c r="C1300" s="3">
        <v>1</v>
      </c>
      <c r="H1300">
        <v>122.303881</v>
      </c>
      <c r="I1300" s="4">
        <v>4</v>
      </c>
      <c r="P1300">
        <v>2</v>
      </c>
      <c r="Q1300" t="str">
        <f>CONCATENATE(C1300,E1300,G1300,I1300)</f>
        <v>14</v>
      </c>
    </row>
    <row r="1301" spans="1:17" x14ac:dyDescent="0.25">
      <c r="A1301">
        <v>6064</v>
      </c>
      <c r="H1301">
        <v>122.303881</v>
      </c>
      <c r="I1301" s="4">
        <v>4</v>
      </c>
      <c r="P1301">
        <v>1</v>
      </c>
      <c r="Q1301" t="str">
        <f>CONCATENATE(C1301,E1301,G1301,I1301)</f>
        <v>4</v>
      </c>
    </row>
    <row r="1302" spans="1:17" x14ac:dyDescent="0.25">
      <c r="A1302">
        <v>6065</v>
      </c>
      <c r="H1302">
        <v>122.303881</v>
      </c>
      <c r="I1302" s="4">
        <v>4</v>
      </c>
      <c r="P1302">
        <v>1</v>
      </c>
      <c r="Q1302" t="str">
        <f>CONCATENATE(C1302,E1302,G1302,I1302)</f>
        <v>4</v>
      </c>
    </row>
    <row r="1303" spans="1:17" x14ac:dyDescent="0.25">
      <c r="A1303">
        <v>6066</v>
      </c>
      <c r="H1303">
        <v>122.303881</v>
      </c>
      <c r="I1303" s="4">
        <v>4</v>
      </c>
      <c r="P1303">
        <v>1</v>
      </c>
      <c r="Q1303" t="str">
        <f>CONCATENATE(C1303,E1303,G1303,I1303)</f>
        <v>4</v>
      </c>
    </row>
    <row r="1304" spans="1:17" x14ac:dyDescent="0.25">
      <c r="A1304">
        <v>6067</v>
      </c>
      <c r="D1304">
        <v>101.202197</v>
      </c>
      <c r="E1304" s="1">
        <v>2</v>
      </c>
      <c r="H1304">
        <v>122.10911899999999</v>
      </c>
      <c r="I1304" s="4">
        <v>4</v>
      </c>
      <c r="P1304">
        <v>2</v>
      </c>
      <c r="Q1304" t="str">
        <f>CONCATENATE(C1304,E1304,G1304,I1304)</f>
        <v>24</v>
      </c>
    </row>
    <row r="1305" spans="1:17" x14ac:dyDescent="0.25">
      <c r="A1305">
        <v>6068</v>
      </c>
      <c r="D1305">
        <v>101.202197</v>
      </c>
      <c r="E1305" s="1">
        <v>2</v>
      </c>
      <c r="F1305">
        <v>114.05801099999999</v>
      </c>
      <c r="G1305" s="2">
        <v>3</v>
      </c>
      <c r="H1305">
        <v>122.10911899999999</v>
      </c>
      <c r="I1305" s="4">
        <v>4</v>
      </c>
      <c r="P1305">
        <v>3</v>
      </c>
      <c r="Q1305" t="str">
        <f>CONCATENATE(C1305,E1305,G1305,I1305)</f>
        <v>234</v>
      </c>
    </row>
    <row r="1306" spans="1:17" x14ac:dyDescent="0.25">
      <c r="A1306">
        <v>6069</v>
      </c>
      <c r="D1306">
        <v>101.202197</v>
      </c>
      <c r="E1306" s="1">
        <v>2</v>
      </c>
      <c r="F1306">
        <v>114.05801099999999</v>
      </c>
      <c r="G1306" s="2">
        <v>3</v>
      </c>
      <c r="P1306">
        <v>2</v>
      </c>
      <c r="Q1306" t="str">
        <f>CONCATENATE(C1306,E1306,G1306,I1306)</f>
        <v>23</v>
      </c>
    </row>
    <row r="1307" spans="1:17" x14ac:dyDescent="0.25">
      <c r="A1307">
        <v>6070</v>
      </c>
      <c r="D1307">
        <v>101.202197</v>
      </c>
      <c r="E1307" s="1">
        <v>2</v>
      </c>
      <c r="F1307">
        <v>114.05801099999999</v>
      </c>
      <c r="G1307" s="2">
        <v>3</v>
      </c>
      <c r="P1307">
        <v>2</v>
      </c>
      <c r="Q1307" t="str">
        <f>CONCATENATE(C1307,E1307,G1307,I1307)</f>
        <v>23</v>
      </c>
    </row>
    <row r="1308" spans="1:17" x14ac:dyDescent="0.25">
      <c r="A1308">
        <v>6071</v>
      </c>
      <c r="D1308">
        <v>101.202197</v>
      </c>
      <c r="E1308" s="1">
        <v>2</v>
      </c>
      <c r="F1308">
        <v>114.05801099999999</v>
      </c>
      <c r="G1308" s="2">
        <v>3</v>
      </c>
      <c r="P1308">
        <v>2</v>
      </c>
      <c r="Q1308" t="str">
        <f>CONCATENATE(C1308,E1308,G1308,I1308)</f>
        <v>23</v>
      </c>
    </row>
    <row r="1309" spans="1:17" x14ac:dyDescent="0.25">
      <c r="A1309">
        <v>6072</v>
      </c>
      <c r="D1309">
        <v>101.202197</v>
      </c>
      <c r="E1309" s="1">
        <v>2</v>
      </c>
      <c r="F1309">
        <v>114.05801099999999</v>
      </c>
      <c r="G1309" s="2">
        <v>3</v>
      </c>
      <c r="P1309">
        <v>2</v>
      </c>
      <c r="Q1309" t="str">
        <f>CONCATENATE(C1309,E1309,G1309,I1309)</f>
        <v>23</v>
      </c>
    </row>
    <row r="1310" spans="1:17" x14ac:dyDescent="0.25">
      <c r="A1310">
        <v>6073</v>
      </c>
      <c r="D1310">
        <v>101.202197</v>
      </c>
      <c r="E1310" s="1">
        <v>2</v>
      </c>
      <c r="F1310">
        <v>114.05801099999999</v>
      </c>
      <c r="G1310" s="2">
        <v>3</v>
      </c>
      <c r="P1310">
        <v>2</v>
      </c>
      <c r="Q1310" t="str">
        <f>CONCATENATE(C1310,E1310,G1310,I1310)</f>
        <v>23</v>
      </c>
    </row>
    <row r="1311" spans="1:17" x14ac:dyDescent="0.25">
      <c r="A1311">
        <v>6074</v>
      </c>
      <c r="D1311">
        <v>101.202197</v>
      </c>
      <c r="E1311" s="1">
        <v>2</v>
      </c>
      <c r="F1311">
        <v>114.05801099999999</v>
      </c>
      <c r="G1311" s="2">
        <v>3</v>
      </c>
      <c r="P1311">
        <v>2</v>
      </c>
      <c r="Q1311" t="str">
        <f>CONCATENATE(C1311,E1311,G1311,I1311)</f>
        <v>23</v>
      </c>
    </row>
    <row r="1312" spans="1:17" x14ac:dyDescent="0.25">
      <c r="A1312">
        <v>6075</v>
      </c>
      <c r="D1312">
        <v>101.202197</v>
      </c>
      <c r="E1312" s="1">
        <v>2</v>
      </c>
      <c r="F1312">
        <v>114.05801099999999</v>
      </c>
      <c r="G1312" s="2">
        <v>3</v>
      </c>
      <c r="P1312">
        <v>2</v>
      </c>
      <c r="Q1312" t="str">
        <f>CONCATENATE(C1312,E1312,G1312,I1312)</f>
        <v>23</v>
      </c>
    </row>
    <row r="1313" spans="1:17" x14ac:dyDescent="0.25">
      <c r="A1313">
        <v>6076</v>
      </c>
      <c r="D1313">
        <v>101.202197</v>
      </c>
      <c r="E1313" s="1">
        <v>2</v>
      </c>
      <c r="F1313">
        <v>114.05801099999999</v>
      </c>
      <c r="G1313" s="2">
        <v>3</v>
      </c>
      <c r="P1313">
        <v>2</v>
      </c>
      <c r="Q1313" t="str">
        <f>CONCATENATE(C1313,E1313,G1313,I1313)</f>
        <v>23</v>
      </c>
    </row>
    <row r="1314" spans="1:17" x14ac:dyDescent="0.25">
      <c r="A1314">
        <v>6077</v>
      </c>
      <c r="D1314">
        <v>101.202197</v>
      </c>
      <c r="E1314" s="1">
        <v>2</v>
      </c>
      <c r="F1314">
        <v>113.928134</v>
      </c>
      <c r="G1314" s="2">
        <v>3</v>
      </c>
      <c r="P1314">
        <v>2</v>
      </c>
      <c r="Q1314" t="str">
        <f>CONCATENATE(C1314,E1314,G1314,I1314)</f>
        <v>23</v>
      </c>
    </row>
    <row r="1315" spans="1:17" x14ac:dyDescent="0.25">
      <c r="A1315">
        <v>6078</v>
      </c>
      <c r="D1315">
        <v>101.202197</v>
      </c>
      <c r="E1315" s="1">
        <v>2</v>
      </c>
      <c r="F1315">
        <v>113.928134</v>
      </c>
      <c r="G1315" s="2">
        <v>3</v>
      </c>
      <c r="P1315">
        <v>2</v>
      </c>
      <c r="Q1315" t="str">
        <f>CONCATENATE(C1315,E1315,G1315,I1315)</f>
        <v>23</v>
      </c>
    </row>
    <row r="1316" spans="1:17" x14ac:dyDescent="0.25">
      <c r="A1316">
        <v>6079</v>
      </c>
      <c r="D1316">
        <v>101.202197</v>
      </c>
      <c r="E1316" s="1">
        <v>2</v>
      </c>
      <c r="F1316">
        <v>113.79825700000001</v>
      </c>
      <c r="G1316" s="2">
        <v>3</v>
      </c>
      <c r="P1316">
        <v>2</v>
      </c>
      <c r="Q1316" t="str">
        <f>CONCATENATE(C1316,E1316,G1316,I1316)</f>
        <v>23</v>
      </c>
    </row>
    <row r="1317" spans="1:17" x14ac:dyDescent="0.25">
      <c r="A1317">
        <v>6080</v>
      </c>
      <c r="D1317">
        <v>101.202197</v>
      </c>
      <c r="E1317" s="1">
        <v>2</v>
      </c>
      <c r="F1317">
        <v>113.79825700000001</v>
      </c>
      <c r="G1317" s="2">
        <v>3</v>
      </c>
      <c r="P1317">
        <v>2</v>
      </c>
      <c r="Q1317" t="str">
        <f>CONCATENATE(C1317,E1317,G1317,I1317)</f>
        <v>23</v>
      </c>
    </row>
    <row r="1318" spans="1:17" x14ac:dyDescent="0.25">
      <c r="A1318">
        <v>6081</v>
      </c>
      <c r="D1318">
        <v>101.202197</v>
      </c>
      <c r="E1318" s="1">
        <v>2</v>
      </c>
      <c r="F1318">
        <v>113.79825700000001</v>
      </c>
      <c r="G1318" s="2">
        <v>3</v>
      </c>
      <c r="P1318">
        <v>2</v>
      </c>
      <c r="Q1318" t="str">
        <f>CONCATENATE(C1318,E1318,G1318,I1318)</f>
        <v>23</v>
      </c>
    </row>
    <row r="1319" spans="1:17" x14ac:dyDescent="0.25">
      <c r="A1319">
        <v>6082</v>
      </c>
      <c r="D1319">
        <v>101.202197</v>
      </c>
      <c r="E1319" s="1">
        <v>2</v>
      </c>
      <c r="F1319">
        <v>113.79825700000001</v>
      </c>
      <c r="G1319" s="2">
        <v>3</v>
      </c>
      <c r="P1319">
        <v>2</v>
      </c>
      <c r="Q1319" t="str">
        <f>CONCATENATE(C1319,E1319,G1319,I1319)</f>
        <v>23</v>
      </c>
    </row>
    <row r="1320" spans="1:17" x14ac:dyDescent="0.25">
      <c r="A1320">
        <v>6083</v>
      </c>
      <c r="D1320">
        <v>101.202197</v>
      </c>
      <c r="E1320" s="1">
        <v>2</v>
      </c>
      <c r="F1320">
        <v>113.79825700000001</v>
      </c>
      <c r="G1320" s="2">
        <v>3</v>
      </c>
      <c r="P1320">
        <v>2</v>
      </c>
      <c r="Q1320" t="str">
        <f>CONCATENATE(C1320,E1320,G1320,I1320)</f>
        <v>23</v>
      </c>
    </row>
    <row r="1321" spans="1:17" x14ac:dyDescent="0.25">
      <c r="A1321">
        <v>6084</v>
      </c>
      <c r="D1321">
        <v>101.202197</v>
      </c>
      <c r="E1321" s="1">
        <v>2</v>
      </c>
      <c r="F1321">
        <v>113.733373</v>
      </c>
      <c r="G1321" s="2">
        <v>3</v>
      </c>
      <c r="P1321">
        <v>2</v>
      </c>
      <c r="Q1321" t="str">
        <f>CONCATENATE(C1321,E1321,G1321,I1321)</f>
        <v>23</v>
      </c>
    </row>
    <row r="1322" spans="1:17" x14ac:dyDescent="0.25">
      <c r="A1322">
        <v>6085</v>
      </c>
      <c r="F1322">
        <v>113.733373</v>
      </c>
      <c r="G1322" s="2">
        <v>3</v>
      </c>
      <c r="P1322">
        <v>1</v>
      </c>
      <c r="Q1322" t="str">
        <f>CONCATENATE(C1322,E1322,G1322,I1322)</f>
        <v>3</v>
      </c>
    </row>
    <row r="1323" spans="1:17" x14ac:dyDescent="0.25">
      <c r="A1323">
        <v>6086</v>
      </c>
      <c r="B1323">
        <v>91.203251999999992</v>
      </c>
      <c r="C1323" s="3">
        <v>1</v>
      </c>
      <c r="F1323">
        <v>113.733373</v>
      </c>
      <c r="G1323" s="2">
        <v>3</v>
      </c>
      <c r="P1323">
        <v>2</v>
      </c>
      <c r="Q1323" t="str">
        <f>CONCATENATE(C1323,E1323,G1323,I1323)</f>
        <v>13</v>
      </c>
    </row>
    <row r="1324" spans="1:17" x14ac:dyDescent="0.25">
      <c r="A1324">
        <v>6087</v>
      </c>
      <c r="B1324">
        <v>91.203251999999992</v>
      </c>
      <c r="C1324" s="3">
        <v>1</v>
      </c>
      <c r="P1324">
        <v>1</v>
      </c>
      <c r="Q1324" t="str">
        <f>CONCATENATE(C1324,E1324,G1324,I1324)</f>
        <v>1</v>
      </c>
    </row>
    <row r="1325" spans="1:17" x14ac:dyDescent="0.25">
      <c r="A1325">
        <v>6088</v>
      </c>
      <c r="B1325">
        <v>91.203251999999992</v>
      </c>
      <c r="C1325" s="3">
        <v>1</v>
      </c>
      <c r="P1325">
        <v>1</v>
      </c>
      <c r="Q1325" t="str">
        <f>CONCATENATE(C1325,E1325,G1325,I1325)</f>
        <v>1</v>
      </c>
    </row>
    <row r="1326" spans="1:17" x14ac:dyDescent="0.25">
      <c r="A1326">
        <v>6089</v>
      </c>
      <c r="B1326">
        <v>91.203251999999992</v>
      </c>
      <c r="C1326" s="3">
        <v>1</v>
      </c>
      <c r="P1326">
        <v>1</v>
      </c>
      <c r="Q1326" t="str">
        <f>CONCATENATE(C1326,E1326,G1326,I1326)</f>
        <v>1</v>
      </c>
    </row>
    <row r="1327" spans="1:17" x14ac:dyDescent="0.25">
      <c r="A1327">
        <v>6090</v>
      </c>
      <c r="B1327">
        <v>91.203251999999992</v>
      </c>
      <c r="C1327" s="3">
        <v>1</v>
      </c>
      <c r="H1327">
        <v>102.95527200000001</v>
      </c>
      <c r="I1327" s="4">
        <v>4</v>
      </c>
      <c r="P1327">
        <v>2</v>
      </c>
      <c r="Q1327" t="str">
        <f>CONCATENATE(C1327,E1327,G1327,I1327)</f>
        <v>14</v>
      </c>
    </row>
    <row r="1328" spans="1:17" x14ac:dyDescent="0.25">
      <c r="A1328">
        <v>6091</v>
      </c>
      <c r="B1328">
        <v>91.203251999999992</v>
      </c>
      <c r="C1328" s="3">
        <v>1</v>
      </c>
      <c r="H1328">
        <v>102.95527200000001</v>
      </c>
      <c r="I1328" s="4">
        <v>4</v>
      </c>
      <c r="P1328">
        <v>2</v>
      </c>
      <c r="Q1328" t="str">
        <f>CONCATENATE(C1328,E1328,G1328,I1328)</f>
        <v>14</v>
      </c>
    </row>
    <row r="1329" spans="1:17" x14ac:dyDescent="0.25">
      <c r="A1329">
        <v>6092</v>
      </c>
      <c r="B1329">
        <v>91.203251999999992</v>
      </c>
      <c r="C1329" s="3">
        <v>1</v>
      </c>
      <c r="H1329">
        <v>102.95527200000001</v>
      </c>
      <c r="I1329" s="4">
        <v>4</v>
      </c>
      <c r="P1329">
        <v>2</v>
      </c>
      <c r="Q1329" t="str">
        <f>CONCATENATE(C1329,E1329,G1329,I1329)</f>
        <v>14</v>
      </c>
    </row>
    <row r="1330" spans="1:17" x14ac:dyDescent="0.25">
      <c r="A1330">
        <v>6093</v>
      </c>
      <c r="B1330">
        <v>91.203251999999992</v>
      </c>
      <c r="C1330" s="3">
        <v>1</v>
      </c>
      <c r="H1330">
        <v>102.95527200000001</v>
      </c>
      <c r="I1330" s="4">
        <v>4</v>
      </c>
      <c r="P1330">
        <v>2</v>
      </c>
      <c r="Q1330" t="str">
        <f>CONCATENATE(C1330,E1330,G1330,I1330)</f>
        <v>14</v>
      </c>
    </row>
    <row r="1331" spans="1:17" x14ac:dyDescent="0.25">
      <c r="A1331">
        <v>6094</v>
      </c>
      <c r="B1331">
        <v>91.203251999999992</v>
      </c>
      <c r="C1331" s="3">
        <v>1</v>
      </c>
      <c r="H1331">
        <v>102.95527200000001</v>
      </c>
      <c r="I1331" s="4">
        <v>4</v>
      </c>
      <c r="P1331">
        <v>2</v>
      </c>
      <c r="Q1331" t="str">
        <f>CONCATENATE(C1331,E1331,G1331,I1331)</f>
        <v>14</v>
      </c>
    </row>
    <row r="1332" spans="1:17" x14ac:dyDescent="0.25">
      <c r="A1332">
        <v>6095</v>
      </c>
      <c r="B1332">
        <v>91.203251999999992</v>
      </c>
      <c r="C1332" s="3">
        <v>1</v>
      </c>
      <c r="H1332">
        <v>102.95527200000001</v>
      </c>
      <c r="I1332" s="4">
        <v>4</v>
      </c>
      <c r="P1332">
        <v>2</v>
      </c>
      <c r="Q1332" t="str">
        <f>CONCATENATE(C1332,E1332,G1332,I1332)</f>
        <v>14</v>
      </c>
    </row>
    <row r="1333" spans="1:17" x14ac:dyDescent="0.25">
      <c r="A1333">
        <v>6096</v>
      </c>
      <c r="B1333">
        <v>91.203251999999992</v>
      </c>
      <c r="C1333" s="3">
        <v>1</v>
      </c>
      <c r="H1333">
        <v>102.95527200000001</v>
      </c>
      <c r="I1333" s="4">
        <v>4</v>
      </c>
      <c r="P1333">
        <v>2</v>
      </c>
      <c r="Q1333" t="str">
        <f>CONCATENATE(C1333,E1333,G1333,I1333)</f>
        <v>14</v>
      </c>
    </row>
    <row r="1334" spans="1:17" x14ac:dyDescent="0.25">
      <c r="A1334">
        <v>6097</v>
      </c>
      <c r="B1334">
        <v>91.203251999999992</v>
      </c>
      <c r="C1334" s="3">
        <v>1</v>
      </c>
      <c r="H1334">
        <v>102.95527200000001</v>
      </c>
      <c r="I1334" s="4">
        <v>4</v>
      </c>
      <c r="P1334">
        <v>2</v>
      </c>
      <c r="Q1334" t="str">
        <f>CONCATENATE(C1334,E1334,G1334,I1334)</f>
        <v>14</v>
      </c>
    </row>
    <row r="1335" spans="1:17" x14ac:dyDescent="0.25">
      <c r="A1335">
        <v>6098</v>
      </c>
      <c r="B1335">
        <v>91.203251999999992</v>
      </c>
      <c r="C1335" s="3">
        <v>1</v>
      </c>
      <c r="H1335">
        <v>102.95527200000001</v>
      </c>
      <c r="I1335" s="4">
        <v>4</v>
      </c>
      <c r="P1335">
        <v>2</v>
      </c>
      <c r="Q1335" t="str">
        <f>CONCATENATE(C1335,E1335,G1335,I1335)</f>
        <v>14</v>
      </c>
    </row>
    <row r="1336" spans="1:17" x14ac:dyDescent="0.25">
      <c r="A1336">
        <v>6099</v>
      </c>
      <c r="B1336">
        <v>91.203251999999992</v>
      </c>
      <c r="C1336" s="3">
        <v>1</v>
      </c>
      <c r="H1336">
        <v>102.95527200000001</v>
      </c>
      <c r="I1336" s="4">
        <v>4</v>
      </c>
      <c r="P1336">
        <v>2</v>
      </c>
      <c r="Q1336" t="str">
        <f>CONCATENATE(C1336,E1336,G1336,I1336)</f>
        <v>14</v>
      </c>
    </row>
    <row r="1337" spans="1:17" x14ac:dyDescent="0.25">
      <c r="A1337">
        <v>6100</v>
      </c>
      <c r="B1337">
        <v>91.203251999999992</v>
      </c>
      <c r="C1337" s="3">
        <v>1</v>
      </c>
      <c r="H1337">
        <v>102.95527200000001</v>
      </c>
      <c r="I1337" s="4">
        <v>4</v>
      </c>
      <c r="P1337">
        <v>2</v>
      </c>
      <c r="Q1337" t="str">
        <f>CONCATENATE(C1337,E1337,G1337,I1337)</f>
        <v>14</v>
      </c>
    </row>
    <row r="1338" spans="1:17" x14ac:dyDescent="0.25">
      <c r="A1338">
        <v>6101</v>
      </c>
      <c r="B1338">
        <v>91.203251999999992</v>
      </c>
      <c r="C1338" s="3">
        <v>1</v>
      </c>
      <c r="H1338">
        <v>102.825395</v>
      </c>
      <c r="I1338" s="4">
        <v>4</v>
      </c>
      <c r="P1338">
        <v>2</v>
      </c>
      <c r="Q1338" t="str">
        <f>CONCATENATE(C1338,E1338,G1338,I1338)</f>
        <v>14</v>
      </c>
    </row>
    <row r="1339" spans="1:17" x14ac:dyDescent="0.25">
      <c r="A1339">
        <v>6102</v>
      </c>
      <c r="B1339">
        <v>91.203251999999992</v>
      </c>
      <c r="C1339" s="3">
        <v>1</v>
      </c>
      <c r="H1339">
        <v>102.825395</v>
      </c>
      <c r="I1339" s="4">
        <v>4</v>
      </c>
      <c r="P1339">
        <v>2</v>
      </c>
      <c r="Q1339" t="str">
        <f>CONCATENATE(C1339,E1339,G1339,I1339)</f>
        <v>14</v>
      </c>
    </row>
    <row r="1340" spans="1:17" x14ac:dyDescent="0.25">
      <c r="A1340">
        <v>6103</v>
      </c>
      <c r="B1340">
        <v>91.203251999999992</v>
      </c>
      <c r="C1340" s="3">
        <v>1</v>
      </c>
      <c r="H1340">
        <v>102.825395</v>
      </c>
      <c r="I1340" s="4">
        <v>4</v>
      </c>
      <c r="P1340">
        <v>2</v>
      </c>
      <c r="Q1340" t="str">
        <f>CONCATENATE(C1340,E1340,G1340,I1340)</f>
        <v>14</v>
      </c>
    </row>
    <row r="1341" spans="1:17" x14ac:dyDescent="0.25">
      <c r="A1341">
        <v>6104</v>
      </c>
      <c r="B1341">
        <v>91.203251999999992</v>
      </c>
      <c r="C1341" s="3">
        <v>1</v>
      </c>
      <c r="H1341">
        <v>102.825395</v>
      </c>
      <c r="I1341" s="4">
        <v>4</v>
      </c>
      <c r="P1341">
        <v>2</v>
      </c>
      <c r="Q1341" t="str">
        <f>CONCATENATE(C1341,E1341,G1341,I1341)</f>
        <v>14</v>
      </c>
    </row>
    <row r="1342" spans="1:17" x14ac:dyDescent="0.25">
      <c r="A1342">
        <v>6105</v>
      </c>
      <c r="H1342">
        <v>102.63063200000001</v>
      </c>
      <c r="I1342" s="4">
        <v>4</v>
      </c>
      <c r="P1342">
        <v>1</v>
      </c>
      <c r="Q1342" t="str">
        <f>CONCATENATE(C1342,E1342,G1342,I1342)</f>
        <v>4</v>
      </c>
    </row>
    <row r="1343" spans="1:17" x14ac:dyDescent="0.25">
      <c r="A1343">
        <v>6106</v>
      </c>
      <c r="H1343">
        <v>102.63063200000001</v>
      </c>
      <c r="I1343" s="4">
        <v>4</v>
      </c>
      <c r="P1343">
        <v>1</v>
      </c>
      <c r="Q1343" t="str">
        <f>CONCATENATE(C1343,E1343,G1343,I1343)</f>
        <v>4</v>
      </c>
    </row>
    <row r="1344" spans="1:17" x14ac:dyDescent="0.25">
      <c r="A1344">
        <v>6107</v>
      </c>
      <c r="D1344">
        <v>81.334183999999993</v>
      </c>
      <c r="E1344" s="1">
        <v>2</v>
      </c>
      <c r="H1344">
        <v>102.500755</v>
      </c>
      <c r="I1344" s="4">
        <v>4</v>
      </c>
      <c r="P1344">
        <v>2</v>
      </c>
      <c r="Q1344" t="str">
        <f>CONCATENATE(C1344,E1344,G1344,I1344)</f>
        <v>24</v>
      </c>
    </row>
    <row r="1345" spans="1:17" x14ac:dyDescent="0.25">
      <c r="A1345">
        <v>6108</v>
      </c>
      <c r="D1345">
        <v>81.334183999999993</v>
      </c>
      <c r="E1345" s="1">
        <v>2</v>
      </c>
      <c r="H1345">
        <v>102.500755</v>
      </c>
      <c r="I1345" s="4">
        <v>4</v>
      </c>
      <c r="P1345">
        <v>2</v>
      </c>
      <c r="Q1345" t="str">
        <f>CONCATENATE(C1345,E1345,G1345,I1345)</f>
        <v>24</v>
      </c>
    </row>
    <row r="1346" spans="1:17" x14ac:dyDescent="0.25">
      <c r="A1346">
        <v>6109</v>
      </c>
      <c r="D1346">
        <v>81.334183999999993</v>
      </c>
      <c r="E1346" s="1">
        <v>2</v>
      </c>
      <c r="H1346">
        <v>102.11123000000001</v>
      </c>
      <c r="I1346" s="4">
        <v>4</v>
      </c>
      <c r="P1346">
        <v>2</v>
      </c>
      <c r="Q1346" t="str">
        <f>CONCATENATE(C1346,E1346,G1346,I1346)</f>
        <v>24</v>
      </c>
    </row>
    <row r="1347" spans="1:17" x14ac:dyDescent="0.25">
      <c r="A1347">
        <v>6110</v>
      </c>
      <c r="D1347">
        <v>81.334183999999993</v>
      </c>
      <c r="E1347" s="1">
        <v>2</v>
      </c>
      <c r="P1347">
        <v>1</v>
      </c>
      <c r="Q1347" t="str">
        <f>CONCATENATE(C1347,E1347,G1347,I1347)</f>
        <v>2</v>
      </c>
    </row>
    <row r="1348" spans="1:17" x14ac:dyDescent="0.25">
      <c r="A1348">
        <v>6111</v>
      </c>
      <c r="D1348">
        <v>81.334183999999993</v>
      </c>
      <c r="E1348" s="1">
        <v>2</v>
      </c>
      <c r="F1348">
        <v>93.345853000000005</v>
      </c>
      <c r="G1348" s="2">
        <v>3</v>
      </c>
      <c r="P1348">
        <v>2</v>
      </c>
      <c r="Q1348" t="str">
        <f>CONCATENATE(C1348,E1348,G1348,I1348)</f>
        <v>23</v>
      </c>
    </row>
    <row r="1349" spans="1:17" x14ac:dyDescent="0.25">
      <c r="A1349">
        <v>6112</v>
      </c>
      <c r="D1349">
        <v>81.334183999999993</v>
      </c>
      <c r="E1349" s="1">
        <v>2</v>
      </c>
      <c r="F1349">
        <v>93.345853000000005</v>
      </c>
      <c r="G1349" s="2">
        <v>3</v>
      </c>
      <c r="P1349">
        <v>2</v>
      </c>
      <c r="Q1349" t="str">
        <f>CONCATENATE(C1349,E1349,G1349,I1349)</f>
        <v>23</v>
      </c>
    </row>
    <row r="1350" spans="1:17" x14ac:dyDescent="0.25">
      <c r="A1350">
        <v>6113</v>
      </c>
      <c r="D1350">
        <v>81.334183999999993</v>
      </c>
      <c r="E1350" s="1">
        <v>2</v>
      </c>
      <c r="F1350">
        <v>93.345853000000005</v>
      </c>
      <c r="G1350" s="2">
        <v>3</v>
      </c>
      <c r="P1350">
        <v>2</v>
      </c>
      <c r="Q1350" t="str">
        <f>CONCATENATE(C1350,E1350,G1350,I1350)</f>
        <v>23</v>
      </c>
    </row>
    <row r="1351" spans="1:17" x14ac:dyDescent="0.25">
      <c r="A1351">
        <v>6114</v>
      </c>
      <c r="D1351">
        <v>81.334183999999993</v>
      </c>
      <c r="E1351" s="1">
        <v>2</v>
      </c>
      <c r="F1351">
        <v>93.345853000000005</v>
      </c>
      <c r="G1351" s="2">
        <v>3</v>
      </c>
      <c r="P1351">
        <v>2</v>
      </c>
      <c r="Q1351" t="str">
        <f>CONCATENATE(C1351,E1351,G1351,I1351)</f>
        <v>23</v>
      </c>
    </row>
    <row r="1352" spans="1:17" x14ac:dyDescent="0.25">
      <c r="A1352">
        <v>6115</v>
      </c>
      <c r="D1352">
        <v>81.334183999999993</v>
      </c>
      <c r="E1352" s="1">
        <v>2</v>
      </c>
      <c r="F1352">
        <v>93.345853000000005</v>
      </c>
      <c r="G1352" s="2">
        <v>3</v>
      </c>
      <c r="P1352">
        <v>2</v>
      </c>
      <c r="Q1352" t="str">
        <f>CONCATENATE(C1352,E1352,G1352,I1352)</f>
        <v>23</v>
      </c>
    </row>
    <row r="1353" spans="1:17" x14ac:dyDescent="0.25">
      <c r="A1353">
        <v>6116</v>
      </c>
      <c r="D1353">
        <v>81.334183999999993</v>
      </c>
      <c r="E1353" s="1">
        <v>2</v>
      </c>
      <c r="F1353">
        <v>93.345853000000005</v>
      </c>
      <c r="G1353" s="2">
        <v>3</v>
      </c>
      <c r="P1353">
        <v>2</v>
      </c>
      <c r="Q1353" t="str">
        <f>CONCATENATE(C1353,E1353,G1353,I1353)</f>
        <v>23</v>
      </c>
    </row>
    <row r="1354" spans="1:17" x14ac:dyDescent="0.25">
      <c r="A1354">
        <v>6117</v>
      </c>
      <c r="D1354">
        <v>81.334183999999993</v>
      </c>
      <c r="E1354" s="1">
        <v>2</v>
      </c>
      <c r="F1354">
        <v>93.345853000000005</v>
      </c>
      <c r="G1354" s="2">
        <v>3</v>
      </c>
      <c r="P1354">
        <v>2</v>
      </c>
      <c r="Q1354" t="str">
        <f>CONCATENATE(C1354,E1354,G1354,I1354)</f>
        <v>23</v>
      </c>
    </row>
    <row r="1355" spans="1:17" x14ac:dyDescent="0.25">
      <c r="A1355">
        <v>6118</v>
      </c>
      <c r="D1355">
        <v>81.334183999999993</v>
      </c>
      <c r="E1355" s="1">
        <v>2</v>
      </c>
      <c r="F1355">
        <v>93.345853000000005</v>
      </c>
      <c r="G1355" s="2">
        <v>3</v>
      </c>
      <c r="P1355">
        <v>2</v>
      </c>
      <c r="Q1355" t="str">
        <f>CONCATENATE(C1355,E1355,G1355,I1355)</f>
        <v>23</v>
      </c>
    </row>
    <row r="1356" spans="1:17" x14ac:dyDescent="0.25">
      <c r="A1356">
        <v>6119</v>
      </c>
      <c r="D1356">
        <v>81.334183999999993</v>
      </c>
      <c r="E1356" s="1">
        <v>2</v>
      </c>
      <c r="F1356">
        <v>93.345853000000005</v>
      </c>
      <c r="G1356" s="2">
        <v>3</v>
      </c>
      <c r="P1356">
        <v>2</v>
      </c>
      <c r="Q1356" t="str">
        <f>CONCATENATE(C1356,E1356,G1356,I1356)</f>
        <v>23</v>
      </c>
    </row>
    <row r="1357" spans="1:17" x14ac:dyDescent="0.25">
      <c r="A1357">
        <v>6120</v>
      </c>
      <c r="D1357">
        <v>81.334183999999993</v>
      </c>
      <c r="E1357" s="1">
        <v>2</v>
      </c>
      <c r="F1357">
        <v>93.345853000000005</v>
      </c>
      <c r="G1357" s="2">
        <v>3</v>
      </c>
      <c r="P1357">
        <v>2</v>
      </c>
      <c r="Q1357" t="str">
        <f>CONCATENATE(C1357,E1357,G1357,I1357)</f>
        <v>23</v>
      </c>
    </row>
    <row r="1358" spans="1:17" x14ac:dyDescent="0.25">
      <c r="A1358">
        <v>6121</v>
      </c>
      <c r="D1358">
        <v>81.334183999999993</v>
      </c>
      <c r="E1358" s="1">
        <v>2</v>
      </c>
      <c r="F1358">
        <v>93.345853000000005</v>
      </c>
      <c r="G1358" s="2">
        <v>3</v>
      </c>
      <c r="P1358">
        <v>2</v>
      </c>
      <c r="Q1358" t="str">
        <f>CONCATENATE(C1358,E1358,G1358,I1358)</f>
        <v>23</v>
      </c>
    </row>
    <row r="1359" spans="1:17" x14ac:dyDescent="0.25">
      <c r="A1359">
        <v>6122</v>
      </c>
      <c r="D1359">
        <v>81.334183999999993</v>
      </c>
      <c r="E1359" s="1">
        <v>2</v>
      </c>
      <c r="F1359">
        <v>93.345853000000005</v>
      </c>
      <c r="G1359" s="2">
        <v>3</v>
      </c>
      <c r="P1359">
        <v>2</v>
      </c>
      <c r="Q1359" t="str">
        <f>CONCATENATE(C1359,E1359,G1359,I1359)</f>
        <v>23</v>
      </c>
    </row>
    <row r="1360" spans="1:17" x14ac:dyDescent="0.25">
      <c r="A1360">
        <v>6123</v>
      </c>
      <c r="D1360">
        <v>81.334183999999993</v>
      </c>
      <c r="E1360" s="1">
        <v>2</v>
      </c>
      <c r="F1360">
        <v>93.345853000000005</v>
      </c>
      <c r="G1360" s="2">
        <v>3</v>
      </c>
      <c r="P1360">
        <v>2</v>
      </c>
      <c r="Q1360" t="str">
        <f>CONCATENATE(C1360,E1360,G1360,I1360)</f>
        <v>23</v>
      </c>
    </row>
    <row r="1361" spans="1:17" x14ac:dyDescent="0.25">
      <c r="A1361">
        <v>6124</v>
      </c>
      <c r="D1361">
        <v>81.334183999999993</v>
      </c>
      <c r="E1361" s="1">
        <v>2</v>
      </c>
      <c r="F1361">
        <v>93.345853000000005</v>
      </c>
      <c r="G1361" s="2">
        <v>3</v>
      </c>
      <c r="P1361">
        <v>2</v>
      </c>
      <c r="Q1361" t="str">
        <f>CONCATENATE(C1361,E1361,G1361,I1361)</f>
        <v>23</v>
      </c>
    </row>
    <row r="1362" spans="1:17" x14ac:dyDescent="0.25">
      <c r="A1362">
        <v>6125</v>
      </c>
      <c r="D1362">
        <v>81.334183999999993</v>
      </c>
      <c r="E1362" s="1">
        <v>2</v>
      </c>
      <c r="F1362">
        <v>93.345853000000005</v>
      </c>
      <c r="G1362" s="2">
        <v>3</v>
      </c>
      <c r="P1362">
        <v>2</v>
      </c>
      <c r="Q1362" t="str">
        <f>CONCATENATE(C1362,E1362,G1362,I1362)</f>
        <v>23</v>
      </c>
    </row>
    <row r="1363" spans="1:17" x14ac:dyDescent="0.25">
      <c r="A1363">
        <v>6126</v>
      </c>
      <c r="B1363">
        <v>73.088314999999994</v>
      </c>
      <c r="C1363" s="3">
        <v>1</v>
      </c>
      <c r="D1363">
        <v>81.334183999999993</v>
      </c>
      <c r="E1363" s="1">
        <v>2</v>
      </c>
      <c r="F1363">
        <v>93.215974000000003</v>
      </c>
      <c r="G1363" s="2">
        <v>3</v>
      </c>
      <c r="P1363">
        <v>3</v>
      </c>
      <c r="Q1363" t="str">
        <f>CONCATENATE(C1363,E1363,G1363,I1363)</f>
        <v>123</v>
      </c>
    </row>
    <row r="1364" spans="1:17" x14ac:dyDescent="0.25">
      <c r="A1364">
        <v>6127</v>
      </c>
      <c r="B1364">
        <v>73.088314999999994</v>
      </c>
      <c r="C1364" s="3">
        <v>1</v>
      </c>
      <c r="F1364">
        <v>92.956327000000002</v>
      </c>
      <c r="G1364" s="2">
        <v>3</v>
      </c>
      <c r="P1364">
        <v>2</v>
      </c>
      <c r="Q1364" t="str">
        <f>CONCATENATE(C1364,E1364,G1364,I1364)</f>
        <v>13</v>
      </c>
    </row>
    <row r="1365" spans="1:17" x14ac:dyDescent="0.25">
      <c r="A1365">
        <v>6128</v>
      </c>
      <c r="B1365">
        <v>73.088314999999994</v>
      </c>
      <c r="C1365" s="3">
        <v>1</v>
      </c>
      <c r="F1365">
        <v>92.956327000000002</v>
      </c>
      <c r="G1365" s="2">
        <v>3</v>
      </c>
      <c r="P1365">
        <v>2</v>
      </c>
      <c r="Q1365" t="str">
        <f>CONCATENATE(C1365,E1365,G1365,I1365)</f>
        <v>13</v>
      </c>
    </row>
    <row r="1366" spans="1:17" x14ac:dyDescent="0.25">
      <c r="A1366">
        <v>6129</v>
      </c>
      <c r="B1366">
        <v>73.088314999999994</v>
      </c>
      <c r="C1366" s="3">
        <v>1</v>
      </c>
      <c r="F1366">
        <v>92.956327000000002</v>
      </c>
      <c r="G1366" s="2">
        <v>3</v>
      </c>
      <c r="P1366">
        <v>2</v>
      </c>
      <c r="Q1366" t="str">
        <f>CONCATENATE(C1366,E1366,G1366,I1366)</f>
        <v>13</v>
      </c>
    </row>
    <row r="1367" spans="1:17" x14ac:dyDescent="0.25">
      <c r="A1367">
        <v>6130</v>
      </c>
      <c r="B1367">
        <v>73.088314999999994</v>
      </c>
      <c r="C1367" s="3">
        <v>1</v>
      </c>
      <c r="F1367">
        <v>92.891335999999995</v>
      </c>
      <c r="G1367" s="2">
        <v>3</v>
      </c>
      <c r="H1367">
        <v>83.022267999999997</v>
      </c>
      <c r="I1367" s="4">
        <v>4</v>
      </c>
      <c r="P1367">
        <v>3</v>
      </c>
      <c r="Q1367" t="str">
        <f>CONCATENATE(C1367,E1367,G1367,I1367)</f>
        <v>134</v>
      </c>
    </row>
    <row r="1368" spans="1:17" x14ac:dyDescent="0.25">
      <c r="A1368">
        <v>6131</v>
      </c>
      <c r="B1368">
        <v>73.088314999999994</v>
      </c>
      <c r="C1368" s="3">
        <v>1</v>
      </c>
      <c r="H1368">
        <v>83.022267999999997</v>
      </c>
      <c r="I1368" s="4">
        <v>4</v>
      </c>
      <c r="P1368">
        <v>2</v>
      </c>
      <c r="Q1368" t="str">
        <f>CONCATENATE(C1368,E1368,G1368,I1368)</f>
        <v>14</v>
      </c>
    </row>
    <row r="1369" spans="1:17" x14ac:dyDescent="0.25">
      <c r="A1369">
        <v>6132</v>
      </c>
      <c r="B1369">
        <v>73.088314999999994</v>
      </c>
      <c r="C1369" s="3">
        <v>1</v>
      </c>
      <c r="H1369">
        <v>83.022267999999997</v>
      </c>
      <c r="I1369" s="4">
        <v>4</v>
      </c>
      <c r="P1369">
        <v>2</v>
      </c>
      <c r="Q1369" t="str">
        <f>CONCATENATE(C1369,E1369,G1369,I1369)</f>
        <v>14</v>
      </c>
    </row>
    <row r="1370" spans="1:17" x14ac:dyDescent="0.25">
      <c r="A1370">
        <v>6133</v>
      </c>
      <c r="B1370">
        <v>73.088314999999994</v>
      </c>
      <c r="C1370" s="3">
        <v>1</v>
      </c>
      <c r="H1370">
        <v>83.022267999999997</v>
      </c>
      <c r="I1370" s="4">
        <v>4</v>
      </c>
      <c r="P1370">
        <v>2</v>
      </c>
      <c r="Q1370" t="str">
        <f>CONCATENATE(C1370,E1370,G1370,I1370)</f>
        <v>14</v>
      </c>
    </row>
    <row r="1371" spans="1:17" x14ac:dyDescent="0.25">
      <c r="A1371">
        <v>6134</v>
      </c>
      <c r="B1371">
        <v>73.088314999999994</v>
      </c>
      <c r="C1371" s="3">
        <v>1</v>
      </c>
      <c r="H1371">
        <v>83.022267999999997</v>
      </c>
      <c r="I1371" s="4">
        <v>4</v>
      </c>
      <c r="P1371">
        <v>2</v>
      </c>
      <c r="Q1371" t="str">
        <f>CONCATENATE(C1371,E1371,G1371,I1371)</f>
        <v>14</v>
      </c>
    </row>
    <row r="1372" spans="1:17" x14ac:dyDescent="0.25">
      <c r="A1372">
        <v>6135</v>
      </c>
      <c r="B1372">
        <v>73.088314999999994</v>
      </c>
      <c r="C1372" s="3">
        <v>1</v>
      </c>
      <c r="H1372">
        <v>83.022267999999997</v>
      </c>
      <c r="I1372" s="4">
        <v>4</v>
      </c>
      <c r="P1372">
        <v>2</v>
      </c>
      <c r="Q1372" t="str">
        <f>CONCATENATE(C1372,E1372,G1372,I1372)</f>
        <v>14</v>
      </c>
    </row>
    <row r="1373" spans="1:17" x14ac:dyDescent="0.25">
      <c r="A1373">
        <v>6136</v>
      </c>
      <c r="B1373">
        <v>73.088314999999994</v>
      </c>
      <c r="C1373" s="3">
        <v>1</v>
      </c>
      <c r="H1373">
        <v>83.022267999999997</v>
      </c>
      <c r="I1373" s="4">
        <v>4</v>
      </c>
      <c r="P1373">
        <v>2</v>
      </c>
      <c r="Q1373" t="str">
        <f>CONCATENATE(C1373,E1373,G1373,I1373)</f>
        <v>14</v>
      </c>
    </row>
    <row r="1374" spans="1:17" x14ac:dyDescent="0.25">
      <c r="A1374">
        <v>6137</v>
      </c>
      <c r="B1374">
        <v>73.088314999999994</v>
      </c>
      <c r="C1374" s="3">
        <v>1</v>
      </c>
      <c r="H1374">
        <v>83.022267999999997</v>
      </c>
      <c r="I1374" s="4">
        <v>4</v>
      </c>
      <c r="P1374">
        <v>2</v>
      </c>
      <c r="Q1374" t="str">
        <f>CONCATENATE(C1374,E1374,G1374,I1374)</f>
        <v>14</v>
      </c>
    </row>
    <row r="1375" spans="1:17" x14ac:dyDescent="0.25">
      <c r="A1375">
        <v>6138</v>
      </c>
      <c r="B1375">
        <v>73.088314999999994</v>
      </c>
      <c r="C1375" s="3">
        <v>1</v>
      </c>
      <c r="H1375">
        <v>83.022267999999997</v>
      </c>
      <c r="I1375" s="4">
        <v>4</v>
      </c>
      <c r="P1375">
        <v>2</v>
      </c>
      <c r="Q1375" t="str">
        <f>CONCATENATE(C1375,E1375,G1375,I1375)</f>
        <v>14</v>
      </c>
    </row>
    <row r="1376" spans="1:17" x14ac:dyDescent="0.25">
      <c r="A1376">
        <v>6139</v>
      </c>
      <c r="B1376">
        <v>73.088314999999994</v>
      </c>
      <c r="C1376" s="3">
        <v>1</v>
      </c>
      <c r="H1376">
        <v>83.022267999999997</v>
      </c>
      <c r="I1376" s="4">
        <v>4</v>
      </c>
      <c r="P1376">
        <v>2</v>
      </c>
      <c r="Q1376" t="str">
        <f>CONCATENATE(C1376,E1376,G1376,I1376)</f>
        <v>14</v>
      </c>
    </row>
    <row r="1377" spans="1:17" x14ac:dyDescent="0.25">
      <c r="A1377">
        <v>6140</v>
      </c>
      <c r="B1377">
        <v>73.088314999999994</v>
      </c>
      <c r="C1377" s="3">
        <v>1</v>
      </c>
      <c r="H1377">
        <v>83.022267999999997</v>
      </c>
      <c r="I1377" s="4">
        <v>4</v>
      </c>
      <c r="P1377">
        <v>2</v>
      </c>
      <c r="Q1377" t="str">
        <f>CONCATENATE(C1377,E1377,G1377,I1377)</f>
        <v>14</v>
      </c>
    </row>
    <row r="1378" spans="1:17" x14ac:dyDescent="0.25">
      <c r="A1378">
        <v>6141</v>
      </c>
      <c r="B1378">
        <v>73.088314999999994</v>
      </c>
      <c r="C1378" s="3">
        <v>1</v>
      </c>
      <c r="H1378">
        <v>83.022267999999997</v>
      </c>
      <c r="I1378" s="4">
        <v>4</v>
      </c>
      <c r="P1378">
        <v>2</v>
      </c>
      <c r="Q1378" t="str">
        <f>CONCATENATE(C1378,E1378,G1378,I1378)</f>
        <v>14</v>
      </c>
    </row>
    <row r="1379" spans="1:17" x14ac:dyDescent="0.25">
      <c r="A1379">
        <v>6142</v>
      </c>
      <c r="B1379">
        <v>73.088314999999994</v>
      </c>
      <c r="C1379" s="3">
        <v>1</v>
      </c>
      <c r="H1379">
        <v>83.022267999999997</v>
      </c>
      <c r="I1379" s="4">
        <v>4</v>
      </c>
      <c r="P1379">
        <v>2</v>
      </c>
      <c r="Q1379" t="str">
        <f>CONCATENATE(C1379,E1379,G1379,I1379)</f>
        <v>14</v>
      </c>
    </row>
    <row r="1380" spans="1:17" x14ac:dyDescent="0.25">
      <c r="A1380">
        <v>6143</v>
      </c>
      <c r="B1380">
        <v>73.088314999999994</v>
      </c>
      <c r="C1380" s="3">
        <v>1</v>
      </c>
      <c r="H1380">
        <v>83.022267999999997</v>
      </c>
      <c r="I1380" s="4">
        <v>4</v>
      </c>
      <c r="P1380">
        <v>2</v>
      </c>
      <c r="Q1380" t="str">
        <f>CONCATENATE(C1380,E1380,G1380,I1380)</f>
        <v>14</v>
      </c>
    </row>
    <row r="1381" spans="1:17" x14ac:dyDescent="0.25">
      <c r="A1381">
        <v>6144</v>
      </c>
      <c r="B1381">
        <v>73.088314999999994</v>
      </c>
      <c r="C1381" s="3">
        <v>1</v>
      </c>
      <c r="H1381">
        <v>83.022267999999997</v>
      </c>
      <c r="I1381" s="4">
        <v>4</v>
      </c>
      <c r="P1381">
        <v>2</v>
      </c>
      <c r="Q1381" t="str">
        <f>CONCATENATE(C1381,E1381,G1381,I1381)</f>
        <v>14</v>
      </c>
    </row>
    <row r="1382" spans="1:17" x14ac:dyDescent="0.25">
      <c r="A1382">
        <v>6145</v>
      </c>
      <c r="B1382">
        <v>73.088314999999994</v>
      </c>
      <c r="C1382" s="3">
        <v>1</v>
      </c>
      <c r="H1382">
        <v>83.022267999999997</v>
      </c>
      <c r="I1382" s="4">
        <v>4</v>
      </c>
      <c r="P1382">
        <v>2</v>
      </c>
      <c r="Q1382" t="str">
        <f>CONCATENATE(C1382,E1382,G1382,I1382)</f>
        <v>14</v>
      </c>
    </row>
    <row r="1383" spans="1:17" x14ac:dyDescent="0.25">
      <c r="A1383">
        <v>6146</v>
      </c>
      <c r="B1383">
        <v>73.088314999999994</v>
      </c>
      <c r="C1383" s="3">
        <v>1</v>
      </c>
      <c r="H1383">
        <v>83.022267999999997</v>
      </c>
      <c r="I1383" s="4">
        <v>4</v>
      </c>
      <c r="P1383">
        <v>2</v>
      </c>
      <c r="Q1383" t="str">
        <f>CONCATENATE(C1383,E1383,G1383,I1383)</f>
        <v>14</v>
      </c>
    </row>
    <row r="1384" spans="1:17" x14ac:dyDescent="0.25">
      <c r="A1384">
        <v>6147</v>
      </c>
      <c r="B1384">
        <v>73.088314999999994</v>
      </c>
      <c r="C1384" s="3">
        <v>1</v>
      </c>
      <c r="D1384">
        <v>65.946138000000005</v>
      </c>
      <c r="E1384" s="1">
        <v>2</v>
      </c>
      <c r="H1384">
        <v>83.022267999999997</v>
      </c>
      <c r="I1384" s="4">
        <v>4</v>
      </c>
      <c r="P1384">
        <v>3</v>
      </c>
      <c r="Q1384" t="str">
        <f>CONCATENATE(C1384,E1384,G1384,I1384)</f>
        <v>124</v>
      </c>
    </row>
    <row r="1385" spans="1:17" x14ac:dyDescent="0.25">
      <c r="A1385">
        <v>6148</v>
      </c>
      <c r="D1385">
        <v>65.946138000000005</v>
      </c>
      <c r="E1385" s="1">
        <v>2</v>
      </c>
      <c r="H1385">
        <v>83.022267999999997</v>
      </c>
      <c r="I1385" s="4">
        <v>4</v>
      </c>
      <c r="P1385">
        <v>2</v>
      </c>
      <c r="Q1385" t="str">
        <f>CONCATENATE(C1385,E1385,G1385,I1385)</f>
        <v>24</v>
      </c>
    </row>
    <row r="1386" spans="1:17" x14ac:dyDescent="0.25">
      <c r="A1386">
        <v>6149</v>
      </c>
      <c r="D1386">
        <v>65.946138000000005</v>
      </c>
      <c r="E1386" s="1">
        <v>2</v>
      </c>
      <c r="H1386">
        <v>83.022267999999997</v>
      </c>
      <c r="I1386" s="4">
        <v>4</v>
      </c>
      <c r="P1386">
        <v>2</v>
      </c>
      <c r="Q1386" t="str">
        <f>CONCATENATE(C1386,E1386,G1386,I1386)</f>
        <v>24</v>
      </c>
    </row>
    <row r="1387" spans="1:17" x14ac:dyDescent="0.25">
      <c r="A1387">
        <v>6150</v>
      </c>
      <c r="D1387">
        <v>65.946138000000005</v>
      </c>
      <c r="E1387" s="1">
        <v>2</v>
      </c>
      <c r="H1387">
        <v>83.022267999999997</v>
      </c>
      <c r="I1387" s="4">
        <v>4</v>
      </c>
      <c r="P1387">
        <v>2</v>
      </c>
      <c r="Q1387" t="str">
        <f>CONCATENATE(C1387,E1387,G1387,I1387)</f>
        <v>24</v>
      </c>
    </row>
    <row r="1388" spans="1:17" x14ac:dyDescent="0.25">
      <c r="A1388">
        <v>6151</v>
      </c>
      <c r="D1388">
        <v>65.946138000000005</v>
      </c>
      <c r="E1388" s="1">
        <v>2</v>
      </c>
      <c r="H1388">
        <v>82.762619999999998</v>
      </c>
      <c r="I1388" s="4">
        <v>4</v>
      </c>
      <c r="P1388">
        <v>2</v>
      </c>
      <c r="Q1388" t="str">
        <f>CONCATENATE(C1388,E1388,G1388,I1388)</f>
        <v>24</v>
      </c>
    </row>
    <row r="1389" spans="1:17" x14ac:dyDescent="0.25">
      <c r="A1389">
        <v>6152</v>
      </c>
      <c r="D1389">
        <v>65.946138000000005</v>
      </c>
      <c r="E1389" s="1">
        <v>2</v>
      </c>
      <c r="H1389">
        <v>82.437982000000005</v>
      </c>
      <c r="I1389" s="4">
        <v>4</v>
      </c>
      <c r="P1389">
        <v>2</v>
      </c>
      <c r="Q1389" t="str">
        <f>CONCATENATE(C1389,E1389,G1389,I1389)</f>
        <v>24</v>
      </c>
    </row>
    <row r="1390" spans="1:17" x14ac:dyDescent="0.25">
      <c r="A1390">
        <v>6153</v>
      </c>
      <c r="D1390">
        <v>65.946138000000005</v>
      </c>
      <c r="E1390" s="1">
        <v>2</v>
      </c>
      <c r="P1390">
        <v>1</v>
      </c>
      <c r="Q1390" t="str">
        <f>CONCATENATE(C1390,E1390,G1390,I1390)</f>
        <v>2</v>
      </c>
    </row>
    <row r="1391" spans="1:17" x14ac:dyDescent="0.25">
      <c r="A1391">
        <v>6154</v>
      </c>
      <c r="D1391">
        <v>65.946138000000005</v>
      </c>
      <c r="E1391" s="1">
        <v>2</v>
      </c>
      <c r="P1391">
        <v>1</v>
      </c>
      <c r="Q1391" t="str">
        <f>CONCATENATE(C1391,E1391,G1391,I1391)</f>
        <v>2</v>
      </c>
    </row>
    <row r="1392" spans="1:17" x14ac:dyDescent="0.25">
      <c r="A1392">
        <v>6155</v>
      </c>
      <c r="D1392">
        <v>65.946138000000005</v>
      </c>
      <c r="E1392" s="1">
        <v>2</v>
      </c>
      <c r="F1392">
        <v>74.971161999999993</v>
      </c>
      <c r="G1392" s="2">
        <v>3</v>
      </c>
      <c r="P1392">
        <v>2</v>
      </c>
      <c r="Q1392" t="str">
        <f>CONCATENATE(C1392,E1392,G1392,I1392)</f>
        <v>23</v>
      </c>
    </row>
    <row r="1393" spans="1:17" x14ac:dyDescent="0.25">
      <c r="A1393">
        <v>6156</v>
      </c>
      <c r="D1393">
        <v>65.946138000000005</v>
      </c>
      <c r="E1393" s="1">
        <v>2</v>
      </c>
      <c r="F1393">
        <v>74.971161999999993</v>
      </c>
      <c r="G1393" s="2">
        <v>3</v>
      </c>
      <c r="P1393">
        <v>2</v>
      </c>
      <c r="Q1393" t="str">
        <f>CONCATENATE(C1393,E1393,G1393,I1393)</f>
        <v>23</v>
      </c>
    </row>
    <row r="1394" spans="1:17" x14ac:dyDescent="0.25">
      <c r="A1394">
        <v>6157</v>
      </c>
      <c r="D1394">
        <v>65.946138000000005</v>
      </c>
      <c r="E1394" s="1">
        <v>2</v>
      </c>
      <c r="F1394">
        <v>74.971161999999993</v>
      </c>
      <c r="G1394" s="2">
        <v>3</v>
      </c>
      <c r="P1394">
        <v>2</v>
      </c>
      <c r="Q1394" t="str">
        <f>CONCATENATE(C1394,E1394,G1394,I1394)</f>
        <v>23</v>
      </c>
    </row>
    <row r="1395" spans="1:17" x14ac:dyDescent="0.25">
      <c r="A1395">
        <v>6158</v>
      </c>
      <c r="D1395">
        <v>65.946138000000005</v>
      </c>
      <c r="E1395" s="1">
        <v>2</v>
      </c>
      <c r="F1395">
        <v>74.971161999999993</v>
      </c>
      <c r="G1395" s="2">
        <v>3</v>
      </c>
      <c r="P1395">
        <v>2</v>
      </c>
      <c r="Q1395" t="str">
        <f>CONCATENATE(C1395,E1395,G1395,I1395)</f>
        <v>23</v>
      </c>
    </row>
    <row r="1396" spans="1:17" x14ac:dyDescent="0.25">
      <c r="A1396">
        <v>6159</v>
      </c>
      <c r="D1396">
        <v>65.946138000000005</v>
      </c>
      <c r="E1396" s="1">
        <v>2</v>
      </c>
      <c r="F1396">
        <v>74.971161999999993</v>
      </c>
      <c r="G1396" s="2">
        <v>3</v>
      </c>
      <c r="P1396">
        <v>2</v>
      </c>
      <c r="Q1396" t="str">
        <f>CONCATENATE(C1396,E1396,G1396,I1396)</f>
        <v>23</v>
      </c>
    </row>
    <row r="1397" spans="1:17" x14ac:dyDescent="0.25">
      <c r="A1397">
        <v>6160</v>
      </c>
      <c r="D1397">
        <v>65.946138000000005</v>
      </c>
      <c r="E1397" s="1">
        <v>2</v>
      </c>
      <c r="F1397">
        <v>74.971161999999993</v>
      </c>
      <c r="G1397" s="2">
        <v>3</v>
      </c>
      <c r="P1397">
        <v>2</v>
      </c>
      <c r="Q1397" t="str">
        <f>CONCATENATE(C1397,E1397,G1397,I1397)</f>
        <v>23</v>
      </c>
    </row>
    <row r="1398" spans="1:17" x14ac:dyDescent="0.25">
      <c r="A1398">
        <v>6161</v>
      </c>
      <c r="D1398">
        <v>65.946138000000005</v>
      </c>
      <c r="E1398" s="1">
        <v>2</v>
      </c>
      <c r="F1398">
        <v>74.971161999999993</v>
      </c>
      <c r="G1398" s="2">
        <v>3</v>
      </c>
      <c r="P1398">
        <v>2</v>
      </c>
      <c r="Q1398" t="str">
        <f>CONCATENATE(C1398,E1398,G1398,I1398)</f>
        <v>23</v>
      </c>
    </row>
    <row r="1399" spans="1:17" x14ac:dyDescent="0.25">
      <c r="A1399">
        <v>6162</v>
      </c>
      <c r="D1399">
        <v>65.946138000000005</v>
      </c>
      <c r="E1399" s="1">
        <v>2</v>
      </c>
      <c r="F1399">
        <v>74.971161999999993</v>
      </c>
      <c r="G1399" s="2">
        <v>3</v>
      </c>
      <c r="P1399">
        <v>2</v>
      </c>
      <c r="Q1399" t="str">
        <f>CONCATENATE(C1399,E1399,G1399,I1399)</f>
        <v>23</v>
      </c>
    </row>
    <row r="1400" spans="1:17" x14ac:dyDescent="0.25">
      <c r="A1400">
        <v>6163</v>
      </c>
      <c r="D1400">
        <v>65.946138000000005</v>
      </c>
      <c r="E1400" s="1">
        <v>2</v>
      </c>
      <c r="F1400">
        <v>74.971161999999993</v>
      </c>
      <c r="G1400" s="2">
        <v>3</v>
      </c>
      <c r="P1400">
        <v>2</v>
      </c>
      <c r="Q1400" t="str">
        <f>CONCATENATE(C1400,E1400,G1400,I1400)</f>
        <v>23</v>
      </c>
    </row>
    <row r="1401" spans="1:17" x14ac:dyDescent="0.25">
      <c r="A1401">
        <v>6164</v>
      </c>
      <c r="D1401">
        <v>65.946138000000005</v>
      </c>
      <c r="E1401" s="1">
        <v>2</v>
      </c>
      <c r="F1401">
        <v>74.971161999999993</v>
      </c>
      <c r="G1401" s="2">
        <v>3</v>
      </c>
      <c r="P1401">
        <v>2</v>
      </c>
      <c r="Q1401" t="str">
        <f>CONCATENATE(C1401,E1401,G1401,I1401)</f>
        <v>23</v>
      </c>
    </row>
    <row r="1402" spans="1:17" x14ac:dyDescent="0.25">
      <c r="A1402">
        <v>6165</v>
      </c>
      <c r="D1402">
        <v>65.946138000000005</v>
      </c>
      <c r="E1402" s="1">
        <v>2</v>
      </c>
      <c r="F1402">
        <v>74.971161999999993</v>
      </c>
      <c r="G1402" s="2">
        <v>3</v>
      </c>
      <c r="P1402">
        <v>2</v>
      </c>
      <c r="Q1402" t="str">
        <f>CONCATENATE(C1402,E1402,G1402,I1402)</f>
        <v>23</v>
      </c>
    </row>
    <row r="1403" spans="1:17" x14ac:dyDescent="0.25">
      <c r="A1403">
        <v>6166</v>
      </c>
      <c r="D1403">
        <v>65.946138000000005</v>
      </c>
      <c r="E1403" s="1">
        <v>2</v>
      </c>
      <c r="F1403">
        <v>74.971161999999993</v>
      </c>
      <c r="G1403" s="2">
        <v>3</v>
      </c>
      <c r="P1403">
        <v>2</v>
      </c>
      <c r="Q1403" t="str">
        <f>CONCATENATE(C1403,E1403,G1403,I1403)</f>
        <v>23</v>
      </c>
    </row>
    <row r="1404" spans="1:17" x14ac:dyDescent="0.25">
      <c r="A1404">
        <v>6167</v>
      </c>
      <c r="B1404">
        <v>55.882100999999992</v>
      </c>
      <c r="C1404" s="3">
        <v>1</v>
      </c>
      <c r="D1404">
        <v>65.946138000000005</v>
      </c>
      <c r="E1404" s="1">
        <v>2</v>
      </c>
      <c r="F1404">
        <v>74.971161999999993</v>
      </c>
      <c r="G1404" s="2">
        <v>3</v>
      </c>
      <c r="P1404">
        <v>3</v>
      </c>
      <c r="Q1404" t="str">
        <f>CONCATENATE(C1404,E1404,G1404,I1404)</f>
        <v>123</v>
      </c>
    </row>
    <row r="1405" spans="1:17" x14ac:dyDescent="0.25">
      <c r="A1405">
        <v>6168</v>
      </c>
      <c r="B1405">
        <v>55.882100999999992</v>
      </c>
      <c r="C1405" s="3">
        <v>1</v>
      </c>
      <c r="D1405">
        <v>65.946138000000005</v>
      </c>
      <c r="E1405" s="1">
        <v>2</v>
      </c>
      <c r="F1405">
        <v>74.971161999999993</v>
      </c>
      <c r="G1405" s="2">
        <v>3</v>
      </c>
      <c r="P1405">
        <v>3</v>
      </c>
      <c r="Q1405" t="str">
        <f>CONCATENATE(C1405,E1405,G1405,I1405)</f>
        <v>123</v>
      </c>
    </row>
    <row r="1406" spans="1:17" x14ac:dyDescent="0.25">
      <c r="A1406">
        <v>6169</v>
      </c>
      <c r="B1406">
        <v>55.882100999999992</v>
      </c>
      <c r="C1406" s="3">
        <v>1</v>
      </c>
      <c r="F1406">
        <v>74.971161999999993</v>
      </c>
      <c r="G1406" s="2">
        <v>3</v>
      </c>
      <c r="P1406">
        <v>2</v>
      </c>
      <c r="Q1406" t="str">
        <f>CONCATENATE(C1406,E1406,G1406,I1406)</f>
        <v>13</v>
      </c>
    </row>
    <row r="1407" spans="1:17" x14ac:dyDescent="0.25">
      <c r="A1407">
        <v>6170</v>
      </c>
      <c r="B1407">
        <v>55.882100999999992</v>
      </c>
      <c r="C1407" s="3">
        <v>1</v>
      </c>
      <c r="F1407">
        <v>74.971161999999993</v>
      </c>
      <c r="G1407" s="2">
        <v>3</v>
      </c>
      <c r="P1407">
        <v>2</v>
      </c>
      <c r="Q1407" t="str">
        <f>CONCATENATE(C1407,E1407,G1407,I1407)</f>
        <v>13</v>
      </c>
    </row>
    <row r="1408" spans="1:17" x14ac:dyDescent="0.25">
      <c r="A1408">
        <v>6171</v>
      </c>
      <c r="B1408">
        <v>55.882100999999992</v>
      </c>
      <c r="C1408" s="3">
        <v>1</v>
      </c>
      <c r="F1408">
        <v>74.971161999999993</v>
      </c>
      <c r="G1408" s="2">
        <v>3</v>
      </c>
      <c r="P1408">
        <v>2</v>
      </c>
      <c r="Q1408" t="str">
        <f>CONCATENATE(C1408,E1408,G1408,I1408)</f>
        <v>13</v>
      </c>
    </row>
    <row r="1409" spans="1:17" x14ac:dyDescent="0.25">
      <c r="A1409">
        <v>6172</v>
      </c>
      <c r="B1409">
        <v>55.882100999999992</v>
      </c>
      <c r="C1409" s="3">
        <v>1</v>
      </c>
      <c r="F1409">
        <v>74.971161999999993</v>
      </c>
      <c r="G1409" s="2">
        <v>3</v>
      </c>
      <c r="H1409">
        <v>65.60342399999999</v>
      </c>
      <c r="I1409" s="4">
        <v>4</v>
      </c>
      <c r="P1409">
        <v>3</v>
      </c>
      <c r="Q1409" t="str">
        <f>CONCATENATE(C1409,E1409,G1409,I1409)</f>
        <v>134</v>
      </c>
    </row>
    <row r="1410" spans="1:17" x14ac:dyDescent="0.25">
      <c r="A1410">
        <v>6173</v>
      </c>
      <c r="B1410">
        <v>55.882100999999992</v>
      </c>
      <c r="C1410" s="3">
        <v>1</v>
      </c>
      <c r="F1410">
        <v>74.581639999999993</v>
      </c>
      <c r="G1410" s="2">
        <v>3</v>
      </c>
      <c r="H1410">
        <v>65.60342399999999</v>
      </c>
      <c r="I1410" s="4">
        <v>4</v>
      </c>
      <c r="P1410">
        <v>3</v>
      </c>
      <c r="Q1410" t="str">
        <f>CONCATENATE(C1410,E1410,G1410,I1410)</f>
        <v>134</v>
      </c>
    </row>
    <row r="1411" spans="1:17" x14ac:dyDescent="0.25">
      <c r="A1411">
        <v>6174</v>
      </c>
      <c r="B1411">
        <v>55.882100999999992</v>
      </c>
      <c r="C1411" s="3">
        <v>1</v>
      </c>
      <c r="F1411">
        <v>74.581639999999993</v>
      </c>
      <c r="G1411" s="2">
        <v>3</v>
      </c>
      <c r="H1411">
        <v>67.049936000000002</v>
      </c>
      <c r="I1411" s="4">
        <v>4</v>
      </c>
      <c r="P1411">
        <v>3</v>
      </c>
      <c r="Q1411" t="str">
        <f>CONCATENATE(C1411,E1411,G1411,I1411)</f>
        <v>134</v>
      </c>
    </row>
    <row r="1412" spans="1:17" x14ac:dyDescent="0.25">
      <c r="A1412">
        <v>6175</v>
      </c>
      <c r="B1412">
        <v>55.882100999999992</v>
      </c>
      <c r="C1412" s="3">
        <v>1</v>
      </c>
      <c r="F1412">
        <v>74.516645000000011</v>
      </c>
      <c r="G1412" s="2">
        <v>3</v>
      </c>
      <c r="H1412">
        <v>67.049936000000002</v>
      </c>
      <c r="I1412" s="4">
        <v>4</v>
      </c>
      <c r="P1412">
        <v>3</v>
      </c>
      <c r="Q1412" t="str">
        <f>CONCATENATE(C1412,E1412,G1412,I1412)</f>
        <v>134</v>
      </c>
    </row>
    <row r="1413" spans="1:17" x14ac:dyDescent="0.25">
      <c r="A1413">
        <v>6176</v>
      </c>
      <c r="B1413">
        <v>55.882100999999992</v>
      </c>
      <c r="C1413" s="3">
        <v>1</v>
      </c>
      <c r="H1413">
        <v>67.049936000000002</v>
      </c>
      <c r="I1413" s="4">
        <v>4</v>
      </c>
      <c r="P1413">
        <v>2</v>
      </c>
      <c r="Q1413" t="str">
        <f>CONCATENATE(C1413,E1413,G1413,I1413)</f>
        <v>14</v>
      </c>
    </row>
    <row r="1414" spans="1:17" x14ac:dyDescent="0.25">
      <c r="A1414">
        <v>6177</v>
      </c>
      <c r="B1414">
        <v>55.882100999999992</v>
      </c>
      <c r="C1414" s="3">
        <v>1</v>
      </c>
      <c r="H1414">
        <v>67.049936000000002</v>
      </c>
      <c r="I1414" s="4">
        <v>4</v>
      </c>
      <c r="P1414">
        <v>2</v>
      </c>
      <c r="Q1414" t="str">
        <f>CONCATENATE(C1414,E1414,G1414,I1414)</f>
        <v>14</v>
      </c>
    </row>
    <row r="1415" spans="1:17" x14ac:dyDescent="0.25">
      <c r="A1415">
        <v>6178</v>
      </c>
      <c r="B1415">
        <v>55.882100999999992</v>
      </c>
      <c r="C1415" s="3">
        <v>1</v>
      </c>
      <c r="H1415">
        <v>67.049936000000002</v>
      </c>
      <c r="I1415" s="4">
        <v>4</v>
      </c>
      <c r="P1415">
        <v>2</v>
      </c>
      <c r="Q1415" t="str">
        <f>CONCATENATE(C1415,E1415,G1415,I1415)</f>
        <v>14</v>
      </c>
    </row>
    <row r="1416" spans="1:17" x14ac:dyDescent="0.25">
      <c r="A1416">
        <v>6179</v>
      </c>
      <c r="B1416">
        <v>55.882100999999992</v>
      </c>
      <c r="C1416" s="3">
        <v>1</v>
      </c>
      <c r="H1416">
        <v>67.049936000000002</v>
      </c>
      <c r="I1416" s="4">
        <v>4</v>
      </c>
      <c r="P1416">
        <v>2</v>
      </c>
      <c r="Q1416" t="str">
        <f>CONCATENATE(C1416,E1416,G1416,I1416)</f>
        <v>14</v>
      </c>
    </row>
    <row r="1417" spans="1:17" x14ac:dyDescent="0.25">
      <c r="A1417">
        <v>6180</v>
      </c>
      <c r="B1417">
        <v>55.882100999999992</v>
      </c>
      <c r="C1417" s="3">
        <v>1</v>
      </c>
      <c r="H1417">
        <v>67.049936000000002</v>
      </c>
      <c r="I1417" s="4">
        <v>4</v>
      </c>
      <c r="P1417">
        <v>2</v>
      </c>
      <c r="Q1417" t="str">
        <f>CONCATENATE(C1417,E1417,G1417,I1417)</f>
        <v>14</v>
      </c>
    </row>
    <row r="1418" spans="1:17" x14ac:dyDescent="0.25">
      <c r="A1418">
        <v>6181</v>
      </c>
      <c r="B1418">
        <v>55.882100999999992</v>
      </c>
      <c r="C1418" s="3">
        <v>1</v>
      </c>
      <c r="H1418">
        <v>67.049936000000002</v>
      </c>
      <c r="I1418" s="4">
        <v>4</v>
      </c>
      <c r="P1418">
        <v>2</v>
      </c>
      <c r="Q1418" t="str">
        <f>CONCATENATE(C1418,E1418,G1418,I1418)</f>
        <v>14</v>
      </c>
    </row>
    <row r="1419" spans="1:17" x14ac:dyDescent="0.25">
      <c r="A1419">
        <v>6182</v>
      </c>
      <c r="B1419">
        <v>55.882100999999992</v>
      </c>
      <c r="C1419" s="3">
        <v>1</v>
      </c>
      <c r="H1419">
        <v>67.049936000000002</v>
      </c>
      <c r="I1419" s="4">
        <v>4</v>
      </c>
      <c r="P1419">
        <v>2</v>
      </c>
      <c r="Q1419" t="str">
        <f>CONCATENATE(C1419,E1419,G1419,I1419)</f>
        <v>14</v>
      </c>
    </row>
    <row r="1420" spans="1:17" x14ac:dyDescent="0.25">
      <c r="A1420">
        <v>6183</v>
      </c>
      <c r="B1420">
        <v>55.882100999999992</v>
      </c>
      <c r="C1420" s="3">
        <v>1</v>
      </c>
      <c r="H1420">
        <v>67.049936000000002</v>
      </c>
      <c r="I1420" s="4">
        <v>4</v>
      </c>
      <c r="P1420">
        <v>2</v>
      </c>
      <c r="Q1420" t="str">
        <f>CONCATENATE(C1420,E1420,G1420,I1420)</f>
        <v>14</v>
      </c>
    </row>
    <row r="1421" spans="1:17" x14ac:dyDescent="0.25">
      <c r="A1421">
        <v>6184</v>
      </c>
      <c r="B1421">
        <v>55.882100999999992</v>
      </c>
      <c r="C1421" s="3">
        <v>1</v>
      </c>
      <c r="H1421">
        <v>67.049936000000002</v>
      </c>
      <c r="I1421" s="4">
        <v>4</v>
      </c>
      <c r="P1421">
        <v>2</v>
      </c>
      <c r="Q1421" t="str">
        <f>CONCATENATE(C1421,E1421,G1421,I1421)</f>
        <v>14</v>
      </c>
    </row>
    <row r="1422" spans="1:17" x14ac:dyDescent="0.25">
      <c r="A1422">
        <v>6185</v>
      </c>
      <c r="B1422">
        <v>55.882100999999992</v>
      </c>
      <c r="C1422" s="3">
        <v>1</v>
      </c>
      <c r="H1422">
        <v>67.049936000000002</v>
      </c>
      <c r="I1422" s="4">
        <v>4</v>
      </c>
      <c r="P1422">
        <v>2</v>
      </c>
      <c r="Q1422" t="str">
        <f>CONCATENATE(C1422,E1422,G1422,I1422)</f>
        <v>14</v>
      </c>
    </row>
    <row r="1423" spans="1:17" x14ac:dyDescent="0.25">
      <c r="A1423">
        <v>6186</v>
      </c>
      <c r="B1423">
        <v>55.882100999999992</v>
      </c>
      <c r="C1423" s="3">
        <v>1</v>
      </c>
      <c r="H1423">
        <v>67.049936000000002</v>
      </c>
      <c r="I1423" s="4">
        <v>4</v>
      </c>
      <c r="P1423">
        <v>2</v>
      </c>
      <c r="Q1423" t="str">
        <f>CONCATENATE(C1423,E1423,G1423,I1423)</f>
        <v>14</v>
      </c>
    </row>
    <row r="1424" spans="1:17" x14ac:dyDescent="0.25">
      <c r="A1424">
        <v>6187</v>
      </c>
      <c r="B1424">
        <v>55.882100999999992</v>
      </c>
      <c r="C1424" s="3">
        <v>1</v>
      </c>
      <c r="H1424">
        <v>67.049936000000002</v>
      </c>
      <c r="I1424" s="4">
        <v>4</v>
      </c>
      <c r="P1424">
        <v>2</v>
      </c>
      <c r="Q1424" t="str">
        <f>CONCATENATE(C1424,E1424,G1424,I1424)</f>
        <v>14</v>
      </c>
    </row>
    <row r="1425" spans="1:17" x14ac:dyDescent="0.25">
      <c r="A1425">
        <v>6188</v>
      </c>
      <c r="B1425">
        <v>55.882100999999992</v>
      </c>
      <c r="C1425" s="3">
        <v>1</v>
      </c>
      <c r="H1425">
        <v>67.049936000000002</v>
      </c>
      <c r="I1425" s="4">
        <v>4</v>
      </c>
      <c r="P1425">
        <v>2</v>
      </c>
      <c r="Q1425" t="str">
        <f>CONCATENATE(C1425,E1425,G1425,I1425)</f>
        <v>14</v>
      </c>
    </row>
    <row r="1426" spans="1:17" x14ac:dyDescent="0.25">
      <c r="A1426">
        <v>6189</v>
      </c>
      <c r="B1426">
        <v>55.673702999999996</v>
      </c>
      <c r="C1426" s="3">
        <v>1</v>
      </c>
      <c r="D1426">
        <v>45.674553999999993</v>
      </c>
      <c r="E1426" s="1">
        <v>2</v>
      </c>
      <c r="H1426">
        <v>67.049936000000002</v>
      </c>
      <c r="I1426" s="4">
        <v>4</v>
      </c>
      <c r="P1426">
        <v>3</v>
      </c>
      <c r="Q1426" t="str">
        <f>CONCATENATE(C1426,E1426,G1426,I1426)</f>
        <v>124</v>
      </c>
    </row>
    <row r="1427" spans="1:17" x14ac:dyDescent="0.25">
      <c r="A1427">
        <v>6190</v>
      </c>
      <c r="D1427">
        <v>45.674553999999993</v>
      </c>
      <c r="E1427" s="1">
        <v>2</v>
      </c>
      <c r="H1427">
        <v>67.049936000000002</v>
      </c>
      <c r="I1427" s="4">
        <v>4</v>
      </c>
      <c r="P1427">
        <v>2</v>
      </c>
      <c r="Q1427" t="str">
        <f>CONCATENATE(C1427,E1427,G1427,I1427)</f>
        <v>24</v>
      </c>
    </row>
    <row r="1428" spans="1:17" x14ac:dyDescent="0.25">
      <c r="A1428">
        <v>6191</v>
      </c>
      <c r="D1428">
        <v>45.674553999999993</v>
      </c>
      <c r="E1428" s="1">
        <v>2</v>
      </c>
      <c r="H1428">
        <v>67.049936000000002</v>
      </c>
      <c r="I1428" s="4">
        <v>4</v>
      </c>
      <c r="P1428">
        <v>2</v>
      </c>
      <c r="Q1428" t="str">
        <f>CONCATENATE(C1428,E1428,G1428,I1428)</f>
        <v>24</v>
      </c>
    </row>
    <row r="1429" spans="1:17" x14ac:dyDescent="0.25">
      <c r="A1429">
        <v>6192</v>
      </c>
      <c r="D1429">
        <v>45.674553999999993</v>
      </c>
      <c r="E1429" s="1">
        <v>2</v>
      </c>
      <c r="H1429">
        <v>67.049936000000002</v>
      </c>
      <c r="I1429" s="4">
        <v>4</v>
      </c>
      <c r="P1429">
        <v>2</v>
      </c>
      <c r="Q1429" t="str">
        <f>CONCATENATE(C1429,E1429,G1429,I1429)</f>
        <v>24</v>
      </c>
    </row>
    <row r="1430" spans="1:17" x14ac:dyDescent="0.25">
      <c r="A1430">
        <v>6193</v>
      </c>
      <c r="D1430">
        <v>45.674553999999993</v>
      </c>
      <c r="E1430" s="1">
        <v>2</v>
      </c>
      <c r="H1430">
        <v>67.049936000000002</v>
      </c>
      <c r="I1430" s="4">
        <v>4</v>
      </c>
      <c r="P1430">
        <v>2</v>
      </c>
      <c r="Q1430" t="str">
        <f>CONCATENATE(C1430,E1430,G1430,I1430)</f>
        <v>24</v>
      </c>
    </row>
    <row r="1431" spans="1:17" x14ac:dyDescent="0.25">
      <c r="A1431">
        <v>6194</v>
      </c>
      <c r="D1431">
        <v>45.674553999999993</v>
      </c>
      <c r="E1431" s="1">
        <v>2</v>
      </c>
      <c r="H1431">
        <v>67.049936000000002</v>
      </c>
      <c r="I1431" s="4">
        <v>4</v>
      </c>
      <c r="P1431">
        <v>2</v>
      </c>
      <c r="Q1431" t="str">
        <f>CONCATENATE(C1431,E1431,G1431,I1431)</f>
        <v>24</v>
      </c>
    </row>
    <row r="1432" spans="1:17" x14ac:dyDescent="0.25">
      <c r="A1432">
        <v>6195</v>
      </c>
      <c r="D1432">
        <v>45.674553999999993</v>
      </c>
      <c r="E1432" s="1">
        <v>2</v>
      </c>
      <c r="H1432">
        <v>66.920060000000007</v>
      </c>
      <c r="I1432" s="4">
        <v>4</v>
      </c>
      <c r="P1432">
        <v>2</v>
      </c>
      <c r="Q1432" t="str">
        <f>CONCATENATE(C1432,E1432,G1432,I1432)</f>
        <v>24</v>
      </c>
    </row>
    <row r="1433" spans="1:17" x14ac:dyDescent="0.25">
      <c r="A1433">
        <v>6196</v>
      </c>
      <c r="D1433">
        <v>45.674553999999993</v>
      </c>
      <c r="E1433" s="1">
        <v>2</v>
      </c>
      <c r="H1433">
        <v>66.790177999999997</v>
      </c>
      <c r="I1433" s="4">
        <v>4</v>
      </c>
      <c r="P1433">
        <v>2</v>
      </c>
      <c r="Q1433" t="str">
        <f>CONCATENATE(C1433,E1433,G1433,I1433)</f>
        <v>24</v>
      </c>
    </row>
    <row r="1434" spans="1:17" x14ac:dyDescent="0.25">
      <c r="A1434">
        <v>6197</v>
      </c>
      <c r="D1434">
        <v>45.674553999999993</v>
      </c>
      <c r="E1434" s="1">
        <v>2</v>
      </c>
      <c r="H1434">
        <v>66.465539000000007</v>
      </c>
      <c r="I1434" s="4">
        <v>4</v>
      </c>
      <c r="P1434">
        <v>2</v>
      </c>
      <c r="Q1434" t="str">
        <f>CONCATENATE(C1434,E1434,G1434,I1434)</f>
        <v>24</v>
      </c>
    </row>
    <row r="1435" spans="1:17" x14ac:dyDescent="0.25">
      <c r="A1435">
        <v>6198</v>
      </c>
      <c r="D1435">
        <v>45.674553999999993</v>
      </c>
      <c r="E1435" s="1">
        <v>2</v>
      </c>
      <c r="F1435">
        <v>58.034605999999997</v>
      </c>
      <c r="G1435" s="2">
        <v>3</v>
      </c>
      <c r="P1435">
        <v>2</v>
      </c>
      <c r="Q1435" t="str">
        <f>CONCATENATE(C1435,E1435,G1435,I1435)</f>
        <v>23</v>
      </c>
    </row>
    <row r="1436" spans="1:17" x14ac:dyDescent="0.25">
      <c r="A1436">
        <v>6199</v>
      </c>
      <c r="D1436">
        <v>45.674553999999993</v>
      </c>
      <c r="E1436" s="1">
        <v>2</v>
      </c>
      <c r="F1436">
        <v>58.034605999999997</v>
      </c>
      <c r="G1436" s="2">
        <v>3</v>
      </c>
      <c r="P1436">
        <v>2</v>
      </c>
      <c r="Q1436" t="str">
        <f>CONCATENATE(C1436,E1436,G1436,I1436)</f>
        <v>23</v>
      </c>
    </row>
    <row r="1437" spans="1:17" x14ac:dyDescent="0.25">
      <c r="A1437">
        <v>6200</v>
      </c>
      <c r="D1437">
        <v>45.674553999999993</v>
      </c>
      <c r="E1437" s="1">
        <v>2</v>
      </c>
      <c r="F1437">
        <v>58.034605999999997</v>
      </c>
      <c r="G1437" s="2">
        <v>3</v>
      </c>
      <c r="P1437">
        <v>2</v>
      </c>
      <c r="Q1437" t="str">
        <f>CONCATENATE(C1437,E1437,G1437,I1437)</f>
        <v>23</v>
      </c>
    </row>
    <row r="1438" spans="1:17" x14ac:dyDescent="0.25">
      <c r="A1438">
        <v>6201</v>
      </c>
      <c r="D1438">
        <v>45.674553999999993</v>
      </c>
      <c r="E1438" s="1">
        <v>2</v>
      </c>
      <c r="F1438">
        <v>58.034605999999997</v>
      </c>
      <c r="G1438" s="2">
        <v>3</v>
      </c>
      <c r="P1438">
        <v>2</v>
      </c>
      <c r="Q1438" t="str">
        <f>CONCATENATE(C1438,E1438,G1438,I1438)</f>
        <v>23</v>
      </c>
    </row>
    <row r="1439" spans="1:17" x14ac:dyDescent="0.25">
      <c r="A1439">
        <v>6202</v>
      </c>
      <c r="D1439">
        <v>45.674553999999993</v>
      </c>
      <c r="E1439" s="1">
        <v>2</v>
      </c>
      <c r="F1439">
        <v>58.034605999999997</v>
      </c>
      <c r="G1439" s="2">
        <v>3</v>
      </c>
      <c r="P1439">
        <v>2</v>
      </c>
      <c r="Q1439" t="str">
        <f>CONCATENATE(C1439,E1439,G1439,I1439)</f>
        <v>23</v>
      </c>
    </row>
    <row r="1440" spans="1:17" x14ac:dyDescent="0.25">
      <c r="A1440">
        <v>6203</v>
      </c>
      <c r="D1440">
        <v>45.674553999999993</v>
      </c>
      <c r="E1440" s="1">
        <v>2</v>
      </c>
      <c r="F1440">
        <v>58.034605999999997</v>
      </c>
      <c r="G1440" s="2">
        <v>3</v>
      </c>
      <c r="P1440">
        <v>2</v>
      </c>
      <c r="Q1440" t="str">
        <f>CONCATENATE(C1440,E1440,G1440,I1440)</f>
        <v>23</v>
      </c>
    </row>
    <row r="1441" spans="1:17" x14ac:dyDescent="0.25">
      <c r="A1441">
        <v>6204</v>
      </c>
      <c r="D1441">
        <v>45.674553999999993</v>
      </c>
      <c r="E1441" s="1">
        <v>2</v>
      </c>
      <c r="F1441">
        <v>58.034605999999997</v>
      </c>
      <c r="G1441" s="2">
        <v>3</v>
      </c>
      <c r="P1441">
        <v>2</v>
      </c>
      <c r="Q1441" t="str">
        <f>CONCATENATE(C1441,E1441,G1441,I1441)</f>
        <v>23</v>
      </c>
    </row>
    <row r="1442" spans="1:17" x14ac:dyDescent="0.25">
      <c r="A1442">
        <v>6205</v>
      </c>
      <c r="D1442">
        <v>45.674553999999993</v>
      </c>
      <c r="E1442" s="1">
        <v>2</v>
      </c>
      <c r="F1442">
        <v>58.034605999999997</v>
      </c>
      <c r="G1442" s="2">
        <v>3</v>
      </c>
      <c r="P1442">
        <v>2</v>
      </c>
      <c r="Q1442" t="str">
        <f>CONCATENATE(C1442,E1442,G1442,I1442)</f>
        <v>23</v>
      </c>
    </row>
    <row r="1443" spans="1:17" x14ac:dyDescent="0.25">
      <c r="A1443">
        <v>6206</v>
      </c>
      <c r="D1443">
        <v>45.674553999999993</v>
      </c>
      <c r="E1443" s="1">
        <v>2</v>
      </c>
      <c r="F1443">
        <v>58.034605999999997</v>
      </c>
      <c r="G1443" s="2">
        <v>3</v>
      </c>
      <c r="P1443">
        <v>2</v>
      </c>
      <c r="Q1443" t="str">
        <f>CONCATENATE(C1443,E1443,G1443,I1443)</f>
        <v>23</v>
      </c>
    </row>
    <row r="1444" spans="1:17" x14ac:dyDescent="0.25">
      <c r="A1444">
        <v>6207</v>
      </c>
      <c r="D1444">
        <v>45.674553999999993</v>
      </c>
      <c r="E1444" s="1">
        <v>2</v>
      </c>
      <c r="F1444">
        <v>58.034605999999997</v>
      </c>
      <c r="G1444" s="2">
        <v>3</v>
      </c>
      <c r="P1444">
        <v>2</v>
      </c>
      <c r="Q1444" t="str">
        <f>CONCATENATE(C1444,E1444,G1444,I1444)</f>
        <v>23</v>
      </c>
    </row>
    <row r="1445" spans="1:17" x14ac:dyDescent="0.25">
      <c r="A1445">
        <v>6208</v>
      </c>
      <c r="D1445">
        <v>45.674553999999993</v>
      </c>
      <c r="E1445" s="1">
        <v>2</v>
      </c>
      <c r="F1445">
        <v>58.034605999999997</v>
      </c>
      <c r="G1445" s="2">
        <v>3</v>
      </c>
      <c r="P1445">
        <v>2</v>
      </c>
      <c r="Q1445" t="str">
        <f>CONCATENATE(C1445,E1445,G1445,I1445)</f>
        <v>23</v>
      </c>
    </row>
    <row r="1446" spans="1:17" x14ac:dyDescent="0.25">
      <c r="A1446">
        <v>6209</v>
      </c>
      <c r="D1446">
        <v>45.674553999999993</v>
      </c>
      <c r="E1446" s="1">
        <v>2</v>
      </c>
      <c r="F1446">
        <v>58.034605999999997</v>
      </c>
      <c r="G1446" s="2">
        <v>3</v>
      </c>
      <c r="P1446">
        <v>2</v>
      </c>
      <c r="Q1446" t="str">
        <f>CONCATENATE(C1446,E1446,G1446,I1446)</f>
        <v>23</v>
      </c>
    </row>
    <row r="1447" spans="1:17" x14ac:dyDescent="0.25">
      <c r="A1447">
        <v>6210</v>
      </c>
      <c r="D1447">
        <v>45.674553999999993</v>
      </c>
      <c r="E1447" s="1">
        <v>2</v>
      </c>
      <c r="F1447">
        <v>58.034605999999997</v>
      </c>
      <c r="G1447" s="2">
        <v>3</v>
      </c>
      <c r="P1447">
        <v>2</v>
      </c>
      <c r="Q1447" t="str">
        <f>CONCATENATE(C1447,E1447,G1447,I1447)</f>
        <v>23</v>
      </c>
    </row>
    <row r="1448" spans="1:17" x14ac:dyDescent="0.25">
      <c r="A1448">
        <v>6211</v>
      </c>
      <c r="D1448">
        <v>45.674553999999993</v>
      </c>
      <c r="E1448" s="1">
        <v>2</v>
      </c>
      <c r="F1448">
        <v>58.034605999999997</v>
      </c>
      <c r="G1448" s="2">
        <v>3</v>
      </c>
      <c r="P1448">
        <v>2</v>
      </c>
      <c r="Q1448" t="str">
        <f>CONCATENATE(C1448,E1448,G1448,I1448)</f>
        <v>23</v>
      </c>
    </row>
    <row r="1449" spans="1:17" x14ac:dyDescent="0.25">
      <c r="A1449">
        <v>6212</v>
      </c>
      <c r="B1449">
        <v>35.88368899999999</v>
      </c>
      <c r="C1449" s="3">
        <v>1</v>
      </c>
      <c r="D1449">
        <v>45.674553999999993</v>
      </c>
      <c r="E1449" s="1">
        <v>2</v>
      </c>
      <c r="F1449">
        <v>58.034605999999997</v>
      </c>
      <c r="G1449" s="2">
        <v>3</v>
      </c>
      <c r="P1449">
        <v>3</v>
      </c>
      <c r="Q1449" t="str">
        <f>CONCATENATE(C1449,E1449,G1449,I1449)</f>
        <v>123</v>
      </c>
    </row>
    <row r="1450" spans="1:17" x14ac:dyDescent="0.25">
      <c r="A1450">
        <v>6213</v>
      </c>
      <c r="B1450">
        <v>35.88368899999999</v>
      </c>
      <c r="C1450" s="3">
        <v>1</v>
      </c>
      <c r="D1450">
        <v>45.674553999999993</v>
      </c>
      <c r="E1450" s="1">
        <v>2</v>
      </c>
      <c r="F1450">
        <v>58.034605999999997</v>
      </c>
      <c r="G1450" s="2">
        <v>3</v>
      </c>
      <c r="P1450">
        <v>3</v>
      </c>
      <c r="Q1450" t="str">
        <f>CONCATENATE(C1450,E1450,G1450,I1450)</f>
        <v>123</v>
      </c>
    </row>
    <row r="1451" spans="1:17" x14ac:dyDescent="0.25">
      <c r="A1451">
        <v>6214</v>
      </c>
      <c r="B1451">
        <v>35.88368899999999</v>
      </c>
      <c r="C1451" s="3">
        <v>1</v>
      </c>
      <c r="F1451">
        <v>58.034605999999997</v>
      </c>
      <c r="G1451" s="2">
        <v>3</v>
      </c>
      <c r="P1451">
        <v>2</v>
      </c>
      <c r="Q1451" t="str">
        <f>CONCATENATE(C1451,E1451,G1451,I1451)</f>
        <v>13</v>
      </c>
    </row>
    <row r="1452" spans="1:17" x14ac:dyDescent="0.25">
      <c r="A1452">
        <v>6215</v>
      </c>
      <c r="B1452">
        <v>35.88368899999999</v>
      </c>
      <c r="C1452" s="3">
        <v>1</v>
      </c>
      <c r="F1452">
        <v>57.895748999999995</v>
      </c>
      <c r="G1452" s="2">
        <v>3</v>
      </c>
      <c r="P1452">
        <v>2</v>
      </c>
      <c r="Q1452" t="str">
        <f>CONCATENATE(C1452,E1452,G1452,I1452)</f>
        <v>13</v>
      </c>
    </row>
    <row r="1453" spans="1:17" x14ac:dyDescent="0.25">
      <c r="A1453">
        <v>6216</v>
      </c>
      <c r="B1453">
        <v>35.88368899999999</v>
      </c>
      <c r="C1453" s="3">
        <v>1</v>
      </c>
      <c r="F1453">
        <v>57.756891999999993</v>
      </c>
      <c r="G1453" s="2">
        <v>3</v>
      </c>
      <c r="P1453">
        <v>2</v>
      </c>
      <c r="Q1453" t="str">
        <f>CONCATENATE(C1453,E1453,G1453,I1453)</f>
        <v>13</v>
      </c>
    </row>
    <row r="1454" spans="1:17" x14ac:dyDescent="0.25">
      <c r="A1454">
        <v>6217</v>
      </c>
      <c r="B1454">
        <v>35.88368899999999</v>
      </c>
      <c r="C1454" s="3">
        <v>1</v>
      </c>
      <c r="F1454">
        <v>57.756891999999993</v>
      </c>
      <c r="G1454" s="2">
        <v>3</v>
      </c>
      <c r="H1454">
        <v>47.827169999999995</v>
      </c>
      <c r="I1454" s="4">
        <v>4</v>
      </c>
      <c r="P1454">
        <v>3</v>
      </c>
      <c r="Q1454" t="str">
        <f>CONCATENATE(C1454,E1454,G1454,I1454)</f>
        <v>134</v>
      </c>
    </row>
    <row r="1455" spans="1:17" x14ac:dyDescent="0.25">
      <c r="A1455">
        <v>6218</v>
      </c>
      <c r="B1455">
        <v>35.88368899999999</v>
      </c>
      <c r="C1455" s="3">
        <v>1</v>
      </c>
      <c r="F1455">
        <v>57.687463999999991</v>
      </c>
      <c r="G1455" s="2">
        <v>3</v>
      </c>
      <c r="H1455">
        <v>47.827169999999995</v>
      </c>
      <c r="I1455" s="4">
        <v>4</v>
      </c>
      <c r="P1455">
        <v>3</v>
      </c>
      <c r="Q1455" t="str">
        <f>CONCATENATE(C1455,E1455,G1455,I1455)</f>
        <v>134</v>
      </c>
    </row>
    <row r="1456" spans="1:17" x14ac:dyDescent="0.25">
      <c r="A1456">
        <v>6219</v>
      </c>
      <c r="B1456">
        <v>35.88368899999999</v>
      </c>
      <c r="C1456" s="3">
        <v>1</v>
      </c>
      <c r="F1456">
        <v>57.687463999999991</v>
      </c>
      <c r="G1456" s="2">
        <v>3</v>
      </c>
      <c r="H1456">
        <v>47.827169999999995</v>
      </c>
      <c r="I1456" s="4">
        <v>4</v>
      </c>
      <c r="P1456">
        <v>3</v>
      </c>
      <c r="Q1456" t="str">
        <f>CONCATENATE(C1456,E1456,G1456,I1456)</f>
        <v>134</v>
      </c>
    </row>
    <row r="1457" spans="1:17" x14ac:dyDescent="0.25">
      <c r="A1457">
        <v>6220</v>
      </c>
      <c r="B1457">
        <v>35.88368899999999</v>
      </c>
      <c r="C1457" s="3">
        <v>1</v>
      </c>
      <c r="F1457">
        <v>57.54860699999999</v>
      </c>
      <c r="G1457" s="2">
        <v>3</v>
      </c>
      <c r="H1457">
        <v>47.827169999999995</v>
      </c>
      <c r="I1457" s="4">
        <v>4</v>
      </c>
      <c r="P1457">
        <v>3</v>
      </c>
      <c r="Q1457" t="str">
        <f>CONCATENATE(C1457,E1457,G1457,I1457)</f>
        <v>134</v>
      </c>
    </row>
    <row r="1458" spans="1:17" x14ac:dyDescent="0.25">
      <c r="A1458">
        <v>6221</v>
      </c>
      <c r="B1458">
        <v>35.88368899999999</v>
      </c>
      <c r="C1458" s="3">
        <v>1</v>
      </c>
      <c r="H1458">
        <v>47.827169999999995</v>
      </c>
      <c r="I1458" s="4">
        <v>4</v>
      </c>
      <c r="P1458">
        <v>2</v>
      </c>
      <c r="Q1458" t="str">
        <f>CONCATENATE(C1458,E1458,G1458,I1458)</f>
        <v>14</v>
      </c>
    </row>
    <row r="1459" spans="1:17" x14ac:dyDescent="0.25">
      <c r="A1459">
        <v>6222</v>
      </c>
      <c r="B1459">
        <v>35.88368899999999</v>
      </c>
      <c r="C1459" s="3">
        <v>1</v>
      </c>
      <c r="H1459">
        <v>47.827169999999995</v>
      </c>
      <c r="I1459" s="4">
        <v>4</v>
      </c>
      <c r="P1459">
        <v>2</v>
      </c>
      <c r="Q1459" t="str">
        <f>CONCATENATE(C1459,E1459,G1459,I1459)</f>
        <v>14</v>
      </c>
    </row>
    <row r="1460" spans="1:17" x14ac:dyDescent="0.25">
      <c r="A1460">
        <v>6223</v>
      </c>
      <c r="B1460">
        <v>35.88368899999999</v>
      </c>
      <c r="C1460" s="3">
        <v>1</v>
      </c>
      <c r="H1460">
        <v>47.827169999999995</v>
      </c>
      <c r="I1460" s="4">
        <v>4</v>
      </c>
      <c r="P1460">
        <v>2</v>
      </c>
      <c r="Q1460" t="str">
        <f>CONCATENATE(C1460,E1460,G1460,I1460)</f>
        <v>14</v>
      </c>
    </row>
    <row r="1461" spans="1:17" x14ac:dyDescent="0.25">
      <c r="A1461">
        <v>6224</v>
      </c>
      <c r="B1461">
        <v>35.88368899999999</v>
      </c>
      <c r="C1461" s="3">
        <v>1</v>
      </c>
      <c r="H1461">
        <v>47.827169999999995</v>
      </c>
      <c r="I1461" s="4">
        <v>4</v>
      </c>
      <c r="P1461">
        <v>2</v>
      </c>
      <c r="Q1461" t="str">
        <f>CONCATENATE(C1461,E1461,G1461,I1461)</f>
        <v>14</v>
      </c>
    </row>
    <row r="1462" spans="1:17" x14ac:dyDescent="0.25">
      <c r="A1462">
        <v>6225</v>
      </c>
      <c r="B1462">
        <v>35.88368899999999</v>
      </c>
      <c r="C1462" s="3">
        <v>1</v>
      </c>
      <c r="H1462">
        <v>47.827169999999995</v>
      </c>
      <c r="I1462" s="4">
        <v>4</v>
      </c>
      <c r="P1462">
        <v>2</v>
      </c>
      <c r="Q1462" t="str">
        <f>CONCATENATE(C1462,E1462,G1462,I1462)</f>
        <v>14</v>
      </c>
    </row>
    <row r="1463" spans="1:17" x14ac:dyDescent="0.25">
      <c r="A1463">
        <v>6226</v>
      </c>
      <c r="B1463">
        <v>35.88368899999999</v>
      </c>
      <c r="C1463" s="3">
        <v>1</v>
      </c>
      <c r="H1463">
        <v>47.827169999999995</v>
      </c>
      <c r="I1463" s="4">
        <v>4</v>
      </c>
      <c r="P1463">
        <v>2</v>
      </c>
      <c r="Q1463" t="str">
        <f>CONCATENATE(C1463,E1463,G1463,I1463)</f>
        <v>14</v>
      </c>
    </row>
    <row r="1464" spans="1:17" x14ac:dyDescent="0.25">
      <c r="A1464">
        <v>6227</v>
      </c>
      <c r="B1464">
        <v>35.88368899999999</v>
      </c>
      <c r="C1464" s="3">
        <v>1</v>
      </c>
      <c r="H1464">
        <v>47.827169999999995</v>
      </c>
      <c r="I1464" s="4">
        <v>4</v>
      </c>
      <c r="P1464">
        <v>2</v>
      </c>
      <c r="Q1464" t="str">
        <f>CONCATENATE(C1464,E1464,G1464,I1464)</f>
        <v>14</v>
      </c>
    </row>
    <row r="1465" spans="1:17" x14ac:dyDescent="0.25">
      <c r="A1465">
        <v>6228</v>
      </c>
      <c r="B1465">
        <v>35.88368899999999</v>
      </c>
      <c r="C1465" s="3">
        <v>1</v>
      </c>
      <c r="H1465">
        <v>47.827169999999995</v>
      </c>
      <c r="I1465" s="4">
        <v>4</v>
      </c>
      <c r="P1465">
        <v>2</v>
      </c>
      <c r="Q1465" t="str">
        <f>CONCATENATE(C1465,E1465,G1465,I1465)</f>
        <v>14</v>
      </c>
    </row>
    <row r="1466" spans="1:17" x14ac:dyDescent="0.25">
      <c r="A1466">
        <v>6229</v>
      </c>
      <c r="B1466">
        <v>35.88368899999999</v>
      </c>
      <c r="C1466" s="3">
        <v>1</v>
      </c>
      <c r="H1466">
        <v>47.827169999999995</v>
      </c>
      <c r="I1466" s="4">
        <v>4</v>
      </c>
      <c r="P1466">
        <v>2</v>
      </c>
      <c r="Q1466" t="str">
        <f>CONCATENATE(C1466,E1466,G1466,I1466)</f>
        <v>14</v>
      </c>
    </row>
    <row r="1467" spans="1:17" x14ac:dyDescent="0.25">
      <c r="A1467">
        <v>6230</v>
      </c>
      <c r="B1467">
        <v>35.88368899999999</v>
      </c>
      <c r="C1467" s="3">
        <v>1</v>
      </c>
      <c r="H1467">
        <v>47.827169999999995</v>
      </c>
      <c r="I1467" s="4">
        <v>4</v>
      </c>
      <c r="P1467">
        <v>2</v>
      </c>
      <c r="Q1467" t="str">
        <f>CONCATENATE(C1467,E1467,G1467,I1467)</f>
        <v>14</v>
      </c>
    </row>
    <row r="1468" spans="1:17" x14ac:dyDescent="0.25">
      <c r="A1468">
        <v>6231</v>
      </c>
      <c r="B1468">
        <v>35.88368899999999</v>
      </c>
      <c r="C1468" s="3">
        <v>1</v>
      </c>
      <c r="H1468">
        <v>47.827169999999995</v>
      </c>
      <c r="I1468" s="4">
        <v>4</v>
      </c>
      <c r="P1468">
        <v>2</v>
      </c>
      <c r="Q1468" t="str">
        <f>CONCATENATE(C1468,E1468,G1468,I1468)</f>
        <v>14</v>
      </c>
    </row>
    <row r="1469" spans="1:17" x14ac:dyDescent="0.25">
      <c r="A1469">
        <v>6232</v>
      </c>
      <c r="B1469">
        <v>35.88368899999999</v>
      </c>
      <c r="C1469" s="3">
        <v>1</v>
      </c>
      <c r="H1469">
        <v>47.827169999999995</v>
      </c>
      <c r="I1469" s="4">
        <v>4</v>
      </c>
      <c r="P1469">
        <v>2</v>
      </c>
      <c r="Q1469" t="str">
        <f>CONCATENATE(C1469,E1469,G1469,I1469)</f>
        <v>14</v>
      </c>
    </row>
    <row r="1470" spans="1:17" x14ac:dyDescent="0.25">
      <c r="A1470">
        <v>6233</v>
      </c>
      <c r="B1470">
        <v>35.88368899999999</v>
      </c>
      <c r="C1470" s="3">
        <v>1</v>
      </c>
      <c r="H1470">
        <v>47.827169999999995</v>
      </c>
      <c r="I1470" s="4">
        <v>4</v>
      </c>
      <c r="P1470">
        <v>2</v>
      </c>
      <c r="Q1470" t="str">
        <f>CONCATENATE(C1470,E1470,G1470,I1470)</f>
        <v>14</v>
      </c>
    </row>
    <row r="1471" spans="1:17" x14ac:dyDescent="0.25">
      <c r="A1471">
        <v>6234</v>
      </c>
      <c r="B1471">
        <v>35.88368899999999</v>
      </c>
      <c r="C1471" s="3">
        <v>1</v>
      </c>
      <c r="H1471">
        <v>47.827169999999995</v>
      </c>
      <c r="I1471" s="4">
        <v>4</v>
      </c>
      <c r="P1471">
        <v>2</v>
      </c>
      <c r="Q1471" t="str">
        <f>CONCATENATE(C1471,E1471,G1471,I1471)</f>
        <v>14</v>
      </c>
    </row>
    <row r="1472" spans="1:17" x14ac:dyDescent="0.25">
      <c r="A1472">
        <v>6235</v>
      </c>
      <c r="B1472">
        <v>35.88368899999999</v>
      </c>
      <c r="C1472" s="3">
        <v>1</v>
      </c>
      <c r="H1472">
        <v>47.827169999999995</v>
      </c>
      <c r="I1472" s="4">
        <v>4</v>
      </c>
      <c r="P1472">
        <v>2</v>
      </c>
      <c r="Q1472" t="str">
        <f>CONCATENATE(C1472,E1472,G1472,I1472)</f>
        <v>14</v>
      </c>
    </row>
    <row r="1473" spans="1:17" x14ac:dyDescent="0.25">
      <c r="A1473">
        <v>6236</v>
      </c>
      <c r="B1473">
        <v>35.88368899999999</v>
      </c>
      <c r="C1473" s="3">
        <v>1</v>
      </c>
      <c r="H1473">
        <v>47.827169999999995</v>
      </c>
      <c r="I1473" s="4">
        <v>4</v>
      </c>
      <c r="P1473">
        <v>2</v>
      </c>
      <c r="Q1473" t="str">
        <f>CONCATENATE(C1473,E1473,G1473,I1473)</f>
        <v>14</v>
      </c>
    </row>
    <row r="1474" spans="1:17" x14ac:dyDescent="0.25">
      <c r="A1474">
        <v>6237</v>
      </c>
      <c r="B1474">
        <v>35.88368899999999</v>
      </c>
      <c r="C1474" s="3">
        <v>1</v>
      </c>
      <c r="D1474">
        <v>25.467970999999991</v>
      </c>
      <c r="E1474" s="1">
        <v>2</v>
      </c>
      <c r="H1474">
        <v>47.827169999999995</v>
      </c>
      <c r="I1474" s="4">
        <v>4</v>
      </c>
      <c r="P1474">
        <v>3</v>
      </c>
      <c r="Q1474" t="str">
        <f>CONCATENATE(C1474,E1474,G1474,I1474)</f>
        <v>124</v>
      </c>
    </row>
    <row r="1475" spans="1:17" x14ac:dyDescent="0.25">
      <c r="A1475">
        <v>6238</v>
      </c>
      <c r="D1475">
        <v>25.467970999999991</v>
      </c>
      <c r="E1475" s="1">
        <v>2</v>
      </c>
      <c r="H1475">
        <v>47.827169999999995</v>
      </c>
      <c r="I1475" s="4">
        <v>4</v>
      </c>
      <c r="P1475">
        <v>2</v>
      </c>
      <c r="Q1475" t="str">
        <f>CONCATENATE(C1475,E1475,G1475,I1475)</f>
        <v>24</v>
      </c>
    </row>
    <row r="1476" spans="1:17" x14ac:dyDescent="0.25">
      <c r="A1476">
        <v>6239</v>
      </c>
      <c r="D1476">
        <v>25.467970999999991</v>
      </c>
      <c r="E1476" s="1">
        <v>2</v>
      </c>
      <c r="H1476">
        <v>47.827169999999995</v>
      </c>
      <c r="I1476" s="4">
        <v>4</v>
      </c>
      <c r="P1476">
        <v>2</v>
      </c>
      <c r="Q1476" t="str">
        <f>CONCATENATE(C1476,E1476,G1476,I1476)</f>
        <v>24</v>
      </c>
    </row>
    <row r="1477" spans="1:17" x14ac:dyDescent="0.25">
      <c r="A1477">
        <v>6240</v>
      </c>
      <c r="D1477">
        <v>25.467970999999991</v>
      </c>
      <c r="E1477" s="1">
        <v>2</v>
      </c>
      <c r="H1477">
        <v>47.618885999999996</v>
      </c>
      <c r="I1477" s="4">
        <v>4</v>
      </c>
      <c r="P1477">
        <v>2</v>
      </c>
      <c r="Q1477" t="str">
        <f>CONCATENATE(C1477,E1477,G1477,I1477)</f>
        <v>24</v>
      </c>
    </row>
    <row r="1478" spans="1:17" x14ac:dyDescent="0.25">
      <c r="A1478">
        <v>6241</v>
      </c>
      <c r="D1478">
        <v>25.467970999999991</v>
      </c>
      <c r="E1478" s="1">
        <v>2</v>
      </c>
      <c r="H1478">
        <v>47.271631999999997</v>
      </c>
      <c r="I1478" s="4">
        <v>4</v>
      </c>
      <c r="P1478">
        <v>2</v>
      </c>
      <c r="Q1478" t="str">
        <f>CONCATENATE(C1478,E1478,G1478,I1478)</f>
        <v>24</v>
      </c>
    </row>
    <row r="1479" spans="1:17" x14ac:dyDescent="0.25">
      <c r="A1479">
        <v>6242</v>
      </c>
      <c r="D1479">
        <v>25.467970999999991</v>
      </c>
      <c r="E1479" s="1">
        <v>2</v>
      </c>
      <c r="H1479">
        <v>47.271631999999997</v>
      </c>
      <c r="I1479" s="4">
        <v>4</v>
      </c>
      <c r="P1479">
        <v>2</v>
      </c>
      <c r="Q1479" t="str">
        <f>CONCATENATE(C1479,E1479,G1479,I1479)</f>
        <v>24</v>
      </c>
    </row>
    <row r="1480" spans="1:17" x14ac:dyDescent="0.25">
      <c r="A1480">
        <v>6243</v>
      </c>
      <c r="D1480">
        <v>25.467970999999991</v>
      </c>
      <c r="E1480" s="1">
        <v>2</v>
      </c>
      <c r="H1480">
        <v>47.271631999999997</v>
      </c>
      <c r="I1480" s="4">
        <v>4</v>
      </c>
      <c r="P1480">
        <v>2</v>
      </c>
      <c r="Q1480" t="str">
        <f>CONCATENATE(C1480,E1480,G1480,I1480)</f>
        <v>24</v>
      </c>
    </row>
    <row r="1481" spans="1:17" x14ac:dyDescent="0.25">
      <c r="A1481">
        <v>6244</v>
      </c>
      <c r="D1481">
        <v>25.467970999999991</v>
      </c>
      <c r="E1481" s="1">
        <v>2</v>
      </c>
      <c r="H1481">
        <v>47.132774999999995</v>
      </c>
      <c r="I1481" s="4">
        <v>4</v>
      </c>
      <c r="P1481">
        <v>2</v>
      </c>
      <c r="Q1481" t="str">
        <f>CONCATENATE(C1481,E1481,G1481,I1481)</f>
        <v>24</v>
      </c>
    </row>
    <row r="1482" spans="1:17" x14ac:dyDescent="0.25">
      <c r="A1482">
        <v>6245</v>
      </c>
      <c r="D1482">
        <v>25.467970999999991</v>
      </c>
      <c r="E1482" s="1">
        <v>2</v>
      </c>
      <c r="P1482">
        <v>1</v>
      </c>
      <c r="Q1482" t="str">
        <f>CONCATENATE(C1482,E1482,G1482,I1482)</f>
        <v>2</v>
      </c>
    </row>
    <row r="1483" spans="1:17" x14ac:dyDescent="0.25">
      <c r="A1483">
        <v>6246</v>
      </c>
      <c r="D1483">
        <v>25.467970999999991</v>
      </c>
      <c r="E1483" s="1">
        <v>2</v>
      </c>
      <c r="F1483">
        <v>38.661276999999991</v>
      </c>
      <c r="G1483" s="2">
        <v>3</v>
      </c>
      <c r="P1483">
        <v>2</v>
      </c>
      <c r="Q1483" t="str">
        <f>CONCATENATE(C1483,E1483,G1483,I1483)</f>
        <v>23</v>
      </c>
    </row>
    <row r="1484" spans="1:17" x14ac:dyDescent="0.25">
      <c r="A1484">
        <v>6247</v>
      </c>
      <c r="D1484">
        <v>25.467970999999991</v>
      </c>
      <c r="E1484" s="1">
        <v>2</v>
      </c>
      <c r="F1484">
        <v>38.661276999999991</v>
      </c>
      <c r="G1484" s="2">
        <v>3</v>
      </c>
      <c r="P1484">
        <v>2</v>
      </c>
      <c r="Q1484" t="str">
        <f>CONCATENATE(C1484,E1484,G1484,I1484)</f>
        <v>23</v>
      </c>
    </row>
    <row r="1485" spans="1:17" x14ac:dyDescent="0.25">
      <c r="A1485">
        <v>6248</v>
      </c>
      <c r="D1485">
        <v>25.467970999999991</v>
      </c>
      <c r="E1485" s="1">
        <v>2</v>
      </c>
      <c r="F1485">
        <v>38.661276999999991</v>
      </c>
      <c r="G1485" s="2">
        <v>3</v>
      </c>
      <c r="P1485">
        <v>2</v>
      </c>
      <c r="Q1485" t="str">
        <f>CONCATENATE(C1485,E1485,G1485,I1485)</f>
        <v>23</v>
      </c>
    </row>
    <row r="1486" spans="1:17" x14ac:dyDescent="0.25">
      <c r="A1486">
        <v>6249</v>
      </c>
      <c r="D1486">
        <v>25.467970999999991</v>
      </c>
      <c r="E1486" s="1">
        <v>2</v>
      </c>
      <c r="F1486">
        <v>38.661276999999991</v>
      </c>
      <c r="G1486" s="2">
        <v>3</v>
      </c>
      <c r="P1486">
        <v>2</v>
      </c>
      <c r="Q1486" t="str">
        <f>CONCATENATE(C1486,E1486,G1486,I1486)</f>
        <v>23</v>
      </c>
    </row>
    <row r="1487" spans="1:17" x14ac:dyDescent="0.25">
      <c r="A1487">
        <v>6250</v>
      </c>
      <c r="D1487">
        <v>25.467970999999991</v>
      </c>
      <c r="E1487" s="1">
        <v>2</v>
      </c>
      <c r="F1487">
        <v>38.661276999999991</v>
      </c>
      <c r="G1487" s="2">
        <v>3</v>
      </c>
      <c r="P1487">
        <v>2</v>
      </c>
      <c r="Q1487" t="str">
        <f>CONCATENATE(C1487,E1487,G1487,I1487)</f>
        <v>23</v>
      </c>
    </row>
    <row r="1488" spans="1:17" x14ac:dyDescent="0.25">
      <c r="A1488">
        <v>6251</v>
      </c>
      <c r="D1488">
        <v>25.467970999999991</v>
      </c>
      <c r="E1488" s="1">
        <v>2</v>
      </c>
      <c r="F1488">
        <v>38.661276999999991</v>
      </c>
      <c r="G1488" s="2">
        <v>3</v>
      </c>
      <c r="P1488">
        <v>2</v>
      </c>
      <c r="Q1488" t="str">
        <f>CONCATENATE(C1488,E1488,G1488,I1488)</f>
        <v>23</v>
      </c>
    </row>
    <row r="1489" spans="1:17" x14ac:dyDescent="0.25">
      <c r="A1489">
        <v>6252</v>
      </c>
      <c r="D1489">
        <v>25.467970999999991</v>
      </c>
      <c r="E1489" s="1">
        <v>2</v>
      </c>
      <c r="F1489">
        <v>38.661276999999991</v>
      </c>
      <c r="G1489" s="2">
        <v>3</v>
      </c>
      <c r="P1489">
        <v>2</v>
      </c>
      <c r="Q1489" t="str">
        <f>CONCATENATE(C1489,E1489,G1489,I1489)</f>
        <v>23</v>
      </c>
    </row>
    <row r="1490" spans="1:17" x14ac:dyDescent="0.25">
      <c r="A1490">
        <v>6253</v>
      </c>
      <c r="D1490">
        <v>25.467970999999991</v>
      </c>
      <c r="E1490" s="1">
        <v>2</v>
      </c>
      <c r="F1490">
        <v>38.661276999999991</v>
      </c>
      <c r="G1490" s="2">
        <v>3</v>
      </c>
      <c r="P1490">
        <v>2</v>
      </c>
      <c r="Q1490" t="str">
        <f>CONCATENATE(C1490,E1490,G1490,I1490)</f>
        <v>23</v>
      </c>
    </row>
    <row r="1491" spans="1:17" x14ac:dyDescent="0.25">
      <c r="A1491">
        <v>6254</v>
      </c>
      <c r="D1491">
        <v>25.467970999999991</v>
      </c>
      <c r="E1491" s="1">
        <v>2</v>
      </c>
      <c r="F1491">
        <v>38.661276999999991</v>
      </c>
      <c r="G1491" s="2">
        <v>3</v>
      </c>
      <c r="P1491">
        <v>2</v>
      </c>
      <c r="Q1491" t="str">
        <f>CONCATENATE(C1491,E1491,G1491,I1491)</f>
        <v>23</v>
      </c>
    </row>
    <row r="1492" spans="1:17" x14ac:dyDescent="0.25">
      <c r="A1492">
        <v>6255</v>
      </c>
      <c r="D1492">
        <v>25.467970999999991</v>
      </c>
      <c r="E1492" s="1">
        <v>2</v>
      </c>
      <c r="F1492">
        <v>38.661276999999991</v>
      </c>
      <c r="G1492" s="2">
        <v>3</v>
      </c>
      <c r="P1492">
        <v>2</v>
      </c>
      <c r="Q1492" t="str">
        <f>CONCATENATE(C1492,E1492,G1492,I1492)</f>
        <v>23</v>
      </c>
    </row>
    <row r="1493" spans="1:17" x14ac:dyDescent="0.25">
      <c r="A1493">
        <v>6256</v>
      </c>
      <c r="D1493">
        <v>25.467970999999991</v>
      </c>
      <c r="E1493" s="1">
        <v>2</v>
      </c>
      <c r="F1493">
        <v>38.661276999999991</v>
      </c>
      <c r="G1493" s="2">
        <v>3</v>
      </c>
      <c r="P1493">
        <v>2</v>
      </c>
      <c r="Q1493" t="str">
        <f>CONCATENATE(C1493,E1493,G1493,I1493)</f>
        <v>23</v>
      </c>
    </row>
    <row r="1494" spans="1:17" x14ac:dyDescent="0.25">
      <c r="A1494">
        <v>6257</v>
      </c>
      <c r="D1494">
        <v>25.467970999999991</v>
      </c>
      <c r="E1494" s="1">
        <v>2</v>
      </c>
      <c r="F1494">
        <v>38.661276999999991</v>
      </c>
      <c r="G1494" s="2">
        <v>3</v>
      </c>
      <c r="P1494">
        <v>2</v>
      </c>
      <c r="Q1494" t="str">
        <f>CONCATENATE(C1494,E1494,G1494,I1494)</f>
        <v>23</v>
      </c>
    </row>
    <row r="1495" spans="1:17" x14ac:dyDescent="0.25">
      <c r="A1495">
        <v>6258</v>
      </c>
      <c r="D1495">
        <v>25.467970999999991</v>
      </c>
      <c r="E1495" s="1">
        <v>2</v>
      </c>
      <c r="F1495">
        <v>38.661276999999991</v>
      </c>
      <c r="G1495" s="2">
        <v>3</v>
      </c>
      <c r="P1495">
        <v>2</v>
      </c>
      <c r="Q1495" t="str">
        <f>CONCATENATE(C1495,E1495,G1495,I1495)</f>
        <v>23</v>
      </c>
    </row>
    <row r="1496" spans="1:17" x14ac:dyDescent="0.25">
      <c r="A1496">
        <v>6259</v>
      </c>
      <c r="D1496">
        <v>25.467970999999991</v>
      </c>
      <c r="E1496" s="1">
        <v>2</v>
      </c>
      <c r="F1496">
        <v>38.661276999999991</v>
      </c>
      <c r="G1496" s="2">
        <v>3</v>
      </c>
      <c r="P1496">
        <v>2</v>
      </c>
      <c r="Q1496" t="str">
        <f>CONCATENATE(C1496,E1496,G1496,I1496)</f>
        <v>23</v>
      </c>
    </row>
    <row r="1497" spans="1:17" x14ac:dyDescent="0.25">
      <c r="A1497">
        <v>6260</v>
      </c>
      <c r="D1497">
        <v>25.467970999999991</v>
      </c>
      <c r="E1497" s="1">
        <v>2</v>
      </c>
      <c r="F1497">
        <v>38.661276999999991</v>
      </c>
      <c r="G1497" s="2">
        <v>3</v>
      </c>
      <c r="P1497">
        <v>2</v>
      </c>
      <c r="Q1497" t="str">
        <f>CONCATENATE(C1497,E1497,G1497,I1497)</f>
        <v>23</v>
      </c>
    </row>
    <row r="1498" spans="1:17" x14ac:dyDescent="0.25">
      <c r="A1498">
        <v>6261</v>
      </c>
      <c r="B1498">
        <v>16.579786999999989</v>
      </c>
      <c r="C1498" s="3">
        <v>1</v>
      </c>
      <c r="D1498">
        <v>25.467970999999991</v>
      </c>
      <c r="E1498" s="1">
        <v>2</v>
      </c>
      <c r="F1498">
        <v>38.661276999999991</v>
      </c>
      <c r="G1498" s="2">
        <v>3</v>
      </c>
      <c r="P1498">
        <v>3</v>
      </c>
      <c r="Q1498" t="str">
        <f>CONCATENATE(C1498,E1498,G1498,I1498)</f>
        <v>123</v>
      </c>
    </row>
    <row r="1499" spans="1:17" x14ac:dyDescent="0.25">
      <c r="A1499">
        <v>6262</v>
      </c>
      <c r="B1499">
        <v>16.579786999999989</v>
      </c>
      <c r="C1499" s="3">
        <v>1</v>
      </c>
      <c r="D1499">
        <v>25.467970999999991</v>
      </c>
      <c r="E1499" s="1">
        <v>2</v>
      </c>
      <c r="F1499">
        <v>38.661276999999991</v>
      </c>
      <c r="G1499" s="2">
        <v>3</v>
      </c>
      <c r="P1499">
        <v>3</v>
      </c>
      <c r="Q1499" t="str">
        <f>CONCATENATE(C1499,E1499,G1499,I1499)</f>
        <v>123</v>
      </c>
    </row>
    <row r="1500" spans="1:17" x14ac:dyDescent="0.25">
      <c r="A1500">
        <v>6263</v>
      </c>
      <c r="B1500">
        <v>16.579786999999989</v>
      </c>
      <c r="C1500" s="3">
        <v>1</v>
      </c>
      <c r="D1500">
        <v>25.467970999999991</v>
      </c>
      <c r="E1500" s="1">
        <v>2</v>
      </c>
      <c r="F1500">
        <v>38.661276999999991</v>
      </c>
      <c r="G1500" s="2">
        <v>3</v>
      </c>
      <c r="P1500">
        <v>3</v>
      </c>
      <c r="Q1500" t="str">
        <f>CONCATENATE(C1500,E1500,G1500,I1500)</f>
        <v>123</v>
      </c>
    </row>
    <row r="1501" spans="1:17" x14ac:dyDescent="0.25">
      <c r="A1501">
        <v>6264</v>
      </c>
      <c r="B1501">
        <v>16.579786999999989</v>
      </c>
      <c r="C1501" s="3">
        <v>1</v>
      </c>
      <c r="F1501">
        <v>38.661276999999991</v>
      </c>
      <c r="G1501" s="2">
        <v>3</v>
      </c>
      <c r="H1501">
        <v>28.800982999999995</v>
      </c>
      <c r="I1501" s="4">
        <v>4</v>
      </c>
      <c r="P1501">
        <v>3</v>
      </c>
      <c r="Q1501" t="str">
        <f>CONCATENATE(C1501,E1501,G1501,I1501)</f>
        <v>134</v>
      </c>
    </row>
    <row r="1502" spans="1:17" x14ac:dyDescent="0.25">
      <c r="A1502">
        <v>6265</v>
      </c>
      <c r="B1502">
        <v>16.579786999999989</v>
      </c>
      <c r="C1502" s="3">
        <v>1</v>
      </c>
      <c r="F1502">
        <v>38.383562999999995</v>
      </c>
      <c r="G1502" s="2">
        <v>3</v>
      </c>
      <c r="H1502">
        <v>28.800982999999995</v>
      </c>
      <c r="I1502" s="4">
        <v>4</v>
      </c>
      <c r="P1502">
        <v>3</v>
      </c>
      <c r="Q1502" t="str">
        <f>CONCATENATE(C1502,E1502,G1502,I1502)</f>
        <v>134</v>
      </c>
    </row>
    <row r="1503" spans="1:17" x14ac:dyDescent="0.25">
      <c r="A1503">
        <v>6266</v>
      </c>
      <c r="B1503">
        <v>16.579786999999989</v>
      </c>
      <c r="C1503" s="3">
        <v>1</v>
      </c>
      <c r="F1503">
        <v>38.383562999999995</v>
      </c>
      <c r="G1503" s="2">
        <v>3</v>
      </c>
      <c r="H1503">
        <v>28.800982999999995</v>
      </c>
      <c r="I1503" s="4">
        <v>4</v>
      </c>
      <c r="P1503">
        <v>3</v>
      </c>
      <c r="Q1503" t="str">
        <f>CONCATENATE(C1503,E1503,G1503,I1503)</f>
        <v>134</v>
      </c>
    </row>
    <row r="1504" spans="1:17" x14ac:dyDescent="0.25">
      <c r="A1504">
        <v>6267</v>
      </c>
      <c r="B1504">
        <v>16.579786999999989</v>
      </c>
      <c r="C1504" s="3">
        <v>1</v>
      </c>
      <c r="F1504">
        <v>38.175161999999993</v>
      </c>
      <c r="G1504" s="2">
        <v>3</v>
      </c>
      <c r="H1504">
        <v>28.800982999999995</v>
      </c>
      <c r="I1504" s="4">
        <v>4</v>
      </c>
      <c r="P1504">
        <v>3</v>
      </c>
      <c r="Q1504" t="str">
        <f>CONCATENATE(C1504,E1504,G1504,I1504)</f>
        <v>134</v>
      </c>
    </row>
    <row r="1505" spans="1:17" x14ac:dyDescent="0.25">
      <c r="A1505">
        <v>6268</v>
      </c>
      <c r="B1505">
        <v>16.579786999999989</v>
      </c>
      <c r="C1505" s="3">
        <v>1</v>
      </c>
      <c r="F1505">
        <v>38.175161999999993</v>
      </c>
      <c r="G1505" s="2">
        <v>3</v>
      </c>
      <c r="H1505">
        <v>28.800982999999995</v>
      </c>
      <c r="I1505" s="4">
        <v>4</v>
      </c>
      <c r="P1505">
        <v>3</v>
      </c>
      <c r="Q1505" t="str">
        <f>CONCATENATE(C1505,E1505,G1505,I1505)</f>
        <v>134</v>
      </c>
    </row>
    <row r="1506" spans="1:17" x14ac:dyDescent="0.25">
      <c r="A1506">
        <v>6269</v>
      </c>
      <c r="B1506">
        <v>16.579786999999989</v>
      </c>
      <c r="C1506" s="3">
        <v>1</v>
      </c>
      <c r="F1506">
        <v>38.175161999999993</v>
      </c>
      <c r="G1506" s="2">
        <v>3</v>
      </c>
      <c r="H1506">
        <v>28.800982999999995</v>
      </c>
      <c r="I1506" s="4">
        <v>4</v>
      </c>
      <c r="P1506">
        <v>3</v>
      </c>
      <c r="Q1506" t="str">
        <f>CONCATENATE(C1506,E1506,G1506,I1506)</f>
        <v>134</v>
      </c>
    </row>
    <row r="1507" spans="1:17" x14ac:dyDescent="0.25">
      <c r="A1507">
        <v>6270</v>
      </c>
      <c r="B1507">
        <v>16.579786999999989</v>
      </c>
      <c r="C1507" s="3">
        <v>1</v>
      </c>
      <c r="F1507">
        <v>38.105734999999989</v>
      </c>
      <c r="G1507" s="2">
        <v>3</v>
      </c>
      <c r="H1507">
        <v>28.800982999999995</v>
      </c>
      <c r="I1507" s="4">
        <v>4</v>
      </c>
      <c r="P1507">
        <v>3</v>
      </c>
      <c r="Q1507" t="str">
        <f>CONCATENATE(C1507,E1507,G1507,I1507)</f>
        <v>134</v>
      </c>
    </row>
    <row r="1508" spans="1:17" x14ac:dyDescent="0.25">
      <c r="A1508">
        <v>6271</v>
      </c>
      <c r="B1508">
        <v>16.579786999999989</v>
      </c>
      <c r="C1508" s="3">
        <v>1</v>
      </c>
      <c r="F1508">
        <v>38.105734999999989</v>
      </c>
      <c r="G1508" s="2">
        <v>3</v>
      </c>
      <c r="H1508">
        <v>28.800982999999995</v>
      </c>
      <c r="I1508" s="4">
        <v>4</v>
      </c>
      <c r="P1508">
        <v>3</v>
      </c>
      <c r="Q1508" t="str">
        <f>CONCATENATE(C1508,E1508,G1508,I1508)</f>
        <v>134</v>
      </c>
    </row>
    <row r="1509" spans="1:17" x14ac:dyDescent="0.25">
      <c r="A1509">
        <v>6272</v>
      </c>
      <c r="B1509">
        <v>16.579786999999989</v>
      </c>
      <c r="C1509" s="3">
        <v>1</v>
      </c>
      <c r="F1509">
        <v>38.105734999999989</v>
      </c>
      <c r="G1509" s="2">
        <v>3</v>
      </c>
      <c r="H1509">
        <v>28.800982999999995</v>
      </c>
      <c r="I1509" s="4">
        <v>4</v>
      </c>
      <c r="P1509">
        <v>3</v>
      </c>
      <c r="Q1509" t="str">
        <f>CONCATENATE(C1509,E1509,G1509,I1509)</f>
        <v>134</v>
      </c>
    </row>
    <row r="1510" spans="1:17" x14ac:dyDescent="0.25">
      <c r="A1510">
        <v>6273</v>
      </c>
      <c r="B1510">
        <v>16.579786999999989</v>
      </c>
      <c r="C1510" s="3">
        <v>1</v>
      </c>
      <c r="H1510">
        <v>28.800982999999995</v>
      </c>
      <c r="I1510" s="4">
        <v>4</v>
      </c>
      <c r="P1510">
        <v>2</v>
      </c>
      <c r="Q1510" t="str">
        <f>CONCATENATE(C1510,E1510,G1510,I1510)</f>
        <v>14</v>
      </c>
    </row>
    <row r="1511" spans="1:17" x14ac:dyDescent="0.25">
      <c r="A1511">
        <v>6274</v>
      </c>
      <c r="B1511">
        <v>16.579786999999989</v>
      </c>
      <c r="C1511" s="3">
        <v>1</v>
      </c>
      <c r="H1511">
        <v>28.800982999999995</v>
      </c>
      <c r="I1511" s="4">
        <v>4</v>
      </c>
      <c r="P1511">
        <v>2</v>
      </c>
      <c r="Q1511" t="str">
        <f>CONCATENATE(C1511,E1511,G1511,I1511)</f>
        <v>14</v>
      </c>
    </row>
    <row r="1512" spans="1:17" x14ac:dyDescent="0.25">
      <c r="A1512">
        <v>6275</v>
      </c>
      <c r="B1512">
        <v>16.579786999999989</v>
      </c>
      <c r="C1512" s="3">
        <v>1</v>
      </c>
      <c r="H1512">
        <v>28.800982999999995</v>
      </c>
      <c r="I1512" s="4">
        <v>4</v>
      </c>
      <c r="P1512">
        <v>2</v>
      </c>
      <c r="Q1512" t="str">
        <f>CONCATENATE(C1512,E1512,G1512,I1512)</f>
        <v>14</v>
      </c>
    </row>
    <row r="1513" spans="1:17" x14ac:dyDescent="0.25">
      <c r="A1513">
        <v>6276</v>
      </c>
      <c r="B1513">
        <v>16.579786999999989</v>
      </c>
      <c r="C1513" s="3">
        <v>1</v>
      </c>
      <c r="H1513">
        <v>28.800982999999995</v>
      </c>
      <c r="I1513" s="4">
        <v>4</v>
      </c>
      <c r="P1513">
        <v>2</v>
      </c>
      <c r="Q1513" t="str">
        <f>CONCATENATE(C1513,E1513,G1513,I1513)</f>
        <v>14</v>
      </c>
    </row>
    <row r="1514" spans="1:17" x14ac:dyDescent="0.25">
      <c r="A1514">
        <v>6277</v>
      </c>
      <c r="B1514">
        <v>16.579786999999989</v>
      </c>
      <c r="C1514" s="3">
        <v>1</v>
      </c>
      <c r="H1514">
        <v>28.800982999999995</v>
      </c>
      <c r="I1514" s="4">
        <v>4</v>
      </c>
      <c r="P1514">
        <v>2</v>
      </c>
      <c r="Q1514" t="str">
        <f>CONCATENATE(C1514,E1514,G1514,I1514)</f>
        <v>14</v>
      </c>
    </row>
    <row r="1515" spans="1:17" x14ac:dyDescent="0.25">
      <c r="A1515">
        <v>6278</v>
      </c>
      <c r="B1515">
        <v>16.579786999999989</v>
      </c>
      <c r="C1515" s="3">
        <v>1</v>
      </c>
      <c r="H1515">
        <v>28.800982999999995</v>
      </c>
      <c r="I1515" s="4">
        <v>4</v>
      </c>
      <c r="P1515">
        <v>2</v>
      </c>
      <c r="Q1515" t="str">
        <f>CONCATENATE(C1515,E1515,G1515,I1515)</f>
        <v>14</v>
      </c>
    </row>
    <row r="1516" spans="1:17" x14ac:dyDescent="0.25">
      <c r="A1516">
        <v>6279</v>
      </c>
      <c r="B1516">
        <v>16.579786999999989</v>
      </c>
      <c r="C1516" s="3">
        <v>1</v>
      </c>
      <c r="H1516">
        <v>28.800982999999995</v>
      </c>
      <c r="I1516" s="4">
        <v>4</v>
      </c>
      <c r="P1516">
        <v>2</v>
      </c>
      <c r="Q1516" t="str">
        <f>CONCATENATE(C1516,E1516,G1516,I1516)</f>
        <v>14</v>
      </c>
    </row>
    <row r="1517" spans="1:17" x14ac:dyDescent="0.25">
      <c r="A1517">
        <v>6280</v>
      </c>
      <c r="B1517">
        <v>16.579786999999989</v>
      </c>
      <c r="C1517" s="3">
        <v>1</v>
      </c>
      <c r="H1517">
        <v>28.800982999999995</v>
      </c>
      <c r="I1517" s="4">
        <v>4</v>
      </c>
      <c r="P1517">
        <v>2</v>
      </c>
      <c r="Q1517" t="str">
        <f>CONCATENATE(C1517,E1517,G1517,I1517)</f>
        <v>14</v>
      </c>
    </row>
    <row r="1518" spans="1:17" x14ac:dyDescent="0.25">
      <c r="A1518">
        <v>6281</v>
      </c>
      <c r="B1518">
        <v>16.579786999999989</v>
      </c>
      <c r="C1518" s="3">
        <v>1</v>
      </c>
      <c r="H1518">
        <v>28.800982999999995</v>
      </c>
      <c r="I1518" s="4">
        <v>4</v>
      </c>
      <c r="P1518">
        <v>2</v>
      </c>
      <c r="Q1518" t="str">
        <f>CONCATENATE(C1518,E1518,G1518,I1518)</f>
        <v>14</v>
      </c>
    </row>
    <row r="1519" spans="1:17" x14ac:dyDescent="0.25">
      <c r="A1519">
        <v>6282</v>
      </c>
      <c r="B1519">
        <v>16.579786999999989</v>
      </c>
      <c r="C1519" s="3">
        <v>1</v>
      </c>
      <c r="H1519">
        <v>28.800982999999995</v>
      </c>
      <c r="I1519" s="4">
        <v>4</v>
      </c>
      <c r="P1519">
        <v>2</v>
      </c>
      <c r="Q1519" t="str">
        <f>CONCATENATE(C1519,E1519,G1519,I1519)</f>
        <v>14</v>
      </c>
    </row>
    <row r="1520" spans="1:17" x14ac:dyDescent="0.25">
      <c r="A1520">
        <v>6283</v>
      </c>
      <c r="B1520">
        <v>16.579786999999989</v>
      </c>
      <c r="C1520" s="3">
        <v>1</v>
      </c>
      <c r="H1520">
        <v>28.800982999999995</v>
      </c>
      <c r="I1520" s="4">
        <v>4</v>
      </c>
      <c r="P1520">
        <v>2</v>
      </c>
      <c r="Q1520" t="str">
        <f>CONCATENATE(C1520,E1520,G1520,I1520)</f>
        <v>14</v>
      </c>
    </row>
    <row r="1521" spans="1:17" x14ac:dyDescent="0.25">
      <c r="A1521">
        <v>6284</v>
      </c>
      <c r="B1521">
        <v>16.579786999999989</v>
      </c>
      <c r="C1521" s="3">
        <v>1</v>
      </c>
      <c r="H1521">
        <v>28.800982999999995</v>
      </c>
      <c r="I1521" s="4">
        <v>4</v>
      </c>
      <c r="P1521">
        <v>2</v>
      </c>
      <c r="Q1521" t="str">
        <f>CONCATENATE(C1521,E1521,G1521,I1521)</f>
        <v>14</v>
      </c>
    </row>
    <row r="1522" spans="1:17" x14ac:dyDescent="0.25">
      <c r="A1522">
        <v>6285</v>
      </c>
      <c r="B1522">
        <v>16.579786999999989</v>
      </c>
      <c r="C1522" s="3">
        <v>1</v>
      </c>
      <c r="H1522">
        <v>28.800982999999995</v>
      </c>
      <c r="I1522" s="4">
        <v>4</v>
      </c>
      <c r="P1522">
        <v>2</v>
      </c>
      <c r="Q1522" t="str">
        <f>CONCATENATE(C1522,E1522,G1522,I1522)</f>
        <v>14</v>
      </c>
    </row>
    <row r="1523" spans="1:17" x14ac:dyDescent="0.25">
      <c r="A1523">
        <v>6286</v>
      </c>
      <c r="B1523">
        <v>16.579786999999989</v>
      </c>
      <c r="C1523" s="3">
        <v>1</v>
      </c>
      <c r="H1523">
        <v>28.800982999999995</v>
      </c>
      <c r="I1523" s="4">
        <v>4</v>
      </c>
      <c r="P1523">
        <v>2</v>
      </c>
      <c r="Q1523" t="str">
        <f>CONCATENATE(C1523,E1523,G1523,I1523)</f>
        <v>14</v>
      </c>
    </row>
    <row r="1524" spans="1:17" x14ac:dyDescent="0.25">
      <c r="A1524">
        <v>6287</v>
      </c>
      <c r="B1524">
        <v>16.579786999999989</v>
      </c>
      <c r="C1524" s="3">
        <v>1</v>
      </c>
      <c r="D1524">
        <v>9.0109699999999933</v>
      </c>
      <c r="E1524" s="1">
        <v>2</v>
      </c>
      <c r="H1524">
        <v>28.523268999999992</v>
      </c>
      <c r="I1524" s="4">
        <v>4</v>
      </c>
      <c r="P1524">
        <v>3</v>
      </c>
      <c r="Q1524" t="str">
        <f>CONCATENATE(C1524,E1524,G1524,I1524)</f>
        <v>124</v>
      </c>
    </row>
    <row r="1525" spans="1:17" x14ac:dyDescent="0.25">
      <c r="A1525">
        <v>6288</v>
      </c>
      <c r="B1525">
        <v>16.579786999999989</v>
      </c>
      <c r="C1525" s="3">
        <v>1</v>
      </c>
      <c r="D1525">
        <v>9.0109699999999933</v>
      </c>
      <c r="E1525" s="1">
        <v>2</v>
      </c>
      <c r="H1525">
        <v>28.45384099999999</v>
      </c>
      <c r="I1525" s="4">
        <v>4</v>
      </c>
      <c r="P1525">
        <v>3</v>
      </c>
      <c r="Q1525" t="str">
        <f>CONCATENATE(C1525,E1525,G1525,I1525)</f>
        <v>124</v>
      </c>
    </row>
    <row r="1526" spans="1:17" x14ac:dyDescent="0.25">
      <c r="A1526">
        <v>6289</v>
      </c>
      <c r="B1526">
        <v>16.579786999999989</v>
      </c>
      <c r="C1526" s="3">
        <v>1</v>
      </c>
      <c r="D1526">
        <v>9.0109699999999933</v>
      </c>
      <c r="E1526" s="1">
        <v>2</v>
      </c>
      <c r="H1526">
        <v>28.45384099999999</v>
      </c>
      <c r="I1526" s="4">
        <v>4</v>
      </c>
      <c r="P1526">
        <v>3</v>
      </c>
      <c r="Q1526" t="str">
        <f>CONCATENATE(C1526,E1526,G1526,I1526)</f>
        <v>124</v>
      </c>
    </row>
    <row r="1527" spans="1:17" x14ac:dyDescent="0.25">
      <c r="A1527">
        <v>6290</v>
      </c>
      <c r="B1527">
        <v>16.579786999999989</v>
      </c>
      <c r="C1527" s="3">
        <v>1</v>
      </c>
      <c r="D1527">
        <v>9.0109699999999933</v>
      </c>
      <c r="E1527" s="1">
        <v>2</v>
      </c>
      <c r="H1527">
        <v>28.45384099999999</v>
      </c>
      <c r="I1527" s="4">
        <v>4</v>
      </c>
      <c r="P1527">
        <v>3</v>
      </c>
      <c r="Q1527" t="str">
        <f>CONCATENATE(C1527,E1527,G1527,I1527)</f>
        <v>124</v>
      </c>
    </row>
    <row r="1528" spans="1:17" x14ac:dyDescent="0.25">
      <c r="A1528">
        <v>6291</v>
      </c>
      <c r="B1528">
        <v>16.093790999999989</v>
      </c>
      <c r="C1528" s="3">
        <v>1</v>
      </c>
      <c r="D1528">
        <v>9.0109699999999933</v>
      </c>
      <c r="E1528" s="1">
        <v>2</v>
      </c>
      <c r="H1528">
        <v>28.45384099999999</v>
      </c>
      <c r="I1528" s="4">
        <v>4</v>
      </c>
      <c r="P1528">
        <v>3</v>
      </c>
      <c r="Q1528" t="str">
        <f>CONCATENATE(C1528,E1528,G1528,I1528)</f>
        <v>124</v>
      </c>
    </row>
    <row r="1529" spans="1:17" x14ac:dyDescent="0.25">
      <c r="A1529">
        <v>6292</v>
      </c>
      <c r="B1529">
        <v>16.093790999999989</v>
      </c>
      <c r="C1529" s="3">
        <v>1</v>
      </c>
      <c r="D1529">
        <v>9.0109699999999933</v>
      </c>
      <c r="E1529" s="1">
        <v>2</v>
      </c>
      <c r="H1529">
        <v>28.45384099999999</v>
      </c>
      <c r="I1529" s="4">
        <v>4</v>
      </c>
      <c r="P1529">
        <v>3</v>
      </c>
      <c r="Q1529" t="str">
        <f>CONCATENATE(C1529,E1529,G1529,I1529)</f>
        <v>124</v>
      </c>
    </row>
    <row r="1530" spans="1:17" x14ac:dyDescent="0.25">
      <c r="A1530">
        <v>6293</v>
      </c>
      <c r="B1530">
        <v>16.093790999999989</v>
      </c>
      <c r="C1530" s="3">
        <v>1</v>
      </c>
      <c r="D1530">
        <v>9.0109699999999933</v>
      </c>
      <c r="E1530" s="1">
        <v>2</v>
      </c>
      <c r="H1530">
        <v>28.45384099999999</v>
      </c>
      <c r="I1530" s="4">
        <v>4</v>
      </c>
      <c r="P1530">
        <v>3</v>
      </c>
      <c r="Q1530" t="str">
        <f>CONCATENATE(C1530,E1530,G1530,I1530)</f>
        <v>124</v>
      </c>
    </row>
    <row r="1531" spans="1:17" x14ac:dyDescent="0.25">
      <c r="A1531">
        <v>6294</v>
      </c>
      <c r="D1531">
        <v>9.0109699999999933</v>
      </c>
      <c r="E1531" s="1">
        <v>2</v>
      </c>
      <c r="H1531">
        <v>28.45384099999999</v>
      </c>
      <c r="I1531" s="4">
        <v>4</v>
      </c>
      <c r="P1531">
        <v>2</v>
      </c>
      <c r="Q1531" t="str">
        <f>CONCATENATE(C1531,E1531,G1531,I1531)</f>
        <v>24</v>
      </c>
    </row>
    <row r="1532" spans="1:17" x14ac:dyDescent="0.25">
      <c r="A1532">
        <v>6295</v>
      </c>
      <c r="D1532">
        <v>9.0109699999999933</v>
      </c>
      <c r="E1532" s="1">
        <v>2</v>
      </c>
      <c r="H1532">
        <v>28.45384099999999</v>
      </c>
      <c r="I1532" s="4">
        <v>4</v>
      </c>
      <c r="P1532">
        <v>2</v>
      </c>
      <c r="Q1532" t="str">
        <f>CONCATENATE(C1532,E1532,G1532,I1532)</f>
        <v>24</v>
      </c>
    </row>
    <row r="1533" spans="1:17" x14ac:dyDescent="0.25">
      <c r="A1533">
        <v>6296</v>
      </c>
      <c r="D1533">
        <v>9.0109699999999933</v>
      </c>
      <c r="E1533" s="1">
        <v>2</v>
      </c>
      <c r="H1533">
        <v>28.45384099999999</v>
      </c>
      <c r="I1533" s="4">
        <v>4</v>
      </c>
      <c r="P1533">
        <v>2</v>
      </c>
      <c r="Q1533" t="str">
        <f>CONCATENATE(C1533,E1533,G1533,I1533)</f>
        <v>24</v>
      </c>
    </row>
    <row r="1534" spans="1:17" x14ac:dyDescent="0.25">
      <c r="A1534">
        <v>6297</v>
      </c>
      <c r="D1534">
        <v>9.0109699999999933</v>
      </c>
      <c r="E1534" s="1">
        <v>2</v>
      </c>
      <c r="H1534">
        <v>28.45384099999999</v>
      </c>
      <c r="I1534" s="4">
        <v>4</v>
      </c>
      <c r="P1534">
        <v>2</v>
      </c>
      <c r="Q1534" t="str">
        <f>CONCATENATE(C1534,E1534,G1534,I1534)</f>
        <v>24</v>
      </c>
    </row>
    <row r="1535" spans="1:17" x14ac:dyDescent="0.25">
      <c r="A1535">
        <v>6298</v>
      </c>
      <c r="D1535">
        <v>9.0109699999999933</v>
      </c>
      <c r="E1535" s="1">
        <v>2</v>
      </c>
      <c r="H1535">
        <v>28.45384099999999</v>
      </c>
      <c r="I1535" s="4">
        <v>4</v>
      </c>
      <c r="P1535">
        <v>2</v>
      </c>
      <c r="Q1535" t="str">
        <f>CONCATENATE(C1535,E1535,G1535,I1535)</f>
        <v>24</v>
      </c>
    </row>
    <row r="1536" spans="1:17" x14ac:dyDescent="0.25">
      <c r="A1536">
        <v>6299</v>
      </c>
      <c r="D1536">
        <v>9.0109699999999933</v>
      </c>
      <c r="E1536" s="1">
        <v>2</v>
      </c>
      <c r="F1536">
        <v>21.30159299999999</v>
      </c>
      <c r="G1536" s="2">
        <v>3</v>
      </c>
      <c r="H1536">
        <v>28.45384099999999</v>
      </c>
      <c r="I1536" s="4">
        <v>4</v>
      </c>
      <c r="P1536">
        <v>3</v>
      </c>
      <c r="Q1536" t="str">
        <f>CONCATENATE(C1536,E1536,G1536,I1536)</f>
        <v>234</v>
      </c>
    </row>
    <row r="1537" spans="1:17" x14ac:dyDescent="0.25">
      <c r="A1537">
        <v>6300</v>
      </c>
      <c r="D1537">
        <v>9.0109699999999933</v>
      </c>
      <c r="E1537" s="1">
        <v>2</v>
      </c>
      <c r="F1537">
        <v>21.30159299999999</v>
      </c>
      <c r="G1537" s="2">
        <v>3</v>
      </c>
      <c r="P1537">
        <v>2</v>
      </c>
      <c r="Q1537" t="str">
        <f>CONCATENATE(C1537,E1537,G1537,I1537)</f>
        <v>23</v>
      </c>
    </row>
    <row r="1538" spans="1:17" x14ac:dyDescent="0.25">
      <c r="A1538">
        <v>6301</v>
      </c>
      <c r="D1538">
        <v>9.0109699999999933</v>
      </c>
      <c r="E1538" s="1">
        <v>2</v>
      </c>
      <c r="F1538">
        <v>21.30159299999999</v>
      </c>
      <c r="G1538" s="2">
        <v>3</v>
      </c>
      <c r="P1538">
        <v>2</v>
      </c>
      <c r="Q1538" t="str">
        <f>CONCATENATE(C1538,E1538,G1538,I1538)</f>
        <v>23</v>
      </c>
    </row>
    <row r="1539" spans="1:17" x14ac:dyDescent="0.25">
      <c r="A1539">
        <v>6302</v>
      </c>
      <c r="D1539">
        <v>9.0109699999999933</v>
      </c>
      <c r="E1539" s="1">
        <v>2</v>
      </c>
      <c r="F1539">
        <v>21.30159299999999</v>
      </c>
      <c r="G1539" s="2">
        <v>3</v>
      </c>
      <c r="P1539">
        <v>2</v>
      </c>
      <c r="Q1539" t="str">
        <f>CONCATENATE(C1539,E1539,G1539,I1539)</f>
        <v>23</v>
      </c>
    </row>
    <row r="1540" spans="1:17" x14ac:dyDescent="0.25">
      <c r="A1540">
        <v>6303</v>
      </c>
      <c r="D1540">
        <v>9.0109699999999933</v>
      </c>
      <c r="E1540" s="1">
        <v>2</v>
      </c>
      <c r="F1540">
        <v>21.30159299999999</v>
      </c>
      <c r="G1540" s="2">
        <v>3</v>
      </c>
      <c r="P1540">
        <v>2</v>
      </c>
      <c r="Q1540" t="str">
        <f>CONCATENATE(C1540,E1540,G1540,I1540)</f>
        <v>23</v>
      </c>
    </row>
    <row r="1541" spans="1:17" x14ac:dyDescent="0.25">
      <c r="A1541">
        <v>6304</v>
      </c>
      <c r="J1541">
        <v>6.4417789999999897</v>
      </c>
      <c r="K1541" t="s">
        <v>22</v>
      </c>
      <c r="Q1541" t="str">
        <f>CONCATENATE(C1541,E1541,G1541,I1541)</f>
        <v/>
      </c>
    </row>
    <row r="1542" spans="1:17" x14ac:dyDescent="0.25">
      <c r="A1542">
        <v>12022</v>
      </c>
      <c r="Q1542" t="str">
        <f>CONCATENATE(C1542,E1542,G1542,I1542)</f>
        <v/>
      </c>
    </row>
    <row r="1543" spans="1:17" x14ac:dyDescent="0.25">
      <c r="A1543">
        <v>12023</v>
      </c>
      <c r="Q1543" t="str">
        <f>CONCATENATE(C1543,E1543,G1543,I1543)</f>
        <v/>
      </c>
    </row>
    <row r="1544" spans="1:17" x14ac:dyDescent="0.25">
      <c r="A1544">
        <v>12024</v>
      </c>
      <c r="J1544">
        <v>10.608046999999992</v>
      </c>
      <c r="K1544" t="s">
        <v>22</v>
      </c>
      <c r="Q1544" t="str">
        <f>CONCATENATE(C1544,E1544,G1544,I1544)</f>
        <v/>
      </c>
    </row>
    <row r="1545" spans="1:17" x14ac:dyDescent="0.25">
      <c r="A1545">
        <v>12025</v>
      </c>
      <c r="Q1545" t="str">
        <f>CONCATENATE(C1545,E1545,G1545,I1545)</f>
        <v/>
      </c>
    </row>
    <row r="1546" spans="1:17" x14ac:dyDescent="0.25">
      <c r="A1546">
        <v>12026</v>
      </c>
      <c r="Q1546" t="str">
        <f>CONCATENATE(C1546,E1546,G1546,I1546)</f>
        <v/>
      </c>
    </row>
    <row r="1547" spans="1:17" x14ac:dyDescent="0.25">
      <c r="A1547">
        <v>12027</v>
      </c>
      <c r="Q1547" t="str">
        <f>CONCATENATE(C1547,E1547,G1547,I1547)</f>
        <v/>
      </c>
    </row>
    <row r="1548" spans="1:17" x14ac:dyDescent="0.25">
      <c r="A1548">
        <v>12028</v>
      </c>
      <c r="Q1548" t="str">
        <f>CONCATENATE(C1548,E1548,G1548,I1548)</f>
        <v/>
      </c>
    </row>
    <row r="1549" spans="1:17" x14ac:dyDescent="0.25">
      <c r="A1549">
        <v>12029</v>
      </c>
      <c r="Q1549" t="str">
        <f>CONCATENATE(C1549,E1549,G1549,I1549)</f>
        <v/>
      </c>
    </row>
    <row r="1550" spans="1:17" x14ac:dyDescent="0.25">
      <c r="A1550">
        <v>12030</v>
      </c>
      <c r="Q1550" t="str">
        <f>CONCATENATE(C1550,E1550,G1550,I1550)</f>
        <v/>
      </c>
    </row>
    <row r="1551" spans="1:17" x14ac:dyDescent="0.25">
      <c r="A1551">
        <v>12031</v>
      </c>
      <c r="H1551">
        <v>37.064196999999993</v>
      </c>
      <c r="I1551" s="4">
        <v>4</v>
      </c>
      <c r="Q1551" t="str">
        <f>CONCATENATE(C1551,E1551,G1551,I1551)</f>
        <v>4</v>
      </c>
    </row>
    <row r="1552" spans="1:17" x14ac:dyDescent="0.25">
      <c r="A1552">
        <v>12032</v>
      </c>
      <c r="D1552">
        <v>51.229723999999997</v>
      </c>
      <c r="E1552" s="1">
        <v>2</v>
      </c>
      <c r="H1552">
        <v>37.064196999999993</v>
      </c>
      <c r="I1552" s="4">
        <v>4</v>
      </c>
      <c r="P1552">
        <v>2</v>
      </c>
      <c r="Q1552" t="str">
        <f>CONCATENATE(C1552,E1552,G1552,I1552)</f>
        <v>24</v>
      </c>
    </row>
    <row r="1553" spans="1:17" x14ac:dyDescent="0.25">
      <c r="A1553">
        <v>12033</v>
      </c>
      <c r="D1553">
        <v>51.229723999999997</v>
      </c>
      <c r="E1553" s="1">
        <v>2</v>
      </c>
      <c r="H1553">
        <v>37.064196999999993</v>
      </c>
      <c r="I1553" s="4">
        <v>4</v>
      </c>
      <c r="P1553">
        <v>2</v>
      </c>
      <c r="Q1553" t="str">
        <f>CONCATENATE(C1553,E1553,G1553,I1553)</f>
        <v>24</v>
      </c>
    </row>
    <row r="1554" spans="1:17" x14ac:dyDescent="0.25">
      <c r="A1554">
        <v>12034</v>
      </c>
      <c r="D1554">
        <v>51.229723999999997</v>
      </c>
      <c r="E1554" s="1">
        <v>2</v>
      </c>
      <c r="H1554">
        <v>37.064196999999993</v>
      </c>
      <c r="I1554" s="4">
        <v>4</v>
      </c>
      <c r="P1554">
        <v>2</v>
      </c>
      <c r="Q1554" t="str">
        <f>CONCATENATE(C1554,E1554,G1554,I1554)</f>
        <v>24</v>
      </c>
    </row>
    <row r="1555" spans="1:17" x14ac:dyDescent="0.25">
      <c r="A1555">
        <v>12035</v>
      </c>
      <c r="D1555">
        <v>51.229723999999997</v>
      </c>
      <c r="E1555" s="1">
        <v>2</v>
      </c>
      <c r="H1555">
        <v>37.064196999999993</v>
      </c>
      <c r="I1555" s="4">
        <v>4</v>
      </c>
      <c r="P1555">
        <v>2</v>
      </c>
      <c r="Q1555" t="str">
        <f>CONCATENATE(C1555,E1555,G1555,I1555)</f>
        <v>24</v>
      </c>
    </row>
    <row r="1556" spans="1:17" x14ac:dyDescent="0.25">
      <c r="A1556">
        <v>12036</v>
      </c>
      <c r="D1556">
        <v>51.229723999999997</v>
      </c>
      <c r="E1556" s="1">
        <v>2</v>
      </c>
      <c r="H1556">
        <v>37.064196999999993</v>
      </c>
      <c r="I1556" s="4">
        <v>4</v>
      </c>
      <c r="P1556">
        <v>2</v>
      </c>
      <c r="Q1556" t="str">
        <f>CONCATENATE(C1556,E1556,G1556,I1556)</f>
        <v>24</v>
      </c>
    </row>
    <row r="1557" spans="1:17" x14ac:dyDescent="0.25">
      <c r="A1557">
        <v>12037</v>
      </c>
      <c r="D1557">
        <v>51.229723999999997</v>
      </c>
      <c r="E1557" s="1">
        <v>2</v>
      </c>
      <c r="H1557">
        <v>37.064196999999993</v>
      </c>
      <c r="I1557" s="4">
        <v>4</v>
      </c>
      <c r="P1557">
        <v>2</v>
      </c>
      <c r="Q1557" t="str">
        <f>CONCATENATE(C1557,E1557,G1557,I1557)</f>
        <v>24</v>
      </c>
    </row>
    <row r="1558" spans="1:17" x14ac:dyDescent="0.25">
      <c r="A1558">
        <v>12038</v>
      </c>
      <c r="D1558">
        <v>51.229723999999997</v>
      </c>
      <c r="E1558" s="1">
        <v>2</v>
      </c>
      <c r="H1558">
        <v>37.064196999999993</v>
      </c>
      <c r="I1558" s="4">
        <v>4</v>
      </c>
      <c r="P1558">
        <v>2</v>
      </c>
      <c r="Q1558" t="str">
        <f>CONCATENATE(C1558,E1558,G1558,I1558)</f>
        <v>24</v>
      </c>
    </row>
    <row r="1559" spans="1:17" x14ac:dyDescent="0.25">
      <c r="A1559">
        <v>12039</v>
      </c>
      <c r="D1559">
        <v>51.229723999999997</v>
      </c>
      <c r="E1559" s="1">
        <v>2</v>
      </c>
      <c r="H1559">
        <v>37.064196999999993</v>
      </c>
      <c r="I1559" s="4">
        <v>4</v>
      </c>
      <c r="P1559">
        <v>2</v>
      </c>
      <c r="Q1559" t="str">
        <f>CONCATENATE(C1559,E1559,G1559,I1559)</f>
        <v>24</v>
      </c>
    </row>
    <row r="1560" spans="1:17" x14ac:dyDescent="0.25">
      <c r="A1560">
        <v>12040</v>
      </c>
      <c r="D1560">
        <v>51.229723999999997</v>
      </c>
      <c r="E1560" s="1">
        <v>2</v>
      </c>
      <c r="H1560">
        <v>37.064196999999993</v>
      </c>
      <c r="I1560" s="4">
        <v>4</v>
      </c>
      <c r="P1560">
        <v>2</v>
      </c>
      <c r="Q1560" t="str">
        <f>CONCATENATE(C1560,E1560,G1560,I1560)</f>
        <v>24</v>
      </c>
    </row>
    <row r="1561" spans="1:17" x14ac:dyDescent="0.25">
      <c r="A1561">
        <v>12041</v>
      </c>
      <c r="D1561">
        <v>51.229723999999997</v>
      </c>
      <c r="E1561" s="1">
        <v>2</v>
      </c>
      <c r="H1561">
        <v>37.064196999999993</v>
      </c>
      <c r="I1561" s="4">
        <v>4</v>
      </c>
      <c r="P1561">
        <v>2</v>
      </c>
      <c r="Q1561" t="str">
        <f>CONCATENATE(C1561,E1561,G1561,I1561)</f>
        <v>24</v>
      </c>
    </row>
    <row r="1562" spans="1:17" x14ac:dyDescent="0.25">
      <c r="A1562">
        <v>12042</v>
      </c>
      <c r="D1562">
        <v>51.229723999999997</v>
      </c>
      <c r="E1562" s="1">
        <v>2</v>
      </c>
      <c r="H1562">
        <v>37.064196999999993</v>
      </c>
      <c r="I1562" s="4">
        <v>4</v>
      </c>
      <c r="P1562">
        <v>2</v>
      </c>
      <c r="Q1562" t="str">
        <f>CONCATENATE(C1562,E1562,G1562,I1562)</f>
        <v>24</v>
      </c>
    </row>
    <row r="1563" spans="1:17" x14ac:dyDescent="0.25">
      <c r="A1563">
        <v>12043</v>
      </c>
      <c r="D1563">
        <v>51.229723999999997</v>
      </c>
      <c r="E1563" s="1">
        <v>2</v>
      </c>
      <c r="H1563">
        <v>37.064196999999993</v>
      </c>
      <c r="I1563" s="4">
        <v>4</v>
      </c>
      <c r="P1563">
        <v>2</v>
      </c>
      <c r="Q1563" t="str">
        <f>CONCATENATE(C1563,E1563,G1563,I1563)</f>
        <v>24</v>
      </c>
    </row>
    <row r="1564" spans="1:17" x14ac:dyDescent="0.25">
      <c r="A1564">
        <v>12044</v>
      </c>
      <c r="D1564">
        <v>51.229723999999997</v>
      </c>
      <c r="E1564" s="1">
        <v>2</v>
      </c>
      <c r="H1564">
        <v>37.064196999999993</v>
      </c>
      <c r="I1564" s="4">
        <v>4</v>
      </c>
      <c r="P1564">
        <v>2</v>
      </c>
      <c r="Q1564" t="str">
        <f>CONCATENATE(C1564,E1564,G1564,I1564)</f>
        <v>24</v>
      </c>
    </row>
    <row r="1565" spans="1:17" x14ac:dyDescent="0.25">
      <c r="A1565">
        <v>12045</v>
      </c>
      <c r="D1565">
        <v>51.229723999999997</v>
      </c>
      <c r="E1565" s="1">
        <v>2</v>
      </c>
      <c r="H1565">
        <v>37.064196999999993</v>
      </c>
      <c r="I1565" s="4">
        <v>4</v>
      </c>
      <c r="P1565">
        <v>2</v>
      </c>
      <c r="Q1565" t="str">
        <f>CONCATENATE(C1565,E1565,G1565,I1565)</f>
        <v>24</v>
      </c>
    </row>
    <row r="1566" spans="1:17" x14ac:dyDescent="0.25">
      <c r="A1566">
        <v>12046</v>
      </c>
      <c r="D1566">
        <v>51.229723999999997</v>
      </c>
      <c r="E1566" s="1">
        <v>2</v>
      </c>
      <c r="H1566">
        <v>37.064196999999993</v>
      </c>
      <c r="I1566" s="4">
        <v>4</v>
      </c>
      <c r="P1566">
        <v>2</v>
      </c>
      <c r="Q1566" t="str">
        <f>CONCATENATE(C1566,E1566,G1566,I1566)</f>
        <v>24</v>
      </c>
    </row>
    <row r="1567" spans="1:17" x14ac:dyDescent="0.25">
      <c r="A1567">
        <v>12047</v>
      </c>
      <c r="D1567">
        <v>51.229723999999997</v>
      </c>
      <c r="E1567" s="1">
        <v>2</v>
      </c>
      <c r="H1567">
        <v>37.064196999999993</v>
      </c>
      <c r="I1567" s="4">
        <v>4</v>
      </c>
      <c r="P1567">
        <v>2</v>
      </c>
      <c r="Q1567" t="str">
        <f>CONCATENATE(C1567,E1567,G1567,I1567)</f>
        <v>24</v>
      </c>
    </row>
    <row r="1568" spans="1:17" x14ac:dyDescent="0.25">
      <c r="A1568">
        <v>12048</v>
      </c>
      <c r="D1568">
        <v>51.229723999999997</v>
      </c>
      <c r="E1568" s="1">
        <v>2</v>
      </c>
      <c r="H1568">
        <v>37.064196999999993</v>
      </c>
      <c r="I1568" s="4">
        <v>4</v>
      </c>
      <c r="P1568">
        <v>2</v>
      </c>
      <c r="Q1568" t="str">
        <f>CONCATENATE(C1568,E1568,G1568,I1568)</f>
        <v>24</v>
      </c>
    </row>
    <row r="1569" spans="1:17" x14ac:dyDescent="0.25">
      <c r="A1569">
        <v>12049</v>
      </c>
      <c r="D1569">
        <v>51.229723999999997</v>
      </c>
      <c r="E1569" s="1">
        <v>2</v>
      </c>
      <c r="H1569">
        <v>37.064196999999993</v>
      </c>
      <c r="I1569" s="4">
        <v>4</v>
      </c>
      <c r="P1569">
        <v>2</v>
      </c>
      <c r="Q1569" t="str">
        <f>CONCATENATE(C1569,E1569,G1569,I1569)</f>
        <v>24</v>
      </c>
    </row>
    <row r="1570" spans="1:17" x14ac:dyDescent="0.25">
      <c r="A1570">
        <v>12050</v>
      </c>
      <c r="D1570">
        <v>51.229723999999997</v>
      </c>
      <c r="E1570" s="1">
        <v>2</v>
      </c>
      <c r="P1570">
        <v>1</v>
      </c>
      <c r="Q1570" t="str">
        <f>CONCATENATE(C1570,E1570,G1570,I1570)</f>
        <v>2</v>
      </c>
    </row>
    <row r="1571" spans="1:17" x14ac:dyDescent="0.25">
      <c r="A1571">
        <v>12051</v>
      </c>
      <c r="D1571">
        <v>51.229723999999997</v>
      </c>
      <c r="E1571" s="1">
        <v>2</v>
      </c>
      <c r="P1571">
        <v>1</v>
      </c>
      <c r="Q1571" t="str">
        <f>CONCATENATE(C1571,E1571,G1571,I1571)</f>
        <v>2</v>
      </c>
    </row>
    <row r="1572" spans="1:17" x14ac:dyDescent="0.25">
      <c r="A1572">
        <v>12052</v>
      </c>
      <c r="D1572">
        <v>51.229723999999997</v>
      </c>
      <c r="E1572" s="1">
        <v>2</v>
      </c>
      <c r="P1572">
        <v>1</v>
      </c>
      <c r="Q1572" t="str">
        <f>CONCATENATE(C1572,E1572,G1572,I1572)</f>
        <v>2</v>
      </c>
    </row>
    <row r="1573" spans="1:17" x14ac:dyDescent="0.25">
      <c r="A1573">
        <v>12053</v>
      </c>
      <c r="D1573">
        <v>51.229723999999997</v>
      </c>
      <c r="E1573" s="1">
        <v>2</v>
      </c>
      <c r="P1573">
        <v>1</v>
      </c>
      <c r="Q1573" t="str">
        <f>CONCATENATE(C1573,E1573,G1573,I1573)</f>
        <v>2</v>
      </c>
    </row>
    <row r="1574" spans="1:17" x14ac:dyDescent="0.25">
      <c r="A1574">
        <v>12054</v>
      </c>
      <c r="D1574">
        <v>51.229723999999997</v>
      </c>
      <c r="E1574" s="1">
        <v>2</v>
      </c>
      <c r="P1574">
        <v>1</v>
      </c>
      <c r="Q1574" t="str">
        <f>CONCATENATE(C1574,E1574,G1574,I1574)</f>
        <v>2</v>
      </c>
    </row>
    <row r="1575" spans="1:17" x14ac:dyDescent="0.25">
      <c r="A1575">
        <v>12055</v>
      </c>
      <c r="D1575">
        <v>51.229723999999997</v>
      </c>
      <c r="E1575" s="1">
        <v>2</v>
      </c>
      <c r="P1575">
        <v>1</v>
      </c>
      <c r="Q1575" t="str">
        <f>CONCATENATE(C1575,E1575,G1575,I1575)</f>
        <v>2</v>
      </c>
    </row>
    <row r="1576" spans="1:17" x14ac:dyDescent="0.25">
      <c r="A1576">
        <v>12056</v>
      </c>
      <c r="D1576">
        <v>51.229723999999997</v>
      </c>
      <c r="E1576" s="1">
        <v>2</v>
      </c>
      <c r="F1576">
        <v>46.021807999999993</v>
      </c>
      <c r="G1576" s="2">
        <v>3</v>
      </c>
      <c r="P1576">
        <v>2</v>
      </c>
      <c r="Q1576" t="str">
        <f>CONCATENATE(C1576,E1576,G1576,I1576)</f>
        <v>23</v>
      </c>
    </row>
    <row r="1577" spans="1:17" x14ac:dyDescent="0.25">
      <c r="A1577">
        <v>12057</v>
      </c>
      <c r="B1577">
        <v>60.395507999999992</v>
      </c>
      <c r="C1577" s="3">
        <v>1</v>
      </c>
      <c r="D1577">
        <v>51.229723999999997</v>
      </c>
      <c r="E1577" s="1">
        <v>2</v>
      </c>
      <c r="F1577">
        <v>46.021807999999993</v>
      </c>
      <c r="G1577" s="2">
        <v>3</v>
      </c>
      <c r="P1577">
        <v>3</v>
      </c>
      <c r="Q1577" t="str">
        <f>CONCATENATE(C1577,E1577,G1577,I1577)</f>
        <v>123</v>
      </c>
    </row>
    <row r="1578" spans="1:17" x14ac:dyDescent="0.25">
      <c r="A1578">
        <v>12058</v>
      </c>
      <c r="B1578">
        <v>62.894502000000003</v>
      </c>
      <c r="C1578" s="3">
        <v>1</v>
      </c>
      <c r="D1578">
        <v>51.229723999999997</v>
      </c>
      <c r="E1578" s="1">
        <v>2</v>
      </c>
      <c r="F1578">
        <v>46.021807999999993</v>
      </c>
      <c r="G1578" s="2">
        <v>3</v>
      </c>
      <c r="P1578">
        <v>3</v>
      </c>
      <c r="Q1578" t="str">
        <f>CONCATENATE(C1578,E1578,G1578,I1578)</f>
        <v>123</v>
      </c>
    </row>
    <row r="1579" spans="1:17" x14ac:dyDescent="0.25">
      <c r="A1579">
        <v>12059</v>
      </c>
      <c r="B1579">
        <v>62.894502000000003</v>
      </c>
      <c r="C1579" s="3">
        <v>1</v>
      </c>
      <c r="F1579">
        <v>46.021807999999993</v>
      </c>
      <c r="G1579" s="2">
        <v>3</v>
      </c>
      <c r="P1579">
        <v>2</v>
      </c>
      <c r="Q1579" t="str">
        <f>CONCATENATE(C1579,E1579,G1579,I1579)</f>
        <v>13</v>
      </c>
    </row>
    <row r="1580" spans="1:17" x14ac:dyDescent="0.25">
      <c r="A1580">
        <v>12060</v>
      </c>
      <c r="B1580">
        <v>62.894502000000003</v>
      </c>
      <c r="C1580" s="3">
        <v>1</v>
      </c>
      <c r="F1580">
        <v>46.021807999999993</v>
      </c>
      <c r="G1580" s="2">
        <v>3</v>
      </c>
      <c r="P1580">
        <v>2</v>
      </c>
      <c r="Q1580" t="str">
        <f>CONCATENATE(C1580,E1580,G1580,I1580)</f>
        <v>13</v>
      </c>
    </row>
    <row r="1581" spans="1:17" x14ac:dyDescent="0.25">
      <c r="A1581">
        <v>12061</v>
      </c>
      <c r="B1581">
        <v>62.894502000000003</v>
      </c>
      <c r="C1581" s="3">
        <v>1</v>
      </c>
      <c r="F1581">
        <v>46.021807999999993</v>
      </c>
      <c r="G1581" s="2">
        <v>3</v>
      </c>
      <c r="P1581">
        <v>2</v>
      </c>
      <c r="Q1581" t="str">
        <f>CONCATENATE(C1581,E1581,G1581,I1581)</f>
        <v>13</v>
      </c>
    </row>
    <row r="1582" spans="1:17" x14ac:dyDescent="0.25">
      <c r="A1582">
        <v>12062</v>
      </c>
      <c r="B1582">
        <v>62.894502000000003</v>
      </c>
      <c r="C1582" s="3">
        <v>1</v>
      </c>
      <c r="F1582">
        <v>46.021807999999993</v>
      </c>
      <c r="G1582" s="2">
        <v>3</v>
      </c>
      <c r="P1582">
        <v>2</v>
      </c>
      <c r="Q1582" t="str">
        <f>CONCATENATE(C1582,E1582,G1582,I1582)</f>
        <v>13</v>
      </c>
    </row>
    <row r="1583" spans="1:17" x14ac:dyDescent="0.25">
      <c r="A1583">
        <v>12063</v>
      </c>
      <c r="B1583">
        <v>62.894502000000003</v>
      </c>
      <c r="C1583" s="3">
        <v>1</v>
      </c>
      <c r="F1583">
        <v>46.021807999999993</v>
      </c>
      <c r="G1583" s="2">
        <v>3</v>
      </c>
      <c r="H1583">
        <v>50.882469999999991</v>
      </c>
      <c r="I1583" s="4">
        <v>4</v>
      </c>
      <c r="P1583">
        <v>3</v>
      </c>
      <c r="Q1583" t="str">
        <f>CONCATENATE(C1583,E1583,G1583,I1583)</f>
        <v>134</v>
      </c>
    </row>
    <row r="1584" spans="1:17" x14ac:dyDescent="0.25">
      <c r="A1584">
        <v>12064</v>
      </c>
      <c r="B1584">
        <v>62.894502000000003</v>
      </c>
      <c r="C1584" s="3">
        <v>1</v>
      </c>
      <c r="F1584">
        <v>46.021807999999993</v>
      </c>
      <c r="G1584" s="2">
        <v>3</v>
      </c>
      <c r="H1584">
        <v>50.882469999999991</v>
      </c>
      <c r="I1584" s="4">
        <v>4</v>
      </c>
      <c r="P1584">
        <v>3</v>
      </c>
      <c r="Q1584" t="str">
        <f>CONCATENATE(C1584,E1584,G1584,I1584)</f>
        <v>134</v>
      </c>
    </row>
    <row r="1585" spans="1:17" x14ac:dyDescent="0.25">
      <c r="A1585">
        <v>12065</v>
      </c>
      <c r="B1585">
        <v>62.894502000000003</v>
      </c>
      <c r="C1585" s="3">
        <v>1</v>
      </c>
      <c r="F1585">
        <v>46.021807999999993</v>
      </c>
      <c r="G1585" s="2">
        <v>3</v>
      </c>
      <c r="H1585">
        <v>50.882469999999991</v>
      </c>
      <c r="I1585" s="4">
        <v>4</v>
      </c>
      <c r="P1585">
        <v>3</v>
      </c>
      <c r="Q1585" t="str">
        <f>CONCATENATE(C1585,E1585,G1585,I1585)</f>
        <v>134</v>
      </c>
    </row>
    <row r="1586" spans="1:17" x14ac:dyDescent="0.25">
      <c r="A1586">
        <v>12066</v>
      </c>
      <c r="B1586">
        <v>62.894502000000003</v>
      </c>
      <c r="C1586" s="3">
        <v>1</v>
      </c>
      <c r="F1586">
        <v>46.021807999999993</v>
      </c>
      <c r="G1586" s="2">
        <v>3</v>
      </c>
      <c r="H1586">
        <v>50.882469999999991</v>
      </c>
      <c r="I1586" s="4">
        <v>4</v>
      </c>
      <c r="P1586">
        <v>3</v>
      </c>
      <c r="Q1586" t="str">
        <f>CONCATENATE(C1586,E1586,G1586,I1586)</f>
        <v>134</v>
      </c>
    </row>
    <row r="1587" spans="1:17" x14ac:dyDescent="0.25">
      <c r="A1587">
        <v>12067</v>
      </c>
      <c r="B1587">
        <v>62.894502000000003</v>
      </c>
      <c r="C1587" s="3">
        <v>1</v>
      </c>
      <c r="F1587">
        <v>46.021807999999993</v>
      </c>
      <c r="G1587" s="2">
        <v>3</v>
      </c>
      <c r="H1587">
        <v>50.882469999999991</v>
      </c>
      <c r="I1587" s="4">
        <v>4</v>
      </c>
      <c r="P1587">
        <v>3</v>
      </c>
      <c r="Q1587" t="str">
        <f>CONCATENATE(C1587,E1587,G1587,I1587)</f>
        <v>134</v>
      </c>
    </row>
    <row r="1588" spans="1:17" x14ac:dyDescent="0.25">
      <c r="A1588">
        <v>12068</v>
      </c>
      <c r="B1588">
        <v>62.894502000000003</v>
      </c>
      <c r="C1588" s="3">
        <v>1</v>
      </c>
      <c r="F1588">
        <v>46.021807999999993</v>
      </c>
      <c r="G1588" s="2">
        <v>3</v>
      </c>
      <c r="H1588">
        <v>50.882469999999991</v>
      </c>
      <c r="I1588" s="4">
        <v>4</v>
      </c>
      <c r="P1588">
        <v>3</v>
      </c>
      <c r="Q1588" t="str">
        <f>CONCATENATE(C1588,E1588,G1588,I1588)</f>
        <v>134</v>
      </c>
    </row>
    <row r="1589" spans="1:17" x14ac:dyDescent="0.25">
      <c r="A1589">
        <v>12069</v>
      </c>
      <c r="B1589">
        <v>62.894502000000003</v>
      </c>
      <c r="C1589" s="3">
        <v>1</v>
      </c>
      <c r="F1589">
        <v>46.021807999999993</v>
      </c>
      <c r="G1589" s="2">
        <v>3</v>
      </c>
      <c r="H1589">
        <v>50.882469999999991</v>
      </c>
      <c r="I1589" s="4">
        <v>4</v>
      </c>
      <c r="P1589">
        <v>3</v>
      </c>
      <c r="Q1589" t="str">
        <f>CONCATENATE(C1589,E1589,G1589,I1589)</f>
        <v>134</v>
      </c>
    </row>
    <row r="1590" spans="1:17" x14ac:dyDescent="0.25">
      <c r="A1590">
        <v>12070</v>
      </c>
      <c r="B1590">
        <v>62.894502000000003</v>
      </c>
      <c r="C1590" s="3">
        <v>1</v>
      </c>
      <c r="F1590">
        <v>46.021807999999993</v>
      </c>
      <c r="G1590" s="2">
        <v>3</v>
      </c>
      <c r="H1590">
        <v>50.882469999999991</v>
      </c>
      <c r="I1590" s="4">
        <v>4</v>
      </c>
      <c r="P1590">
        <v>3</v>
      </c>
      <c r="Q1590" t="str">
        <f>CONCATENATE(C1590,E1590,G1590,I1590)</f>
        <v>134</v>
      </c>
    </row>
    <row r="1591" spans="1:17" x14ac:dyDescent="0.25">
      <c r="A1591">
        <v>12071</v>
      </c>
      <c r="B1591">
        <v>62.894502000000003</v>
      </c>
      <c r="C1591" s="3">
        <v>1</v>
      </c>
      <c r="F1591">
        <v>46.021807999999993</v>
      </c>
      <c r="G1591" s="2">
        <v>3</v>
      </c>
      <c r="H1591">
        <v>50.882469999999991</v>
      </c>
      <c r="I1591" s="4">
        <v>4</v>
      </c>
      <c r="P1591">
        <v>3</v>
      </c>
      <c r="Q1591" t="str">
        <f>CONCATENATE(C1591,E1591,G1591,I1591)</f>
        <v>134</v>
      </c>
    </row>
    <row r="1592" spans="1:17" x14ac:dyDescent="0.25">
      <c r="A1592">
        <v>12072</v>
      </c>
      <c r="B1592">
        <v>62.894502000000003</v>
      </c>
      <c r="C1592" s="3">
        <v>1</v>
      </c>
      <c r="F1592">
        <v>46.021807999999993</v>
      </c>
      <c r="G1592" s="2">
        <v>3</v>
      </c>
      <c r="H1592">
        <v>50.882469999999991</v>
      </c>
      <c r="I1592" s="4">
        <v>4</v>
      </c>
      <c r="P1592">
        <v>3</v>
      </c>
      <c r="Q1592" t="str">
        <f>CONCATENATE(C1592,E1592,G1592,I1592)</f>
        <v>134</v>
      </c>
    </row>
    <row r="1593" spans="1:17" x14ac:dyDescent="0.25">
      <c r="A1593">
        <v>12073</v>
      </c>
      <c r="B1593">
        <v>62.894502000000003</v>
      </c>
      <c r="C1593" s="3">
        <v>1</v>
      </c>
      <c r="F1593">
        <v>46.021807999999993</v>
      </c>
      <c r="G1593" s="2">
        <v>3</v>
      </c>
      <c r="H1593">
        <v>50.882469999999991</v>
      </c>
      <c r="I1593" s="4">
        <v>4</v>
      </c>
      <c r="P1593">
        <v>3</v>
      </c>
      <c r="Q1593" t="str">
        <f>CONCATENATE(C1593,E1593,G1593,I1593)</f>
        <v>134</v>
      </c>
    </row>
    <row r="1594" spans="1:17" x14ac:dyDescent="0.25">
      <c r="A1594">
        <v>12074</v>
      </c>
      <c r="B1594">
        <v>62.894502000000003</v>
      </c>
      <c r="C1594" s="3">
        <v>1</v>
      </c>
      <c r="F1594">
        <v>46.021807999999993</v>
      </c>
      <c r="G1594" s="2">
        <v>3</v>
      </c>
      <c r="H1594">
        <v>50.882469999999991</v>
      </c>
      <c r="I1594" s="4">
        <v>4</v>
      </c>
      <c r="P1594">
        <v>3</v>
      </c>
      <c r="Q1594" t="str">
        <f>CONCATENATE(C1594,E1594,G1594,I1594)</f>
        <v>134</v>
      </c>
    </row>
    <row r="1595" spans="1:17" x14ac:dyDescent="0.25">
      <c r="A1595">
        <v>12075</v>
      </c>
      <c r="B1595">
        <v>62.894502000000003</v>
      </c>
      <c r="C1595" s="3">
        <v>1</v>
      </c>
      <c r="F1595">
        <v>46.021807999999993</v>
      </c>
      <c r="G1595" s="2">
        <v>3</v>
      </c>
      <c r="H1595">
        <v>50.882469999999991</v>
      </c>
      <c r="I1595" s="4">
        <v>4</v>
      </c>
      <c r="P1595">
        <v>3</v>
      </c>
      <c r="Q1595" t="str">
        <f>CONCATENATE(C1595,E1595,G1595,I1595)</f>
        <v>134</v>
      </c>
    </row>
    <row r="1596" spans="1:17" x14ac:dyDescent="0.25">
      <c r="A1596">
        <v>12076</v>
      </c>
      <c r="B1596">
        <v>62.894502000000003</v>
      </c>
      <c r="C1596" s="3">
        <v>1</v>
      </c>
      <c r="F1596">
        <v>46.091236999999992</v>
      </c>
      <c r="G1596" s="2">
        <v>3</v>
      </c>
      <c r="H1596">
        <v>50.882469999999991</v>
      </c>
      <c r="I1596" s="4">
        <v>4</v>
      </c>
      <c r="P1596">
        <v>3</v>
      </c>
      <c r="Q1596" t="str">
        <f>CONCATENATE(C1596,E1596,G1596,I1596)</f>
        <v>134</v>
      </c>
    </row>
    <row r="1597" spans="1:17" x14ac:dyDescent="0.25">
      <c r="A1597">
        <v>12077</v>
      </c>
      <c r="B1597">
        <v>62.894502000000003</v>
      </c>
      <c r="C1597" s="3">
        <v>1</v>
      </c>
      <c r="F1597">
        <v>46.230093999999994</v>
      </c>
      <c r="G1597" s="2">
        <v>3</v>
      </c>
      <c r="H1597">
        <v>50.882469999999991</v>
      </c>
      <c r="I1597" s="4">
        <v>4</v>
      </c>
      <c r="P1597">
        <v>3</v>
      </c>
      <c r="Q1597" t="str">
        <f>CONCATENATE(C1597,E1597,G1597,I1597)</f>
        <v>134</v>
      </c>
    </row>
    <row r="1598" spans="1:17" x14ac:dyDescent="0.25">
      <c r="A1598">
        <v>12078</v>
      </c>
      <c r="B1598">
        <v>62.894502000000003</v>
      </c>
      <c r="C1598" s="3">
        <v>1</v>
      </c>
      <c r="D1598">
        <v>67.54775699999999</v>
      </c>
      <c r="E1598" s="1">
        <v>2</v>
      </c>
      <c r="F1598">
        <v>46.230093999999994</v>
      </c>
      <c r="G1598" s="2">
        <v>3</v>
      </c>
      <c r="H1598">
        <v>50.882469999999991</v>
      </c>
      <c r="I1598" s="4">
        <v>4</v>
      </c>
      <c r="P1598">
        <v>4</v>
      </c>
      <c r="Q1598" t="str">
        <f>CONCATENATE(C1598,E1598,G1598,I1598)</f>
        <v>1234</v>
      </c>
    </row>
    <row r="1599" spans="1:17" x14ac:dyDescent="0.25">
      <c r="A1599">
        <v>12079</v>
      </c>
      <c r="B1599">
        <v>62.894502000000003</v>
      </c>
      <c r="C1599" s="3">
        <v>1</v>
      </c>
      <c r="D1599">
        <v>67.54775699999999</v>
      </c>
      <c r="E1599" s="1">
        <v>2</v>
      </c>
      <c r="H1599">
        <v>50.882469999999991</v>
      </c>
      <c r="I1599" s="4">
        <v>4</v>
      </c>
      <c r="P1599">
        <v>3</v>
      </c>
      <c r="Q1599" t="str">
        <f>CONCATENATE(C1599,E1599,G1599,I1599)</f>
        <v>124</v>
      </c>
    </row>
    <row r="1600" spans="1:17" x14ac:dyDescent="0.25">
      <c r="A1600">
        <v>12080</v>
      </c>
      <c r="B1600">
        <v>63.154260000000008</v>
      </c>
      <c r="C1600" s="3">
        <v>1</v>
      </c>
      <c r="D1600">
        <v>68.348492999999991</v>
      </c>
      <c r="E1600" s="1">
        <v>2</v>
      </c>
      <c r="H1600">
        <v>50.882469999999991</v>
      </c>
      <c r="I1600" s="4">
        <v>4</v>
      </c>
      <c r="P1600">
        <v>3</v>
      </c>
      <c r="Q1600" t="str">
        <f>CONCATENATE(C1600,E1600,G1600,I1600)</f>
        <v>124</v>
      </c>
    </row>
    <row r="1601" spans="1:17" x14ac:dyDescent="0.25">
      <c r="A1601">
        <v>12081</v>
      </c>
      <c r="B1601">
        <v>63.154260000000008</v>
      </c>
      <c r="C1601" s="3">
        <v>1</v>
      </c>
      <c r="D1601">
        <v>68.348492999999991</v>
      </c>
      <c r="E1601" s="1">
        <v>2</v>
      </c>
      <c r="H1601">
        <v>50.882469999999991</v>
      </c>
      <c r="I1601" s="4">
        <v>4</v>
      </c>
      <c r="P1601">
        <v>3</v>
      </c>
      <c r="Q1601" t="str">
        <f>CONCATENATE(C1601,E1601,G1601,I1601)</f>
        <v>124</v>
      </c>
    </row>
    <row r="1602" spans="1:17" x14ac:dyDescent="0.25">
      <c r="A1602">
        <v>12082</v>
      </c>
      <c r="D1602">
        <v>68.348492999999991</v>
      </c>
      <c r="E1602" s="1">
        <v>2</v>
      </c>
      <c r="H1602">
        <v>50.882469999999991</v>
      </c>
      <c r="I1602" s="4">
        <v>4</v>
      </c>
      <c r="P1602">
        <v>2</v>
      </c>
      <c r="Q1602" t="str">
        <f>CONCATENATE(C1602,E1602,G1602,I1602)</f>
        <v>24</v>
      </c>
    </row>
    <row r="1603" spans="1:17" x14ac:dyDescent="0.25">
      <c r="A1603">
        <v>12083</v>
      </c>
      <c r="D1603">
        <v>68.348492999999991</v>
      </c>
      <c r="E1603" s="1">
        <v>2</v>
      </c>
      <c r="H1603">
        <v>50.882469999999991</v>
      </c>
      <c r="I1603" s="4">
        <v>4</v>
      </c>
      <c r="P1603">
        <v>2</v>
      </c>
      <c r="Q1603" t="str">
        <f>CONCATENATE(C1603,E1603,G1603,I1603)</f>
        <v>24</v>
      </c>
    </row>
    <row r="1604" spans="1:17" x14ac:dyDescent="0.25">
      <c r="A1604">
        <v>12084</v>
      </c>
      <c r="D1604">
        <v>68.348492999999991</v>
      </c>
      <c r="E1604" s="1">
        <v>2</v>
      </c>
      <c r="H1604">
        <v>50.882469999999991</v>
      </c>
      <c r="I1604" s="4">
        <v>4</v>
      </c>
      <c r="P1604">
        <v>2</v>
      </c>
      <c r="Q1604" t="str">
        <f>CONCATENATE(C1604,E1604,G1604,I1604)</f>
        <v>24</v>
      </c>
    </row>
    <row r="1605" spans="1:17" x14ac:dyDescent="0.25">
      <c r="A1605">
        <v>12085</v>
      </c>
      <c r="D1605">
        <v>68.348492999999991</v>
      </c>
      <c r="E1605" s="1">
        <v>2</v>
      </c>
      <c r="H1605">
        <v>50.882469999999991</v>
      </c>
      <c r="I1605" s="4">
        <v>4</v>
      </c>
      <c r="P1605">
        <v>2</v>
      </c>
      <c r="Q1605" t="str">
        <f>CONCATENATE(C1605,E1605,G1605,I1605)</f>
        <v>24</v>
      </c>
    </row>
    <row r="1606" spans="1:17" x14ac:dyDescent="0.25">
      <c r="A1606">
        <v>12086</v>
      </c>
      <c r="D1606">
        <v>68.348492999999991</v>
      </c>
      <c r="E1606" s="1">
        <v>2</v>
      </c>
      <c r="H1606">
        <v>50.882469999999991</v>
      </c>
      <c r="I1606" s="4">
        <v>4</v>
      </c>
      <c r="P1606">
        <v>2</v>
      </c>
      <c r="Q1606" t="str">
        <f>CONCATENATE(C1606,E1606,G1606,I1606)</f>
        <v>24</v>
      </c>
    </row>
    <row r="1607" spans="1:17" x14ac:dyDescent="0.25">
      <c r="A1607">
        <v>12087</v>
      </c>
      <c r="D1607">
        <v>68.348492999999991</v>
      </c>
      <c r="E1607" s="1">
        <v>2</v>
      </c>
      <c r="H1607">
        <v>50.882469999999991</v>
      </c>
      <c r="I1607" s="4">
        <v>4</v>
      </c>
      <c r="P1607">
        <v>2</v>
      </c>
      <c r="Q1607" t="str">
        <f>CONCATENATE(C1607,E1607,G1607,I1607)</f>
        <v>24</v>
      </c>
    </row>
    <row r="1608" spans="1:17" x14ac:dyDescent="0.25">
      <c r="A1608">
        <v>12088</v>
      </c>
      <c r="D1608">
        <v>68.348492999999991</v>
      </c>
      <c r="E1608" s="1">
        <v>2</v>
      </c>
      <c r="H1608">
        <v>50.882469999999991</v>
      </c>
      <c r="I1608" s="4">
        <v>4</v>
      </c>
      <c r="P1608">
        <v>2</v>
      </c>
      <c r="Q1608" t="str">
        <f>CONCATENATE(C1608,E1608,G1608,I1608)</f>
        <v>24</v>
      </c>
    </row>
    <row r="1609" spans="1:17" x14ac:dyDescent="0.25">
      <c r="A1609">
        <v>12089</v>
      </c>
      <c r="D1609">
        <v>68.348492999999991</v>
      </c>
      <c r="E1609" s="1">
        <v>2</v>
      </c>
      <c r="H1609">
        <v>50.882469999999991</v>
      </c>
      <c r="I1609" s="4">
        <v>4</v>
      </c>
      <c r="P1609">
        <v>2</v>
      </c>
      <c r="Q1609" t="str">
        <f>CONCATENATE(C1609,E1609,G1609,I1609)</f>
        <v>24</v>
      </c>
    </row>
    <row r="1610" spans="1:17" x14ac:dyDescent="0.25">
      <c r="A1610">
        <v>12090</v>
      </c>
      <c r="D1610">
        <v>68.348492999999991</v>
      </c>
      <c r="E1610" s="1">
        <v>2</v>
      </c>
      <c r="H1610">
        <v>50.882469999999991</v>
      </c>
      <c r="I1610" s="4">
        <v>4</v>
      </c>
      <c r="P1610">
        <v>2</v>
      </c>
      <c r="Q1610" t="str">
        <f>CONCATENATE(C1610,E1610,G1610,I1610)</f>
        <v>24</v>
      </c>
    </row>
    <row r="1611" spans="1:17" x14ac:dyDescent="0.25">
      <c r="A1611">
        <v>12091</v>
      </c>
      <c r="D1611">
        <v>68.348492999999991</v>
      </c>
      <c r="E1611" s="1">
        <v>2</v>
      </c>
      <c r="F1611">
        <v>58.034605999999997</v>
      </c>
      <c r="G1611" s="2">
        <v>3</v>
      </c>
      <c r="H1611">
        <v>50.882469999999991</v>
      </c>
      <c r="I1611" s="4">
        <v>4</v>
      </c>
      <c r="P1611">
        <v>3</v>
      </c>
      <c r="Q1611" t="str">
        <f>CONCATENATE(C1611,E1611,G1611,I1611)</f>
        <v>234</v>
      </c>
    </row>
    <row r="1612" spans="1:17" x14ac:dyDescent="0.25">
      <c r="A1612">
        <v>12092</v>
      </c>
      <c r="D1612">
        <v>68.348492999999991</v>
      </c>
      <c r="E1612" s="1">
        <v>2</v>
      </c>
      <c r="F1612">
        <v>58.034605999999997</v>
      </c>
      <c r="G1612" s="2">
        <v>3</v>
      </c>
      <c r="H1612">
        <v>50.882469999999991</v>
      </c>
      <c r="I1612" s="4">
        <v>4</v>
      </c>
      <c r="P1612">
        <v>3</v>
      </c>
      <c r="Q1612" t="str">
        <f>CONCATENATE(C1612,E1612,G1612,I1612)</f>
        <v>234</v>
      </c>
    </row>
    <row r="1613" spans="1:17" x14ac:dyDescent="0.25">
      <c r="A1613">
        <v>12093</v>
      </c>
      <c r="D1613">
        <v>68.348492999999991</v>
      </c>
      <c r="E1613" s="1">
        <v>2</v>
      </c>
      <c r="F1613">
        <v>58.034605999999997</v>
      </c>
      <c r="G1613" s="2">
        <v>3</v>
      </c>
      <c r="P1613">
        <v>2</v>
      </c>
      <c r="Q1613" t="str">
        <f>CONCATENATE(C1613,E1613,G1613,I1613)</f>
        <v>23</v>
      </c>
    </row>
    <row r="1614" spans="1:17" x14ac:dyDescent="0.25">
      <c r="A1614">
        <v>12094</v>
      </c>
      <c r="D1614">
        <v>68.348492999999991</v>
      </c>
      <c r="E1614" s="1">
        <v>2</v>
      </c>
      <c r="F1614">
        <v>58.034605999999997</v>
      </c>
      <c r="G1614" s="2">
        <v>3</v>
      </c>
      <c r="P1614">
        <v>2</v>
      </c>
      <c r="Q1614" t="str">
        <f>CONCATENATE(C1614,E1614,G1614,I1614)</f>
        <v>23</v>
      </c>
    </row>
    <row r="1615" spans="1:17" x14ac:dyDescent="0.25">
      <c r="A1615">
        <v>12095</v>
      </c>
      <c r="D1615">
        <v>68.348492999999991</v>
      </c>
      <c r="E1615" s="1">
        <v>2</v>
      </c>
      <c r="F1615">
        <v>58.034605999999997</v>
      </c>
      <c r="G1615" s="2">
        <v>3</v>
      </c>
      <c r="P1615">
        <v>2</v>
      </c>
      <c r="Q1615" t="str">
        <f>CONCATENATE(C1615,E1615,G1615,I1615)</f>
        <v>23</v>
      </c>
    </row>
    <row r="1616" spans="1:17" x14ac:dyDescent="0.25">
      <c r="A1616">
        <v>12096</v>
      </c>
      <c r="D1616">
        <v>68.348492999999991</v>
      </c>
      <c r="E1616" s="1">
        <v>2</v>
      </c>
      <c r="F1616">
        <v>58.034605999999997</v>
      </c>
      <c r="G1616" s="2">
        <v>3</v>
      </c>
      <c r="P1616">
        <v>2</v>
      </c>
      <c r="Q1616" t="str">
        <f>CONCATENATE(C1616,E1616,G1616,I1616)</f>
        <v>23</v>
      </c>
    </row>
    <row r="1617" spans="1:17" x14ac:dyDescent="0.25">
      <c r="A1617">
        <v>12097</v>
      </c>
      <c r="D1617">
        <v>68.348492999999991</v>
      </c>
      <c r="E1617" s="1">
        <v>2</v>
      </c>
      <c r="F1617">
        <v>58.034605999999997</v>
      </c>
      <c r="G1617" s="2">
        <v>3</v>
      </c>
      <c r="P1617">
        <v>2</v>
      </c>
      <c r="Q1617" t="str">
        <f>CONCATENATE(C1617,E1617,G1617,I1617)</f>
        <v>23</v>
      </c>
    </row>
    <row r="1618" spans="1:17" x14ac:dyDescent="0.25">
      <c r="A1618">
        <v>12098</v>
      </c>
      <c r="D1618">
        <v>68.348492999999991</v>
      </c>
      <c r="E1618" s="1">
        <v>2</v>
      </c>
      <c r="F1618">
        <v>58.034605999999997</v>
      </c>
      <c r="G1618" s="2">
        <v>3</v>
      </c>
      <c r="P1618">
        <v>2</v>
      </c>
      <c r="Q1618" t="str">
        <f>CONCATENATE(C1618,E1618,G1618,I1618)</f>
        <v>23</v>
      </c>
    </row>
    <row r="1619" spans="1:17" x14ac:dyDescent="0.25">
      <c r="A1619">
        <v>12099</v>
      </c>
      <c r="D1619">
        <v>68.348492999999991</v>
      </c>
      <c r="E1619" s="1">
        <v>2</v>
      </c>
      <c r="F1619">
        <v>58.034605999999997</v>
      </c>
      <c r="G1619" s="2">
        <v>3</v>
      </c>
      <c r="P1619">
        <v>2</v>
      </c>
      <c r="Q1619" t="str">
        <f>CONCATENATE(C1619,E1619,G1619,I1619)</f>
        <v>23</v>
      </c>
    </row>
    <row r="1620" spans="1:17" x14ac:dyDescent="0.25">
      <c r="A1620">
        <v>12100</v>
      </c>
      <c r="D1620">
        <v>68.348492999999991</v>
      </c>
      <c r="E1620" s="1">
        <v>2</v>
      </c>
      <c r="F1620">
        <v>58.034605999999997</v>
      </c>
      <c r="G1620" s="2">
        <v>3</v>
      </c>
      <c r="P1620">
        <v>2</v>
      </c>
      <c r="Q1620" t="str">
        <f>CONCATENATE(C1620,E1620,G1620,I1620)</f>
        <v>23</v>
      </c>
    </row>
    <row r="1621" spans="1:17" x14ac:dyDescent="0.25">
      <c r="A1621">
        <v>12101</v>
      </c>
      <c r="D1621">
        <v>68.348492999999991</v>
      </c>
      <c r="E1621" s="1">
        <v>2</v>
      </c>
      <c r="F1621">
        <v>58.034605999999997</v>
      </c>
      <c r="G1621" s="2">
        <v>3</v>
      </c>
      <c r="P1621">
        <v>2</v>
      </c>
      <c r="Q1621" t="str">
        <f>CONCATENATE(C1621,E1621,G1621,I1621)</f>
        <v>23</v>
      </c>
    </row>
    <row r="1622" spans="1:17" x14ac:dyDescent="0.25">
      <c r="A1622">
        <v>12102</v>
      </c>
      <c r="D1622">
        <v>68.348492999999991</v>
      </c>
      <c r="E1622" s="1">
        <v>2</v>
      </c>
      <c r="F1622">
        <v>58.034605999999997</v>
      </c>
      <c r="G1622" s="2">
        <v>3</v>
      </c>
      <c r="P1622">
        <v>2</v>
      </c>
      <c r="Q1622" t="str">
        <f>CONCATENATE(C1622,E1622,G1622,I1622)</f>
        <v>23</v>
      </c>
    </row>
    <row r="1623" spans="1:17" x14ac:dyDescent="0.25">
      <c r="A1623">
        <v>12103</v>
      </c>
      <c r="B1623">
        <v>74.841286999999994</v>
      </c>
      <c r="C1623" s="3">
        <v>1</v>
      </c>
      <c r="D1623">
        <v>68.348492999999991</v>
      </c>
      <c r="E1623" s="1">
        <v>2</v>
      </c>
      <c r="F1623">
        <v>58.034605999999997</v>
      </c>
      <c r="G1623" s="2">
        <v>3</v>
      </c>
      <c r="P1623">
        <v>3</v>
      </c>
      <c r="Q1623" t="str">
        <f>CONCATENATE(C1623,E1623,G1623,I1623)</f>
        <v>123</v>
      </c>
    </row>
    <row r="1624" spans="1:17" x14ac:dyDescent="0.25">
      <c r="A1624">
        <v>12104</v>
      </c>
      <c r="B1624">
        <v>74.841286999999994</v>
      </c>
      <c r="C1624" s="3">
        <v>1</v>
      </c>
      <c r="D1624">
        <v>68.348492999999991</v>
      </c>
      <c r="E1624" s="1">
        <v>2</v>
      </c>
      <c r="F1624">
        <v>58.034605999999997</v>
      </c>
      <c r="G1624" s="2">
        <v>3</v>
      </c>
      <c r="P1624">
        <v>3</v>
      </c>
      <c r="Q1624" t="str">
        <f>CONCATENATE(C1624,E1624,G1624,I1624)</f>
        <v>123</v>
      </c>
    </row>
    <row r="1625" spans="1:17" x14ac:dyDescent="0.25">
      <c r="A1625">
        <v>12105</v>
      </c>
      <c r="B1625">
        <v>74.841286999999994</v>
      </c>
      <c r="C1625" s="3">
        <v>1</v>
      </c>
      <c r="F1625">
        <v>58.034605999999997</v>
      </c>
      <c r="G1625" s="2">
        <v>3</v>
      </c>
      <c r="P1625">
        <v>2</v>
      </c>
      <c r="Q1625" t="str">
        <f>CONCATENATE(C1625,E1625,G1625,I1625)</f>
        <v>13</v>
      </c>
    </row>
    <row r="1626" spans="1:17" x14ac:dyDescent="0.25">
      <c r="A1626">
        <v>12106</v>
      </c>
      <c r="B1626">
        <v>74.841286999999994</v>
      </c>
      <c r="C1626" s="3">
        <v>1</v>
      </c>
      <c r="F1626">
        <v>58.034605999999997</v>
      </c>
      <c r="G1626" s="2">
        <v>3</v>
      </c>
      <c r="P1626">
        <v>2</v>
      </c>
      <c r="Q1626" t="str">
        <f>CONCATENATE(C1626,E1626,G1626,I1626)</f>
        <v>13</v>
      </c>
    </row>
    <row r="1627" spans="1:17" x14ac:dyDescent="0.25">
      <c r="A1627">
        <v>12107</v>
      </c>
      <c r="B1627">
        <v>74.841286999999994</v>
      </c>
      <c r="C1627" s="3">
        <v>1</v>
      </c>
      <c r="F1627">
        <v>58.034605999999997</v>
      </c>
      <c r="G1627" s="2">
        <v>3</v>
      </c>
      <c r="P1627">
        <v>2</v>
      </c>
      <c r="Q1627" t="str">
        <f>CONCATENATE(C1627,E1627,G1627,I1627)</f>
        <v>13</v>
      </c>
    </row>
    <row r="1628" spans="1:17" x14ac:dyDescent="0.25">
      <c r="A1628">
        <v>12108</v>
      </c>
      <c r="B1628">
        <v>74.841286999999994</v>
      </c>
      <c r="C1628" s="3">
        <v>1</v>
      </c>
      <c r="F1628">
        <v>58.034605999999997</v>
      </c>
      <c r="G1628" s="2">
        <v>3</v>
      </c>
      <c r="P1628">
        <v>2</v>
      </c>
      <c r="Q1628" t="str">
        <f>CONCATENATE(C1628,E1628,G1628,I1628)</f>
        <v>13</v>
      </c>
    </row>
    <row r="1629" spans="1:17" x14ac:dyDescent="0.25">
      <c r="A1629">
        <v>12109</v>
      </c>
      <c r="B1629">
        <v>74.841286999999994</v>
      </c>
      <c r="C1629" s="3">
        <v>1</v>
      </c>
      <c r="F1629">
        <v>58.034605999999997</v>
      </c>
      <c r="G1629" s="2">
        <v>3</v>
      </c>
      <c r="P1629">
        <v>2</v>
      </c>
      <c r="Q1629" t="str">
        <f>CONCATENATE(C1629,E1629,G1629,I1629)</f>
        <v>13</v>
      </c>
    </row>
    <row r="1630" spans="1:17" x14ac:dyDescent="0.25">
      <c r="A1630">
        <v>12110</v>
      </c>
      <c r="B1630">
        <v>74.841286999999994</v>
      </c>
      <c r="C1630" s="3">
        <v>1</v>
      </c>
      <c r="F1630">
        <v>58.034605999999997</v>
      </c>
      <c r="G1630" s="2">
        <v>3</v>
      </c>
      <c r="P1630">
        <v>2</v>
      </c>
      <c r="Q1630" t="str">
        <f>CONCATENATE(C1630,E1630,G1630,I1630)</f>
        <v>13</v>
      </c>
    </row>
    <row r="1631" spans="1:17" x14ac:dyDescent="0.25">
      <c r="A1631">
        <v>12111</v>
      </c>
      <c r="B1631">
        <v>74.841286999999994</v>
      </c>
      <c r="C1631" s="3">
        <v>1</v>
      </c>
      <c r="F1631">
        <v>58.312431999999994</v>
      </c>
      <c r="G1631" s="2">
        <v>3</v>
      </c>
      <c r="P1631">
        <v>2</v>
      </c>
      <c r="Q1631" t="str">
        <f>CONCATENATE(C1631,E1631,G1631,I1631)</f>
        <v>13</v>
      </c>
    </row>
    <row r="1632" spans="1:17" x14ac:dyDescent="0.25">
      <c r="A1632">
        <v>12112</v>
      </c>
      <c r="B1632">
        <v>74.841286999999994</v>
      </c>
      <c r="C1632" s="3">
        <v>1</v>
      </c>
      <c r="F1632">
        <v>58.312431999999994</v>
      </c>
      <c r="G1632" s="2">
        <v>3</v>
      </c>
      <c r="P1632">
        <v>2</v>
      </c>
      <c r="Q1632" t="str">
        <f>CONCATENATE(C1632,E1632,G1632,I1632)</f>
        <v>13</v>
      </c>
    </row>
    <row r="1633" spans="1:17" x14ac:dyDescent="0.25">
      <c r="A1633">
        <v>12113</v>
      </c>
      <c r="B1633">
        <v>74.841286999999994</v>
      </c>
      <c r="C1633" s="3">
        <v>1</v>
      </c>
      <c r="F1633">
        <v>58.312431999999994</v>
      </c>
      <c r="G1633" s="2">
        <v>3</v>
      </c>
      <c r="P1633">
        <v>2</v>
      </c>
      <c r="Q1633" t="str">
        <f>CONCATENATE(C1633,E1633,G1633,I1633)</f>
        <v>13</v>
      </c>
    </row>
    <row r="1634" spans="1:17" x14ac:dyDescent="0.25">
      <c r="A1634">
        <v>12114</v>
      </c>
      <c r="B1634">
        <v>74.841286999999994</v>
      </c>
      <c r="C1634" s="3">
        <v>1</v>
      </c>
      <c r="F1634">
        <v>58.520716999999991</v>
      </c>
      <c r="G1634" s="2">
        <v>3</v>
      </c>
      <c r="P1634">
        <v>2</v>
      </c>
      <c r="Q1634" t="str">
        <f>CONCATENATE(C1634,E1634,G1634,I1634)</f>
        <v>13</v>
      </c>
    </row>
    <row r="1635" spans="1:17" x14ac:dyDescent="0.25">
      <c r="A1635">
        <v>12115</v>
      </c>
      <c r="B1635">
        <v>74.841286999999994</v>
      </c>
      <c r="C1635" s="3">
        <v>1</v>
      </c>
      <c r="F1635">
        <v>58.729001999999994</v>
      </c>
      <c r="G1635" s="2">
        <v>3</v>
      </c>
      <c r="H1635">
        <v>68.348492999999991</v>
      </c>
      <c r="I1635" s="4">
        <v>4</v>
      </c>
      <c r="P1635">
        <v>3</v>
      </c>
      <c r="Q1635" t="str">
        <f>CONCATENATE(C1635,E1635,G1635,I1635)</f>
        <v>134</v>
      </c>
    </row>
    <row r="1636" spans="1:17" x14ac:dyDescent="0.25">
      <c r="A1636">
        <v>12116</v>
      </c>
      <c r="B1636">
        <v>74.841286999999994</v>
      </c>
      <c r="C1636" s="3">
        <v>1</v>
      </c>
      <c r="F1636">
        <v>58.729001999999994</v>
      </c>
      <c r="G1636" s="2">
        <v>3</v>
      </c>
      <c r="H1636">
        <v>68.348492999999991</v>
      </c>
      <c r="I1636" s="4">
        <v>4</v>
      </c>
      <c r="P1636">
        <v>3</v>
      </c>
      <c r="Q1636" t="str">
        <f>CONCATENATE(C1636,E1636,G1636,I1636)</f>
        <v>134</v>
      </c>
    </row>
    <row r="1637" spans="1:17" x14ac:dyDescent="0.25">
      <c r="A1637">
        <v>12117</v>
      </c>
      <c r="B1637">
        <v>74.841286999999994</v>
      </c>
      <c r="C1637" s="3">
        <v>1</v>
      </c>
      <c r="H1637">
        <v>68.348492999999991</v>
      </c>
      <c r="I1637" s="4">
        <v>4</v>
      </c>
      <c r="P1637">
        <v>2</v>
      </c>
      <c r="Q1637" t="str">
        <f>CONCATENATE(C1637,E1637,G1637,I1637)</f>
        <v>14</v>
      </c>
    </row>
    <row r="1638" spans="1:17" x14ac:dyDescent="0.25">
      <c r="A1638">
        <v>12118</v>
      </c>
      <c r="B1638">
        <v>74.841286999999994</v>
      </c>
      <c r="C1638" s="3">
        <v>1</v>
      </c>
      <c r="H1638">
        <v>68.348492999999991</v>
      </c>
      <c r="I1638" s="4">
        <v>4</v>
      </c>
      <c r="P1638">
        <v>2</v>
      </c>
      <c r="Q1638" t="str">
        <f>CONCATENATE(C1638,E1638,G1638,I1638)</f>
        <v>14</v>
      </c>
    </row>
    <row r="1639" spans="1:17" x14ac:dyDescent="0.25">
      <c r="A1639">
        <v>12119</v>
      </c>
      <c r="B1639">
        <v>74.841286999999994</v>
      </c>
      <c r="C1639" s="3">
        <v>1</v>
      </c>
      <c r="H1639">
        <v>68.348492999999991</v>
      </c>
      <c r="I1639" s="4">
        <v>4</v>
      </c>
      <c r="P1639">
        <v>2</v>
      </c>
      <c r="Q1639" t="str">
        <f>CONCATENATE(C1639,E1639,G1639,I1639)</f>
        <v>14</v>
      </c>
    </row>
    <row r="1640" spans="1:17" x14ac:dyDescent="0.25">
      <c r="A1640">
        <v>12120</v>
      </c>
      <c r="B1640">
        <v>74.841286999999994</v>
      </c>
      <c r="C1640" s="3">
        <v>1</v>
      </c>
      <c r="H1640">
        <v>68.348492999999991</v>
      </c>
      <c r="I1640" s="4">
        <v>4</v>
      </c>
      <c r="P1640">
        <v>2</v>
      </c>
      <c r="Q1640" t="str">
        <f>CONCATENATE(C1640,E1640,G1640,I1640)</f>
        <v>14</v>
      </c>
    </row>
    <row r="1641" spans="1:17" x14ac:dyDescent="0.25">
      <c r="A1641">
        <v>12121</v>
      </c>
      <c r="B1641">
        <v>74.841286999999994</v>
      </c>
      <c r="C1641" s="3">
        <v>1</v>
      </c>
      <c r="H1641">
        <v>68.348492999999991</v>
      </c>
      <c r="I1641" s="4">
        <v>4</v>
      </c>
      <c r="P1641">
        <v>2</v>
      </c>
      <c r="Q1641" t="str">
        <f>CONCATENATE(C1641,E1641,G1641,I1641)</f>
        <v>14</v>
      </c>
    </row>
    <row r="1642" spans="1:17" x14ac:dyDescent="0.25">
      <c r="A1642">
        <v>12122</v>
      </c>
      <c r="B1642">
        <v>74.841286999999994</v>
      </c>
      <c r="C1642" s="3">
        <v>1</v>
      </c>
      <c r="H1642">
        <v>68.348492999999991</v>
      </c>
      <c r="I1642" s="4">
        <v>4</v>
      </c>
      <c r="P1642">
        <v>2</v>
      </c>
      <c r="Q1642" t="str">
        <f>CONCATENATE(C1642,E1642,G1642,I1642)</f>
        <v>14</v>
      </c>
    </row>
    <row r="1643" spans="1:17" x14ac:dyDescent="0.25">
      <c r="A1643">
        <v>12123</v>
      </c>
      <c r="B1643">
        <v>74.841286999999994</v>
      </c>
      <c r="C1643" s="3">
        <v>1</v>
      </c>
      <c r="H1643">
        <v>68.283608999999998</v>
      </c>
      <c r="I1643" s="4">
        <v>4</v>
      </c>
      <c r="P1643">
        <v>2</v>
      </c>
      <c r="Q1643" t="str">
        <f>CONCATENATE(C1643,E1643,G1643,I1643)</f>
        <v>14</v>
      </c>
    </row>
    <row r="1644" spans="1:17" x14ac:dyDescent="0.25">
      <c r="A1644">
        <v>12124</v>
      </c>
      <c r="B1644">
        <v>74.841286999999994</v>
      </c>
      <c r="C1644" s="3">
        <v>1</v>
      </c>
      <c r="H1644">
        <v>68.283608999999998</v>
      </c>
      <c r="I1644" s="4">
        <v>4</v>
      </c>
      <c r="P1644">
        <v>2</v>
      </c>
      <c r="Q1644" t="str">
        <f>CONCATENATE(C1644,E1644,G1644,I1644)</f>
        <v>14</v>
      </c>
    </row>
    <row r="1645" spans="1:17" x14ac:dyDescent="0.25">
      <c r="A1645">
        <v>12125</v>
      </c>
      <c r="B1645">
        <v>74.841286999999994</v>
      </c>
      <c r="C1645" s="3">
        <v>1</v>
      </c>
      <c r="H1645">
        <v>68.348492999999991</v>
      </c>
      <c r="I1645" s="4">
        <v>4</v>
      </c>
      <c r="P1645">
        <v>2</v>
      </c>
      <c r="Q1645" t="str">
        <f>CONCATENATE(C1645,E1645,G1645,I1645)</f>
        <v>14</v>
      </c>
    </row>
    <row r="1646" spans="1:17" x14ac:dyDescent="0.25">
      <c r="A1646">
        <v>12126</v>
      </c>
      <c r="B1646">
        <v>75.036157000000003</v>
      </c>
      <c r="C1646" s="3">
        <v>1</v>
      </c>
      <c r="D1646">
        <v>82.762619999999998</v>
      </c>
      <c r="E1646" s="1">
        <v>2</v>
      </c>
      <c r="H1646">
        <v>68.348492999999991</v>
      </c>
      <c r="I1646" s="4">
        <v>4</v>
      </c>
      <c r="P1646">
        <v>3</v>
      </c>
      <c r="Q1646" t="str">
        <f>CONCATENATE(C1646,E1646,G1646,I1646)</f>
        <v>124</v>
      </c>
    </row>
    <row r="1647" spans="1:17" x14ac:dyDescent="0.25">
      <c r="A1647">
        <v>12127</v>
      </c>
      <c r="D1647">
        <v>82.762619999999998</v>
      </c>
      <c r="E1647" s="1">
        <v>2</v>
      </c>
      <c r="H1647">
        <v>68.608247000000006</v>
      </c>
      <c r="I1647" s="4">
        <v>4</v>
      </c>
      <c r="P1647">
        <v>2</v>
      </c>
      <c r="Q1647" t="str">
        <f>CONCATENATE(C1647,E1647,G1647,I1647)</f>
        <v>24</v>
      </c>
    </row>
    <row r="1648" spans="1:17" x14ac:dyDescent="0.25">
      <c r="A1648">
        <v>12128</v>
      </c>
      <c r="D1648">
        <v>82.762619999999998</v>
      </c>
      <c r="E1648" s="1">
        <v>2</v>
      </c>
      <c r="H1648">
        <v>68.608247000000006</v>
      </c>
      <c r="I1648" s="4">
        <v>4</v>
      </c>
      <c r="P1648">
        <v>2</v>
      </c>
      <c r="Q1648" t="str">
        <f>CONCATENATE(C1648,E1648,G1648,I1648)</f>
        <v>24</v>
      </c>
    </row>
    <row r="1649" spans="1:17" x14ac:dyDescent="0.25">
      <c r="A1649">
        <v>12129</v>
      </c>
      <c r="D1649">
        <v>82.762619999999998</v>
      </c>
      <c r="E1649" s="1">
        <v>2</v>
      </c>
      <c r="H1649">
        <v>68.608247000000006</v>
      </c>
      <c r="I1649" s="4">
        <v>4</v>
      </c>
      <c r="P1649">
        <v>2</v>
      </c>
      <c r="Q1649" t="str">
        <f>CONCATENATE(C1649,E1649,G1649,I1649)</f>
        <v>24</v>
      </c>
    </row>
    <row r="1650" spans="1:17" x14ac:dyDescent="0.25">
      <c r="A1650">
        <v>12130</v>
      </c>
      <c r="D1650">
        <v>82.762619999999998</v>
      </c>
      <c r="E1650" s="1">
        <v>2</v>
      </c>
      <c r="H1650">
        <v>68.608247000000006</v>
      </c>
      <c r="I1650" s="4">
        <v>4</v>
      </c>
      <c r="P1650">
        <v>2</v>
      </c>
      <c r="Q1650" t="str">
        <f>CONCATENATE(C1650,E1650,G1650,I1650)</f>
        <v>24</v>
      </c>
    </row>
    <row r="1651" spans="1:17" x14ac:dyDescent="0.25">
      <c r="A1651">
        <v>12131</v>
      </c>
      <c r="D1651">
        <v>82.762619999999998</v>
      </c>
      <c r="E1651" s="1">
        <v>2</v>
      </c>
      <c r="H1651">
        <v>68.608247000000006</v>
      </c>
      <c r="I1651" s="4">
        <v>4</v>
      </c>
      <c r="P1651">
        <v>2</v>
      </c>
      <c r="Q1651" t="str">
        <f>CONCATENATE(C1651,E1651,G1651,I1651)</f>
        <v>24</v>
      </c>
    </row>
    <row r="1652" spans="1:17" x14ac:dyDescent="0.25">
      <c r="A1652">
        <v>12132</v>
      </c>
      <c r="D1652">
        <v>82.762619999999998</v>
      </c>
      <c r="E1652" s="1">
        <v>2</v>
      </c>
      <c r="H1652">
        <v>68.608247000000006</v>
      </c>
      <c r="I1652" s="4">
        <v>4</v>
      </c>
      <c r="P1652">
        <v>2</v>
      </c>
      <c r="Q1652" t="str">
        <f>CONCATENATE(C1652,E1652,G1652,I1652)</f>
        <v>24</v>
      </c>
    </row>
    <row r="1653" spans="1:17" x14ac:dyDescent="0.25">
      <c r="A1653">
        <v>12133</v>
      </c>
      <c r="D1653">
        <v>82.762619999999998</v>
      </c>
      <c r="E1653" s="1">
        <v>2</v>
      </c>
      <c r="H1653">
        <v>68.738125999999994</v>
      </c>
      <c r="I1653" s="4">
        <v>4</v>
      </c>
      <c r="P1653">
        <v>2</v>
      </c>
      <c r="Q1653" t="str">
        <f>CONCATENATE(C1653,E1653,G1653,I1653)</f>
        <v>24</v>
      </c>
    </row>
    <row r="1654" spans="1:17" x14ac:dyDescent="0.25">
      <c r="A1654">
        <v>12134</v>
      </c>
      <c r="D1654">
        <v>82.762619999999998</v>
      </c>
      <c r="E1654" s="1">
        <v>2</v>
      </c>
      <c r="H1654">
        <v>68.738125999999994</v>
      </c>
      <c r="I1654" s="4">
        <v>4</v>
      </c>
      <c r="P1654">
        <v>2</v>
      </c>
      <c r="Q1654" t="str">
        <f>CONCATENATE(C1654,E1654,G1654,I1654)</f>
        <v>24</v>
      </c>
    </row>
    <row r="1655" spans="1:17" x14ac:dyDescent="0.25">
      <c r="A1655">
        <v>12135</v>
      </c>
      <c r="D1655">
        <v>82.762619999999998</v>
      </c>
      <c r="E1655" s="1">
        <v>2</v>
      </c>
      <c r="H1655">
        <v>68.738125999999994</v>
      </c>
      <c r="I1655" s="4">
        <v>4</v>
      </c>
      <c r="P1655">
        <v>2</v>
      </c>
      <c r="Q1655" t="str">
        <f>CONCATENATE(C1655,E1655,G1655,I1655)</f>
        <v>24</v>
      </c>
    </row>
    <row r="1656" spans="1:17" x14ac:dyDescent="0.25">
      <c r="A1656">
        <v>12136</v>
      </c>
      <c r="D1656">
        <v>82.762619999999998</v>
      </c>
      <c r="E1656" s="1">
        <v>2</v>
      </c>
      <c r="H1656">
        <v>68.738125999999994</v>
      </c>
      <c r="I1656" s="4">
        <v>4</v>
      </c>
      <c r="P1656">
        <v>2</v>
      </c>
      <c r="Q1656" t="str">
        <f>CONCATENATE(C1656,E1656,G1656,I1656)</f>
        <v>24</v>
      </c>
    </row>
    <row r="1657" spans="1:17" x14ac:dyDescent="0.25">
      <c r="A1657">
        <v>12137</v>
      </c>
      <c r="D1657">
        <v>82.762619999999998</v>
      </c>
      <c r="E1657" s="1">
        <v>2</v>
      </c>
      <c r="H1657">
        <v>68.738125999999994</v>
      </c>
      <c r="I1657" s="4">
        <v>4</v>
      </c>
      <c r="P1657">
        <v>2</v>
      </c>
      <c r="Q1657" t="str">
        <f>CONCATENATE(C1657,E1657,G1657,I1657)</f>
        <v>24</v>
      </c>
    </row>
    <row r="1658" spans="1:17" x14ac:dyDescent="0.25">
      <c r="A1658">
        <v>12138</v>
      </c>
      <c r="D1658">
        <v>82.762619999999998</v>
      </c>
      <c r="E1658" s="1">
        <v>2</v>
      </c>
      <c r="H1658">
        <v>68.738125999999994</v>
      </c>
      <c r="I1658" s="4">
        <v>4</v>
      </c>
      <c r="P1658">
        <v>2</v>
      </c>
      <c r="Q1658" t="str">
        <f>CONCATENATE(C1658,E1658,G1658,I1658)</f>
        <v>24</v>
      </c>
    </row>
    <row r="1659" spans="1:17" x14ac:dyDescent="0.25">
      <c r="A1659">
        <v>12139</v>
      </c>
      <c r="D1659">
        <v>82.762619999999998</v>
      </c>
      <c r="E1659" s="1">
        <v>2</v>
      </c>
      <c r="F1659">
        <v>74.256996999999998</v>
      </c>
      <c r="G1659" s="2">
        <v>3</v>
      </c>
      <c r="H1659">
        <v>68.738125999999994</v>
      </c>
      <c r="I1659" s="4">
        <v>4</v>
      </c>
      <c r="P1659">
        <v>3</v>
      </c>
      <c r="Q1659" t="str">
        <f>CONCATENATE(C1659,E1659,G1659,I1659)</f>
        <v>234</v>
      </c>
    </row>
    <row r="1660" spans="1:17" x14ac:dyDescent="0.25">
      <c r="A1660">
        <v>12140</v>
      </c>
      <c r="D1660">
        <v>82.762619999999998</v>
      </c>
      <c r="E1660" s="1">
        <v>2</v>
      </c>
      <c r="F1660">
        <v>74.256996999999998</v>
      </c>
      <c r="G1660" s="2">
        <v>3</v>
      </c>
      <c r="H1660">
        <v>68.738125999999994</v>
      </c>
      <c r="I1660" s="4">
        <v>4</v>
      </c>
      <c r="P1660">
        <v>3</v>
      </c>
      <c r="Q1660" t="str">
        <f>CONCATENATE(C1660,E1660,G1660,I1660)</f>
        <v>234</v>
      </c>
    </row>
    <row r="1661" spans="1:17" x14ac:dyDescent="0.25">
      <c r="A1661">
        <v>12141</v>
      </c>
      <c r="D1661">
        <v>82.762619999999998</v>
      </c>
      <c r="E1661" s="1">
        <v>2</v>
      </c>
      <c r="F1661">
        <v>74.256996999999998</v>
      </c>
      <c r="G1661" s="2">
        <v>3</v>
      </c>
      <c r="P1661">
        <v>2</v>
      </c>
      <c r="Q1661" t="str">
        <f>CONCATENATE(C1661,E1661,G1661,I1661)</f>
        <v>23</v>
      </c>
    </row>
    <row r="1662" spans="1:17" x14ac:dyDescent="0.25">
      <c r="A1662">
        <v>12142</v>
      </c>
      <c r="D1662">
        <v>82.762619999999998</v>
      </c>
      <c r="E1662" s="1">
        <v>2</v>
      </c>
      <c r="F1662">
        <v>74.256996999999998</v>
      </c>
      <c r="G1662" s="2">
        <v>3</v>
      </c>
      <c r="P1662">
        <v>2</v>
      </c>
      <c r="Q1662" t="str">
        <f>CONCATENATE(C1662,E1662,G1662,I1662)</f>
        <v>23</v>
      </c>
    </row>
    <row r="1663" spans="1:17" x14ac:dyDescent="0.25">
      <c r="A1663">
        <v>12143</v>
      </c>
      <c r="D1663">
        <v>82.762619999999998</v>
      </c>
      <c r="E1663" s="1">
        <v>2</v>
      </c>
      <c r="F1663">
        <v>74.256996999999998</v>
      </c>
      <c r="G1663" s="2">
        <v>3</v>
      </c>
      <c r="P1663">
        <v>2</v>
      </c>
      <c r="Q1663" t="str">
        <f>CONCATENATE(C1663,E1663,G1663,I1663)</f>
        <v>23</v>
      </c>
    </row>
    <row r="1664" spans="1:17" x14ac:dyDescent="0.25">
      <c r="A1664">
        <v>12144</v>
      </c>
      <c r="D1664">
        <v>82.762619999999998</v>
      </c>
      <c r="E1664" s="1">
        <v>2</v>
      </c>
      <c r="F1664">
        <v>74.256996999999998</v>
      </c>
      <c r="G1664" s="2">
        <v>3</v>
      </c>
      <c r="P1664">
        <v>2</v>
      </c>
      <c r="Q1664" t="str">
        <f>CONCATENATE(C1664,E1664,G1664,I1664)</f>
        <v>23</v>
      </c>
    </row>
    <row r="1665" spans="1:17" x14ac:dyDescent="0.25">
      <c r="A1665">
        <v>12145</v>
      </c>
      <c r="D1665">
        <v>82.762619999999998</v>
      </c>
      <c r="E1665" s="1">
        <v>2</v>
      </c>
      <c r="F1665">
        <v>74.256996999999998</v>
      </c>
      <c r="G1665" s="2">
        <v>3</v>
      </c>
      <c r="P1665">
        <v>2</v>
      </c>
      <c r="Q1665" t="str">
        <f>CONCATENATE(C1665,E1665,G1665,I1665)</f>
        <v>23</v>
      </c>
    </row>
    <row r="1666" spans="1:17" x14ac:dyDescent="0.25">
      <c r="A1666">
        <v>12146</v>
      </c>
      <c r="D1666">
        <v>82.762619999999998</v>
      </c>
      <c r="E1666" s="1">
        <v>2</v>
      </c>
      <c r="F1666">
        <v>74.256996999999998</v>
      </c>
      <c r="G1666" s="2">
        <v>3</v>
      </c>
      <c r="P1666">
        <v>2</v>
      </c>
      <c r="Q1666" t="str">
        <f>CONCATENATE(C1666,E1666,G1666,I1666)</f>
        <v>23</v>
      </c>
    </row>
    <row r="1667" spans="1:17" x14ac:dyDescent="0.25">
      <c r="A1667">
        <v>12147</v>
      </c>
      <c r="D1667">
        <v>82.762619999999998</v>
      </c>
      <c r="E1667" s="1">
        <v>2</v>
      </c>
      <c r="F1667">
        <v>74.256996999999998</v>
      </c>
      <c r="G1667" s="2">
        <v>3</v>
      </c>
      <c r="P1667">
        <v>2</v>
      </c>
      <c r="Q1667" t="str">
        <f>CONCATENATE(C1667,E1667,G1667,I1667)</f>
        <v>23</v>
      </c>
    </row>
    <row r="1668" spans="1:17" x14ac:dyDescent="0.25">
      <c r="A1668">
        <v>12148</v>
      </c>
      <c r="D1668">
        <v>82.762619999999998</v>
      </c>
      <c r="E1668" s="1">
        <v>2</v>
      </c>
      <c r="F1668">
        <v>74.256996999999998</v>
      </c>
      <c r="G1668" s="2">
        <v>3</v>
      </c>
      <c r="P1668">
        <v>2</v>
      </c>
      <c r="Q1668" t="str">
        <f>CONCATENATE(C1668,E1668,G1668,I1668)</f>
        <v>23</v>
      </c>
    </row>
    <row r="1669" spans="1:17" x14ac:dyDescent="0.25">
      <c r="A1669">
        <v>12149</v>
      </c>
      <c r="D1669">
        <v>82.762619999999998</v>
      </c>
      <c r="E1669" s="1">
        <v>2</v>
      </c>
      <c r="F1669">
        <v>74.256996999999998</v>
      </c>
      <c r="G1669" s="2">
        <v>3</v>
      </c>
      <c r="P1669">
        <v>2</v>
      </c>
      <c r="Q1669" t="str">
        <f>CONCATENATE(C1669,E1669,G1669,I1669)</f>
        <v>23</v>
      </c>
    </row>
    <row r="1670" spans="1:17" x14ac:dyDescent="0.25">
      <c r="A1670">
        <v>12150</v>
      </c>
      <c r="B1670">
        <v>90.683851000000004</v>
      </c>
      <c r="C1670" s="3">
        <v>1</v>
      </c>
      <c r="D1670">
        <v>82.762619999999998</v>
      </c>
      <c r="E1670" s="1">
        <v>2</v>
      </c>
      <c r="F1670">
        <v>74.256996999999998</v>
      </c>
      <c r="G1670" s="2">
        <v>3</v>
      </c>
      <c r="P1670">
        <v>3</v>
      </c>
      <c r="Q1670" t="str">
        <f>CONCATENATE(C1670,E1670,G1670,I1670)</f>
        <v>123</v>
      </c>
    </row>
    <row r="1671" spans="1:17" x14ac:dyDescent="0.25">
      <c r="A1671">
        <v>12151</v>
      </c>
      <c r="B1671">
        <v>90.683851000000004</v>
      </c>
      <c r="C1671" s="3">
        <v>1</v>
      </c>
      <c r="D1671">
        <v>82.762619999999998</v>
      </c>
      <c r="E1671" s="1">
        <v>2</v>
      </c>
      <c r="F1671">
        <v>74.256996999999998</v>
      </c>
      <c r="G1671" s="2">
        <v>3</v>
      </c>
      <c r="P1671">
        <v>3</v>
      </c>
      <c r="Q1671" t="str">
        <f>CONCATENATE(C1671,E1671,G1671,I1671)</f>
        <v>123</v>
      </c>
    </row>
    <row r="1672" spans="1:17" x14ac:dyDescent="0.25">
      <c r="A1672">
        <v>12152</v>
      </c>
      <c r="B1672">
        <v>90.683851000000004</v>
      </c>
      <c r="C1672" s="3">
        <v>1</v>
      </c>
      <c r="F1672">
        <v>74.256996999999998</v>
      </c>
      <c r="G1672" s="2">
        <v>3</v>
      </c>
      <c r="P1672">
        <v>2</v>
      </c>
      <c r="Q1672" t="str">
        <f>CONCATENATE(C1672,E1672,G1672,I1672)</f>
        <v>13</v>
      </c>
    </row>
    <row r="1673" spans="1:17" x14ac:dyDescent="0.25">
      <c r="A1673">
        <v>12153</v>
      </c>
      <c r="B1673">
        <v>90.683851000000004</v>
      </c>
      <c r="C1673" s="3">
        <v>1</v>
      </c>
      <c r="F1673">
        <v>74.256996999999998</v>
      </c>
      <c r="G1673" s="2">
        <v>3</v>
      </c>
      <c r="P1673">
        <v>2</v>
      </c>
      <c r="Q1673" t="str">
        <f>CONCATENATE(C1673,E1673,G1673,I1673)</f>
        <v>13</v>
      </c>
    </row>
    <row r="1674" spans="1:17" x14ac:dyDescent="0.25">
      <c r="A1674">
        <v>12154</v>
      </c>
      <c r="B1674">
        <v>90.683851000000004</v>
      </c>
      <c r="C1674" s="3">
        <v>1</v>
      </c>
      <c r="F1674">
        <v>74.256996999999998</v>
      </c>
      <c r="G1674" s="2">
        <v>3</v>
      </c>
      <c r="P1674">
        <v>2</v>
      </c>
      <c r="Q1674" t="str">
        <f>CONCATENATE(C1674,E1674,G1674,I1674)</f>
        <v>13</v>
      </c>
    </row>
    <row r="1675" spans="1:17" x14ac:dyDescent="0.25">
      <c r="A1675">
        <v>12155</v>
      </c>
      <c r="B1675">
        <v>90.683851000000004</v>
      </c>
      <c r="C1675" s="3">
        <v>1</v>
      </c>
      <c r="F1675">
        <v>74.256996999999998</v>
      </c>
      <c r="G1675" s="2">
        <v>3</v>
      </c>
      <c r="P1675">
        <v>2</v>
      </c>
      <c r="Q1675" t="str">
        <f>CONCATENATE(C1675,E1675,G1675,I1675)</f>
        <v>13</v>
      </c>
    </row>
    <row r="1676" spans="1:17" x14ac:dyDescent="0.25">
      <c r="A1676">
        <v>12156</v>
      </c>
      <c r="B1676">
        <v>90.683851000000004</v>
      </c>
      <c r="C1676" s="3">
        <v>1</v>
      </c>
      <c r="F1676">
        <v>74.256996999999998</v>
      </c>
      <c r="G1676" s="2">
        <v>3</v>
      </c>
      <c r="P1676">
        <v>2</v>
      </c>
      <c r="Q1676" t="str">
        <f>CONCATENATE(C1676,E1676,G1676,I1676)</f>
        <v>13</v>
      </c>
    </row>
    <row r="1677" spans="1:17" x14ac:dyDescent="0.25">
      <c r="A1677">
        <v>12157</v>
      </c>
      <c r="B1677">
        <v>90.683851000000004</v>
      </c>
      <c r="C1677" s="3">
        <v>1</v>
      </c>
      <c r="F1677">
        <v>74.451761000000005</v>
      </c>
      <c r="G1677" s="2">
        <v>3</v>
      </c>
      <c r="P1677">
        <v>2</v>
      </c>
      <c r="Q1677" t="str">
        <f>CONCATENATE(C1677,E1677,G1677,I1677)</f>
        <v>13</v>
      </c>
    </row>
    <row r="1678" spans="1:17" x14ac:dyDescent="0.25">
      <c r="A1678">
        <v>12158</v>
      </c>
      <c r="B1678">
        <v>90.683851000000004</v>
      </c>
      <c r="C1678" s="3">
        <v>1</v>
      </c>
      <c r="F1678">
        <v>74.451761000000005</v>
      </c>
      <c r="G1678" s="2">
        <v>3</v>
      </c>
      <c r="P1678">
        <v>2</v>
      </c>
      <c r="Q1678" t="str">
        <f>CONCATENATE(C1678,E1678,G1678,I1678)</f>
        <v>13</v>
      </c>
    </row>
    <row r="1679" spans="1:17" x14ac:dyDescent="0.25">
      <c r="A1679">
        <v>12159</v>
      </c>
      <c r="B1679">
        <v>90.683851000000004</v>
      </c>
      <c r="C1679" s="3">
        <v>1</v>
      </c>
      <c r="F1679">
        <v>74.451761000000005</v>
      </c>
      <c r="G1679" s="2">
        <v>3</v>
      </c>
      <c r="P1679">
        <v>2</v>
      </c>
      <c r="Q1679" t="str">
        <f>CONCATENATE(C1679,E1679,G1679,I1679)</f>
        <v>13</v>
      </c>
    </row>
    <row r="1680" spans="1:17" x14ac:dyDescent="0.25">
      <c r="A1680">
        <v>12160</v>
      </c>
      <c r="B1680">
        <v>90.683851000000004</v>
      </c>
      <c r="C1680" s="3">
        <v>1</v>
      </c>
      <c r="F1680">
        <v>74.386876000000001</v>
      </c>
      <c r="G1680" s="2">
        <v>3</v>
      </c>
      <c r="P1680">
        <v>2</v>
      </c>
      <c r="Q1680" t="str">
        <f>CONCATENATE(C1680,E1680,G1680,I1680)</f>
        <v>13</v>
      </c>
    </row>
    <row r="1681" spans="1:17" x14ac:dyDescent="0.25">
      <c r="A1681">
        <v>12161</v>
      </c>
      <c r="B1681">
        <v>90.683851000000004</v>
      </c>
      <c r="C1681" s="3">
        <v>1</v>
      </c>
      <c r="F1681">
        <v>74.386876000000001</v>
      </c>
      <c r="G1681" s="2">
        <v>3</v>
      </c>
      <c r="P1681">
        <v>2</v>
      </c>
      <c r="Q1681" t="str">
        <f>CONCATENATE(C1681,E1681,G1681,I1681)</f>
        <v>13</v>
      </c>
    </row>
    <row r="1682" spans="1:17" x14ac:dyDescent="0.25">
      <c r="A1682">
        <v>12162</v>
      </c>
      <c r="B1682">
        <v>90.683851000000004</v>
      </c>
      <c r="C1682" s="3">
        <v>1</v>
      </c>
      <c r="F1682">
        <v>74.386876000000001</v>
      </c>
      <c r="G1682" s="2">
        <v>3</v>
      </c>
      <c r="H1682">
        <v>82.372990999999999</v>
      </c>
      <c r="I1682" s="4">
        <v>4</v>
      </c>
      <c r="P1682">
        <v>3</v>
      </c>
      <c r="Q1682" t="str">
        <f>CONCATENATE(C1682,E1682,G1682,I1682)</f>
        <v>134</v>
      </c>
    </row>
    <row r="1683" spans="1:17" x14ac:dyDescent="0.25">
      <c r="A1683">
        <v>12163</v>
      </c>
      <c r="B1683">
        <v>90.683851000000004</v>
      </c>
      <c r="C1683" s="3">
        <v>1</v>
      </c>
      <c r="F1683">
        <v>74.386876000000001</v>
      </c>
      <c r="G1683" s="2">
        <v>3</v>
      </c>
      <c r="H1683">
        <v>82.372990999999999</v>
      </c>
      <c r="I1683" s="4">
        <v>4</v>
      </c>
      <c r="P1683">
        <v>3</v>
      </c>
      <c r="Q1683" t="str">
        <f>CONCATENATE(C1683,E1683,G1683,I1683)</f>
        <v>134</v>
      </c>
    </row>
    <row r="1684" spans="1:17" x14ac:dyDescent="0.25">
      <c r="A1684">
        <v>12164</v>
      </c>
      <c r="B1684">
        <v>90.683851000000004</v>
      </c>
      <c r="C1684" s="3">
        <v>1</v>
      </c>
      <c r="F1684">
        <v>74.646523999999999</v>
      </c>
      <c r="G1684" s="2">
        <v>3</v>
      </c>
      <c r="H1684">
        <v>82.372990999999999</v>
      </c>
      <c r="I1684" s="4">
        <v>4</v>
      </c>
      <c r="P1684">
        <v>3</v>
      </c>
      <c r="Q1684" t="str">
        <f>CONCATENATE(C1684,E1684,G1684,I1684)</f>
        <v>134</v>
      </c>
    </row>
    <row r="1685" spans="1:17" x14ac:dyDescent="0.25">
      <c r="A1685">
        <v>12165</v>
      </c>
      <c r="B1685">
        <v>90.683851000000004</v>
      </c>
      <c r="C1685" s="3">
        <v>1</v>
      </c>
      <c r="F1685">
        <v>74.646523999999999</v>
      </c>
      <c r="G1685" s="2">
        <v>3</v>
      </c>
      <c r="H1685">
        <v>82.372990999999999</v>
      </c>
      <c r="I1685" s="4">
        <v>4</v>
      </c>
      <c r="P1685">
        <v>3</v>
      </c>
      <c r="Q1685" t="str">
        <f>CONCATENATE(C1685,E1685,G1685,I1685)</f>
        <v>134</v>
      </c>
    </row>
    <row r="1686" spans="1:17" x14ac:dyDescent="0.25">
      <c r="A1686">
        <v>12166</v>
      </c>
      <c r="B1686">
        <v>90.683851000000004</v>
      </c>
      <c r="C1686" s="3">
        <v>1</v>
      </c>
      <c r="F1686">
        <v>74.646523999999999</v>
      </c>
      <c r="G1686" s="2">
        <v>3</v>
      </c>
      <c r="H1686">
        <v>82.372990999999999</v>
      </c>
      <c r="I1686" s="4">
        <v>4</v>
      </c>
      <c r="P1686">
        <v>3</v>
      </c>
      <c r="Q1686" t="str">
        <f>CONCATENATE(C1686,E1686,G1686,I1686)</f>
        <v>134</v>
      </c>
    </row>
    <row r="1687" spans="1:17" x14ac:dyDescent="0.25">
      <c r="A1687">
        <v>12167</v>
      </c>
      <c r="B1687">
        <v>90.683851000000004</v>
      </c>
      <c r="C1687" s="3">
        <v>1</v>
      </c>
      <c r="H1687">
        <v>82.372990999999999</v>
      </c>
      <c r="I1687" s="4">
        <v>4</v>
      </c>
      <c r="P1687">
        <v>2</v>
      </c>
      <c r="Q1687" t="str">
        <f>CONCATENATE(C1687,E1687,G1687,I1687)</f>
        <v>14</v>
      </c>
    </row>
    <row r="1688" spans="1:17" x14ac:dyDescent="0.25">
      <c r="A1688">
        <v>12168</v>
      </c>
      <c r="B1688">
        <v>90.683851000000004</v>
      </c>
      <c r="C1688" s="3">
        <v>1</v>
      </c>
      <c r="H1688">
        <v>82.372990999999999</v>
      </c>
      <c r="I1688" s="4">
        <v>4</v>
      </c>
      <c r="P1688">
        <v>2</v>
      </c>
      <c r="Q1688" t="str">
        <f>CONCATENATE(C1688,E1688,G1688,I1688)</f>
        <v>14</v>
      </c>
    </row>
    <row r="1689" spans="1:17" x14ac:dyDescent="0.25">
      <c r="A1689">
        <v>12169</v>
      </c>
      <c r="B1689">
        <v>90.683851000000004</v>
      </c>
      <c r="C1689" s="3">
        <v>1</v>
      </c>
      <c r="H1689">
        <v>82.372990999999999</v>
      </c>
      <c r="I1689" s="4">
        <v>4</v>
      </c>
      <c r="P1689">
        <v>2</v>
      </c>
      <c r="Q1689" t="str">
        <f>CONCATENATE(C1689,E1689,G1689,I1689)</f>
        <v>14</v>
      </c>
    </row>
    <row r="1690" spans="1:17" x14ac:dyDescent="0.25">
      <c r="A1690">
        <v>12170</v>
      </c>
      <c r="B1690">
        <v>90.683851000000004</v>
      </c>
      <c r="C1690" s="3">
        <v>1</v>
      </c>
      <c r="H1690">
        <v>82.372990999999999</v>
      </c>
      <c r="I1690" s="4">
        <v>4</v>
      </c>
      <c r="P1690">
        <v>2</v>
      </c>
      <c r="Q1690" t="str">
        <f>CONCATENATE(C1690,E1690,G1690,I1690)</f>
        <v>14</v>
      </c>
    </row>
    <row r="1691" spans="1:17" x14ac:dyDescent="0.25">
      <c r="A1691">
        <v>12171</v>
      </c>
      <c r="B1691">
        <v>90.683851000000004</v>
      </c>
      <c r="C1691" s="3">
        <v>1</v>
      </c>
      <c r="H1691">
        <v>82.372990999999999</v>
      </c>
      <c r="I1691" s="4">
        <v>4</v>
      </c>
      <c r="P1691">
        <v>2</v>
      </c>
      <c r="Q1691" t="str">
        <f>CONCATENATE(C1691,E1691,G1691,I1691)</f>
        <v>14</v>
      </c>
    </row>
    <row r="1692" spans="1:17" x14ac:dyDescent="0.25">
      <c r="A1692">
        <v>12172</v>
      </c>
      <c r="B1692">
        <v>90.683851000000004</v>
      </c>
      <c r="C1692" s="3">
        <v>1</v>
      </c>
      <c r="H1692">
        <v>82.372990999999999</v>
      </c>
      <c r="I1692" s="4">
        <v>4</v>
      </c>
      <c r="P1692">
        <v>2</v>
      </c>
      <c r="Q1692" t="str">
        <f>CONCATENATE(C1692,E1692,G1692,I1692)</f>
        <v>14</v>
      </c>
    </row>
    <row r="1693" spans="1:17" x14ac:dyDescent="0.25">
      <c r="A1693">
        <v>12173</v>
      </c>
      <c r="B1693">
        <v>90.683851000000004</v>
      </c>
      <c r="C1693" s="3">
        <v>1</v>
      </c>
      <c r="D1693">
        <v>97.890809000000004</v>
      </c>
      <c r="E1693" s="1">
        <v>2</v>
      </c>
      <c r="H1693">
        <v>82.372990999999999</v>
      </c>
      <c r="I1693" s="4">
        <v>4</v>
      </c>
      <c r="P1693">
        <v>3</v>
      </c>
      <c r="Q1693" t="str">
        <f>CONCATENATE(C1693,E1693,G1693,I1693)</f>
        <v>124</v>
      </c>
    </row>
    <row r="1694" spans="1:17" x14ac:dyDescent="0.25">
      <c r="A1694">
        <v>12174</v>
      </c>
      <c r="B1694">
        <v>90.683851000000004</v>
      </c>
      <c r="C1694" s="3">
        <v>1</v>
      </c>
      <c r="D1694">
        <v>97.890809000000004</v>
      </c>
      <c r="E1694" s="1">
        <v>2</v>
      </c>
      <c r="H1694">
        <v>82.372990999999999</v>
      </c>
      <c r="I1694" s="4">
        <v>4</v>
      </c>
      <c r="P1694">
        <v>3</v>
      </c>
      <c r="Q1694" t="str">
        <f>CONCATENATE(C1694,E1694,G1694,I1694)</f>
        <v>124</v>
      </c>
    </row>
    <row r="1695" spans="1:17" x14ac:dyDescent="0.25">
      <c r="A1695">
        <v>12175</v>
      </c>
      <c r="B1695">
        <v>90.683851000000004</v>
      </c>
      <c r="C1695" s="3">
        <v>1</v>
      </c>
      <c r="D1695">
        <v>97.890809000000004</v>
      </c>
      <c r="E1695" s="1">
        <v>2</v>
      </c>
      <c r="H1695">
        <v>82.372990999999999</v>
      </c>
      <c r="I1695" s="4">
        <v>4</v>
      </c>
      <c r="P1695">
        <v>3</v>
      </c>
      <c r="Q1695" t="str">
        <f>CONCATENATE(C1695,E1695,G1695,I1695)</f>
        <v>124</v>
      </c>
    </row>
    <row r="1696" spans="1:17" x14ac:dyDescent="0.25">
      <c r="A1696">
        <v>12176</v>
      </c>
      <c r="B1696">
        <v>90.683851000000004</v>
      </c>
      <c r="C1696" s="3">
        <v>1</v>
      </c>
      <c r="D1696">
        <v>97.890809000000004</v>
      </c>
      <c r="E1696" s="1">
        <v>2</v>
      </c>
      <c r="H1696">
        <v>82.372990999999999</v>
      </c>
      <c r="I1696" s="4">
        <v>4</v>
      </c>
      <c r="P1696">
        <v>3</v>
      </c>
      <c r="Q1696" t="str">
        <f>CONCATENATE(C1696,E1696,G1696,I1696)</f>
        <v>124</v>
      </c>
    </row>
    <row r="1697" spans="1:17" x14ac:dyDescent="0.25">
      <c r="A1697">
        <v>12177</v>
      </c>
      <c r="D1697">
        <v>97.890809000000004</v>
      </c>
      <c r="E1697" s="1">
        <v>2</v>
      </c>
      <c r="H1697">
        <v>82.372990999999999</v>
      </c>
      <c r="I1697" s="4">
        <v>4</v>
      </c>
      <c r="P1697">
        <v>2</v>
      </c>
      <c r="Q1697" t="str">
        <f>CONCATENATE(C1697,E1697,G1697,I1697)</f>
        <v>24</v>
      </c>
    </row>
    <row r="1698" spans="1:17" x14ac:dyDescent="0.25">
      <c r="A1698">
        <v>12178</v>
      </c>
      <c r="D1698">
        <v>97.890809000000004</v>
      </c>
      <c r="E1698" s="1">
        <v>2</v>
      </c>
      <c r="H1698">
        <v>82.372990999999999</v>
      </c>
      <c r="I1698" s="4">
        <v>4</v>
      </c>
      <c r="P1698">
        <v>2</v>
      </c>
      <c r="Q1698" t="str">
        <f>CONCATENATE(C1698,E1698,G1698,I1698)</f>
        <v>24</v>
      </c>
    </row>
    <row r="1699" spans="1:17" x14ac:dyDescent="0.25">
      <c r="A1699">
        <v>12179</v>
      </c>
      <c r="D1699">
        <v>97.890809000000004</v>
      </c>
      <c r="E1699" s="1">
        <v>2</v>
      </c>
      <c r="H1699">
        <v>82.372990999999999</v>
      </c>
      <c r="I1699" s="4">
        <v>4</v>
      </c>
      <c r="P1699">
        <v>2</v>
      </c>
      <c r="Q1699" t="str">
        <f>CONCATENATE(C1699,E1699,G1699,I1699)</f>
        <v>24</v>
      </c>
    </row>
    <row r="1700" spans="1:17" x14ac:dyDescent="0.25">
      <c r="A1700">
        <v>12180</v>
      </c>
      <c r="D1700">
        <v>97.890809000000004</v>
      </c>
      <c r="E1700" s="1">
        <v>2</v>
      </c>
      <c r="H1700">
        <v>82.372990999999999</v>
      </c>
      <c r="I1700" s="4">
        <v>4</v>
      </c>
      <c r="P1700">
        <v>2</v>
      </c>
      <c r="Q1700" t="str">
        <f>CONCATENATE(C1700,E1700,G1700,I1700)</f>
        <v>24</v>
      </c>
    </row>
    <row r="1701" spans="1:17" x14ac:dyDescent="0.25">
      <c r="A1701">
        <v>12181</v>
      </c>
      <c r="D1701">
        <v>97.890809000000004</v>
      </c>
      <c r="E1701" s="1">
        <v>2</v>
      </c>
      <c r="H1701">
        <v>82.372990999999999</v>
      </c>
      <c r="I1701" s="4">
        <v>4</v>
      </c>
      <c r="P1701">
        <v>2</v>
      </c>
      <c r="Q1701" t="str">
        <f>CONCATENATE(C1701,E1701,G1701,I1701)</f>
        <v>24</v>
      </c>
    </row>
    <row r="1702" spans="1:17" x14ac:dyDescent="0.25">
      <c r="A1702">
        <v>12182</v>
      </c>
      <c r="D1702">
        <v>97.890809000000004</v>
      </c>
      <c r="E1702" s="1">
        <v>2</v>
      </c>
      <c r="H1702">
        <v>82.372990999999999</v>
      </c>
      <c r="I1702" s="4">
        <v>4</v>
      </c>
      <c r="P1702">
        <v>2</v>
      </c>
      <c r="Q1702" t="str">
        <f>CONCATENATE(C1702,E1702,G1702,I1702)</f>
        <v>24</v>
      </c>
    </row>
    <row r="1703" spans="1:17" x14ac:dyDescent="0.25">
      <c r="A1703">
        <v>12183</v>
      </c>
      <c r="D1703">
        <v>97.890809000000004</v>
      </c>
      <c r="E1703" s="1">
        <v>2</v>
      </c>
      <c r="H1703">
        <v>82.372990999999999</v>
      </c>
      <c r="I1703" s="4">
        <v>4</v>
      </c>
      <c r="P1703">
        <v>2</v>
      </c>
      <c r="Q1703" t="str">
        <f>CONCATENATE(C1703,E1703,G1703,I1703)</f>
        <v>24</v>
      </c>
    </row>
    <row r="1704" spans="1:17" x14ac:dyDescent="0.25">
      <c r="A1704">
        <v>12184</v>
      </c>
      <c r="D1704">
        <v>97.890809000000004</v>
      </c>
      <c r="E1704" s="1">
        <v>2</v>
      </c>
      <c r="H1704">
        <v>82.372990999999999</v>
      </c>
      <c r="I1704" s="4">
        <v>4</v>
      </c>
      <c r="P1704">
        <v>2</v>
      </c>
      <c r="Q1704" t="str">
        <f>CONCATENATE(C1704,E1704,G1704,I1704)</f>
        <v>24</v>
      </c>
    </row>
    <row r="1705" spans="1:17" x14ac:dyDescent="0.25">
      <c r="A1705">
        <v>12185</v>
      </c>
      <c r="D1705">
        <v>97.890809000000004</v>
      </c>
      <c r="E1705" s="1">
        <v>2</v>
      </c>
      <c r="H1705">
        <v>82.372990999999999</v>
      </c>
      <c r="I1705" s="4">
        <v>4</v>
      </c>
      <c r="P1705">
        <v>2</v>
      </c>
      <c r="Q1705" t="str">
        <f>CONCATENATE(C1705,E1705,G1705,I1705)</f>
        <v>24</v>
      </c>
    </row>
    <row r="1706" spans="1:17" x14ac:dyDescent="0.25">
      <c r="A1706">
        <v>12186</v>
      </c>
      <c r="D1706">
        <v>97.890809000000004</v>
      </c>
      <c r="E1706" s="1">
        <v>2</v>
      </c>
      <c r="H1706">
        <v>82.892392000000001</v>
      </c>
      <c r="I1706" s="4">
        <v>4</v>
      </c>
      <c r="P1706">
        <v>2</v>
      </c>
      <c r="Q1706" t="str">
        <f>CONCATENATE(C1706,E1706,G1706,I1706)</f>
        <v>24</v>
      </c>
    </row>
    <row r="1707" spans="1:17" x14ac:dyDescent="0.25">
      <c r="A1707">
        <v>12187</v>
      </c>
      <c r="D1707">
        <v>97.890809000000004</v>
      </c>
      <c r="E1707" s="1">
        <v>2</v>
      </c>
      <c r="H1707">
        <v>82.892392000000001</v>
      </c>
      <c r="I1707" s="4">
        <v>4</v>
      </c>
      <c r="P1707">
        <v>2</v>
      </c>
      <c r="Q1707" t="str">
        <f>CONCATENATE(C1707,E1707,G1707,I1707)</f>
        <v>24</v>
      </c>
    </row>
    <row r="1708" spans="1:17" x14ac:dyDescent="0.25">
      <c r="A1708">
        <v>12188</v>
      </c>
      <c r="D1708">
        <v>97.890809000000004</v>
      </c>
      <c r="E1708" s="1">
        <v>2</v>
      </c>
      <c r="H1708">
        <v>82.892392000000001</v>
      </c>
      <c r="I1708" s="4">
        <v>4</v>
      </c>
      <c r="P1708">
        <v>2</v>
      </c>
      <c r="Q1708" t="str">
        <f>CONCATENATE(C1708,E1708,G1708,I1708)</f>
        <v>24</v>
      </c>
    </row>
    <row r="1709" spans="1:17" x14ac:dyDescent="0.25">
      <c r="A1709">
        <v>12189</v>
      </c>
      <c r="D1709">
        <v>97.890809000000004</v>
      </c>
      <c r="E1709" s="1">
        <v>2</v>
      </c>
      <c r="H1709">
        <v>82.892392000000001</v>
      </c>
      <c r="I1709" s="4">
        <v>4</v>
      </c>
      <c r="P1709">
        <v>2</v>
      </c>
      <c r="Q1709" t="str">
        <f>CONCATENATE(C1709,E1709,G1709,I1709)</f>
        <v>24</v>
      </c>
    </row>
    <row r="1710" spans="1:17" x14ac:dyDescent="0.25">
      <c r="A1710">
        <v>12190</v>
      </c>
      <c r="D1710">
        <v>97.890809000000004</v>
      </c>
      <c r="E1710" s="1">
        <v>2</v>
      </c>
      <c r="F1710">
        <v>88.606133999999997</v>
      </c>
      <c r="G1710" s="2">
        <v>3</v>
      </c>
      <c r="H1710">
        <v>82.892392000000001</v>
      </c>
      <c r="I1710" s="4">
        <v>4</v>
      </c>
      <c r="P1710">
        <v>3</v>
      </c>
      <c r="Q1710" t="str">
        <f>CONCATENATE(C1710,E1710,G1710,I1710)</f>
        <v>234</v>
      </c>
    </row>
    <row r="1711" spans="1:17" x14ac:dyDescent="0.25">
      <c r="A1711">
        <v>12191</v>
      </c>
      <c r="D1711">
        <v>97.890809000000004</v>
      </c>
      <c r="E1711" s="1">
        <v>2</v>
      </c>
      <c r="F1711">
        <v>88.606133999999997</v>
      </c>
      <c r="G1711" s="2">
        <v>3</v>
      </c>
      <c r="H1711">
        <v>82.892392000000001</v>
      </c>
      <c r="I1711" s="4">
        <v>4</v>
      </c>
      <c r="P1711">
        <v>3</v>
      </c>
      <c r="Q1711" t="str">
        <f>CONCATENATE(C1711,E1711,G1711,I1711)</f>
        <v>234</v>
      </c>
    </row>
    <row r="1712" spans="1:17" x14ac:dyDescent="0.25">
      <c r="A1712">
        <v>12192</v>
      </c>
      <c r="D1712">
        <v>97.890809000000004</v>
      </c>
      <c r="E1712" s="1">
        <v>2</v>
      </c>
      <c r="F1712">
        <v>88.606133999999997</v>
      </c>
      <c r="G1712" s="2">
        <v>3</v>
      </c>
      <c r="H1712">
        <v>82.892392000000001</v>
      </c>
      <c r="I1712" s="4">
        <v>4</v>
      </c>
      <c r="P1712">
        <v>3</v>
      </c>
      <c r="Q1712" t="str">
        <f>CONCATENATE(C1712,E1712,G1712,I1712)</f>
        <v>234</v>
      </c>
    </row>
    <row r="1713" spans="1:17" x14ac:dyDescent="0.25">
      <c r="A1713">
        <v>12193</v>
      </c>
      <c r="D1713">
        <v>97.890809000000004</v>
      </c>
      <c r="E1713" s="1">
        <v>2</v>
      </c>
      <c r="F1713">
        <v>88.606133999999997</v>
      </c>
      <c r="G1713" s="2">
        <v>3</v>
      </c>
      <c r="H1713">
        <v>82.892392000000001</v>
      </c>
      <c r="I1713" s="4">
        <v>4</v>
      </c>
      <c r="P1713">
        <v>3</v>
      </c>
      <c r="Q1713" t="str">
        <f>CONCATENATE(C1713,E1713,G1713,I1713)</f>
        <v>234</v>
      </c>
    </row>
    <row r="1714" spans="1:17" x14ac:dyDescent="0.25">
      <c r="A1714">
        <v>12194</v>
      </c>
      <c r="D1714">
        <v>97.890809000000004</v>
      </c>
      <c r="E1714" s="1">
        <v>2</v>
      </c>
      <c r="F1714">
        <v>88.606133999999997</v>
      </c>
      <c r="G1714" s="2">
        <v>3</v>
      </c>
      <c r="H1714">
        <v>83.08726200000001</v>
      </c>
      <c r="I1714" s="4">
        <v>4</v>
      </c>
      <c r="P1714">
        <v>3</v>
      </c>
      <c r="Q1714" t="str">
        <f>CONCATENATE(C1714,E1714,G1714,I1714)</f>
        <v>234</v>
      </c>
    </row>
    <row r="1715" spans="1:17" x14ac:dyDescent="0.25">
      <c r="A1715">
        <v>12195</v>
      </c>
      <c r="D1715">
        <v>97.890809000000004</v>
      </c>
      <c r="E1715" s="1">
        <v>2</v>
      </c>
      <c r="F1715">
        <v>88.606133999999997</v>
      </c>
      <c r="G1715" s="2">
        <v>3</v>
      </c>
      <c r="P1715">
        <v>2</v>
      </c>
      <c r="Q1715" t="str">
        <f>CONCATENATE(C1715,E1715,G1715,I1715)</f>
        <v>23</v>
      </c>
    </row>
    <row r="1716" spans="1:17" x14ac:dyDescent="0.25">
      <c r="A1716">
        <v>12196</v>
      </c>
      <c r="D1716">
        <v>97.890809000000004</v>
      </c>
      <c r="E1716" s="1">
        <v>2</v>
      </c>
      <c r="F1716">
        <v>88.606133999999997</v>
      </c>
      <c r="G1716" s="2">
        <v>3</v>
      </c>
      <c r="P1716">
        <v>2</v>
      </c>
      <c r="Q1716" t="str">
        <f>CONCATENATE(C1716,E1716,G1716,I1716)</f>
        <v>23</v>
      </c>
    </row>
    <row r="1717" spans="1:17" x14ac:dyDescent="0.25">
      <c r="A1717">
        <v>12197</v>
      </c>
      <c r="B1717">
        <v>105.162864</v>
      </c>
      <c r="C1717" s="3">
        <v>1</v>
      </c>
      <c r="D1717">
        <v>97.890809000000004</v>
      </c>
      <c r="E1717" s="1">
        <v>2</v>
      </c>
      <c r="F1717">
        <v>88.606133999999997</v>
      </c>
      <c r="G1717" s="2">
        <v>3</v>
      </c>
      <c r="P1717">
        <v>3</v>
      </c>
      <c r="Q1717" t="str">
        <f>CONCATENATE(C1717,E1717,G1717,I1717)</f>
        <v>123</v>
      </c>
    </row>
    <row r="1718" spans="1:17" x14ac:dyDescent="0.25">
      <c r="A1718">
        <v>12198</v>
      </c>
      <c r="B1718">
        <v>105.162864</v>
      </c>
      <c r="C1718" s="3">
        <v>1</v>
      </c>
      <c r="D1718">
        <v>97.890809000000004</v>
      </c>
      <c r="E1718" s="1">
        <v>2</v>
      </c>
      <c r="F1718">
        <v>88.606133999999997</v>
      </c>
      <c r="G1718" s="2">
        <v>3</v>
      </c>
      <c r="P1718">
        <v>3</v>
      </c>
      <c r="Q1718" t="str">
        <f>CONCATENATE(C1718,E1718,G1718,I1718)</f>
        <v>123</v>
      </c>
    </row>
    <row r="1719" spans="1:17" x14ac:dyDescent="0.25">
      <c r="A1719">
        <v>12199</v>
      </c>
      <c r="B1719">
        <v>105.162864</v>
      </c>
      <c r="C1719" s="3">
        <v>1</v>
      </c>
      <c r="D1719">
        <v>98.150563000000005</v>
      </c>
      <c r="E1719" s="1">
        <v>2</v>
      </c>
      <c r="F1719">
        <v>88.606133999999997</v>
      </c>
      <c r="G1719" s="2">
        <v>3</v>
      </c>
      <c r="P1719">
        <v>3</v>
      </c>
      <c r="Q1719" t="str">
        <f>CONCATENATE(C1719,E1719,G1719,I1719)</f>
        <v>123</v>
      </c>
    </row>
    <row r="1720" spans="1:17" x14ac:dyDescent="0.25">
      <c r="A1720">
        <v>12200</v>
      </c>
      <c r="B1720">
        <v>105.162864</v>
      </c>
      <c r="C1720" s="3">
        <v>1</v>
      </c>
      <c r="D1720">
        <v>98.150563000000005</v>
      </c>
      <c r="E1720" s="1">
        <v>2</v>
      </c>
      <c r="F1720">
        <v>88.606133999999997</v>
      </c>
      <c r="G1720" s="2">
        <v>3</v>
      </c>
      <c r="P1720">
        <v>3</v>
      </c>
      <c r="Q1720" t="str">
        <f>CONCATENATE(C1720,E1720,G1720,I1720)</f>
        <v>123</v>
      </c>
    </row>
    <row r="1721" spans="1:17" x14ac:dyDescent="0.25">
      <c r="A1721">
        <v>12201</v>
      </c>
      <c r="B1721">
        <v>105.162864</v>
      </c>
      <c r="C1721" s="3">
        <v>1</v>
      </c>
      <c r="D1721">
        <v>98.150563000000005</v>
      </c>
      <c r="E1721" s="1">
        <v>2</v>
      </c>
      <c r="F1721">
        <v>88.606133999999997</v>
      </c>
      <c r="G1721" s="2">
        <v>3</v>
      </c>
      <c r="P1721">
        <v>3</v>
      </c>
      <c r="Q1721" t="str">
        <f>CONCATENATE(C1721,E1721,G1721,I1721)</f>
        <v>123</v>
      </c>
    </row>
    <row r="1722" spans="1:17" x14ac:dyDescent="0.25">
      <c r="A1722">
        <v>12202</v>
      </c>
      <c r="B1722">
        <v>105.162864</v>
      </c>
      <c r="C1722" s="3">
        <v>1</v>
      </c>
      <c r="D1722">
        <v>98.150563000000005</v>
      </c>
      <c r="E1722" s="1">
        <v>2</v>
      </c>
      <c r="F1722">
        <v>88.606133999999997</v>
      </c>
      <c r="G1722" s="2">
        <v>3</v>
      </c>
      <c r="P1722">
        <v>3</v>
      </c>
      <c r="Q1722" t="str">
        <f>CONCATENATE(C1722,E1722,G1722,I1722)</f>
        <v>123</v>
      </c>
    </row>
    <row r="1723" spans="1:17" x14ac:dyDescent="0.25">
      <c r="A1723">
        <v>12203</v>
      </c>
      <c r="B1723">
        <v>105.162864</v>
      </c>
      <c r="C1723" s="3">
        <v>1</v>
      </c>
      <c r="F1723">
        <v>88.606133999999997</v>
      </c>
      <c r="G1723" s="2">
        <v>3</v>
      </c>
      <c r="P1723">
        <v>2</v>
      </c>
      <c r="Q1723" t="str">
        <f>CONCATENATE(C1723,E1723,G1723,I1723)</f>
        <v>13</v>
      </c>
    </row>
    <row r="1724" spans="1:17" x14ac:dyDescent="0.25">
      <c r="A1724">
        <v>12204</v>
      </c>
      <c r="B1724">
        <v>105.162864</v>
      </c>
      <c r="C1724" s="3">
        <v>1</v>
      </c>
      <c r="F1724">
        <v>88.606133999999997</v>
      </c>
      <c r="G1724" s="2">
        <v>3</v>
      </c>
      <c r="P1724">
        <v>2</v>
      </c>
      <c r="Q1724" t="str">
        <f>CONCATENATE(C1724,E1724,G1724,I1724)</f>
        <v>13</v>
      </c>
    </row>
    <row r="1725" spans="1:17" x14ac:dyDescent="0.25">
      <c r="A1725">
        <v>12205</v>
      </c>
      <c r="B1725">
        <v>105.162864</v>
      </c>
      <c r="C1725" s="3">
        <v>1</v>
      </c>
      <c r="F1725">
        <v>88.606133999999997</v>
      </c>
      <c r="G1725" s="2">
        <v>3</v>
      </c>
      <c r="P1725">
        <v>2</v>
      </c>
      <c r="Q1725" t="str">
        <f>CONCATENATE(C1725,E1725,G1725,I1725)</f>
        <v>13</v>
      </c>
    </row>
    <row r="1726" spans="1:17" x14ac:dyDescent="0.25">
      <c r="A1726">
        <v>12206</v>
      </c>
      <c r="B1726">
        <v>105.162864</v>
      </c>
      <c r="C1726" s="3">
        <v>1</v>
      </c>
      <c r="F1726">
        <v>88.865780999999998</v>
      </c>
      <c r="G1726" s="2">
        <v>3</v>
      </c>
      <c r="P1726">
        <v>2</v>
      </c>
      <c r="Q1726" t="str">
        <f>CONCATENATE(C1726,E1726,G1726,I1726)</f>
        <v>13</v>
      </c>
    </row>
    <row r="1727" spans="1:17" x14ac:dyDescent="0.25">
      <c r="A1727">
        <v>12207</v>
      </c>
      <c r="B1727">
        <v>105.162864</v>
      </c>
      <c r="C1727" s="3">
        <v>1</v>
      </c>
      <c r="F1727">
        <v>88.865780999999998</v>
      </c>
      <c r="G1727" s="2">
        <v>3</v>
      </c>
      <c r="P1727">
        <v>2</v>
      </c>
      <c r="Q1727" t="str">
        <f>CONCATENATE(C1727,E1727,G1727,I1727)</f>
        <v>13</v>
      </c>
    </row>
    <row r="1728" spans="1:17" x14ac:dyDescent="0.25">
      <c r="A1728">
        <v>12208</v>
      </c>
      <c r="B1728">
        <v>105.162864</v>
      </c>
      <c r="C1728" s="3">
        <v>1</v>
      </c>
      <c r="F1728">
        <v>88.865780999999998</v>
      </c>
      <c r="G1728" s="2">
        <v>3</v>
      </c>
      <c r="P1728">
        <v>2</v>
      </c>
      <c r="Q1728" t="str">
        <f>CONCATENATE(C1728,E1728,G1728,I1728)</f>
        <v>13</v>
      </c>
    </row>
    <row r="1729" spans="1:17" x14ac:dyDescent="0.25">
      <c r="A1729">
        <v>12209</v>
      </c>
      <c r="B1729">
        <v>105.162864</v>
      </c>
      <c r="C1729" s="3">
        <v>1</v>
      </c>
      <c r="F1729">
        <v>88.865780999999998</v>
      </c>
      <c r="G1729" s="2">
        <v>3</v>
      </c>
      <c r="P1729">
        <v>2</v>
      </c>
      <c r="Q1729" t="str">
        <f>CONCATENATE(C1729,E1729,G1729,I1729)</f>
        <v>13</v>
      </c>
    </row>
    <row r="1730" spans="1:17" x14ac:dyDescent="0.25">
      <c r="A1730">
        <v>12210</v>
      </c>
      <c r="B1730">
        <v>105.162864</v>
      </c>
      <c r="C1730" s="3">
        <v>1</v>
      </c>
      <c r="F1730">
        <v>88.865780999999998</v>
      </c>
      <c r="G1730" s="2">
        <v>3</v>
      </c>
      <c r="P1730">
        <v>2</v>
      </c>
      <c r="Q1730" t="str">
        <f>CONCATENATE(C1730,E1730,G1730,I1730)</f>
        <v>13</v>
      </c>
    </row>
    <row r="1731" spans="1:17" x14ac:dyDescent="0.25">
      <c r="A1731">
        <v>12211</v>
      </c>
      <c r="B1731">
        <v>105.162864</v>
      </c>
      <c r="C1731" s="3">
        <v>1</v>
      </c>
      <c r="F1731">
        <v>88.865780999999998</v>
      </c>
      <c r="G1731" s="2">
        <v>3</v>
      </c>
      <c r="P1731">
        <v>2</v>
      </c>
      <c r="Q1731" t="str">
        <f>CONCATENATE(C1731,E1731,G1731,I1731)</f>
        <v>13</v>
      </c>
    </row>
    <row r="1732" spans="1:17" x14ac:dyDescent="0.25">
      <c r="A1732">
        <v>12212</v>
      </c>
      <c r="B1732">
        <v>105.162864</v>
      </c>
      <c r="C1732" s="3">
        <v>1</v>
      </c>
      <c r="F1732">
        <v>88.865780999999998</v>
      </c>
      <c r="G1732" s="2">
        <v>3</v>
      </c>
      <c r="P1732">
        <v>2</v>
      </c>
      <c r="Q1732" t="str">
        <f>CONCATENATE(C1732,E1732,G1732,I1732)</f>
        <v>13</v>
      </c>
    </row>
    <row r="1733" spans="1:17" x14ac:dyDescent="0.25">
      <c r="A1733">
        <v>12213</v>
      </c>
      <c r="B1733">
        <v>105.162864</v>
      </c>
      <c r="C1733" s="3">
        <v>1</v>
      </c>
      <c r="F1733">
        <v>88.865780999999998</v>
      </c>
      <c r="G1733" s="2">
        <v>3</v>
      </c>
      <c r="P1733">
        <v>2</v>
      </c>
      <c r="Q1733" t="str">
        <f>CONCATENATE(C1733,E1733,G1733,I1733)</f>
        <v>13</v>
      </c>
    </row>
    <row r="1734" spans="1:17" x14ac:dyDescent="0.25">
      <c r="A1734">
        <v>12214</v>
      </c>
      <c r="B1734">
        <v>105.162864</v>
      </c>
      <c r="C1734" s="3">
        <v>1</v>
      </c>
      <c r="F1734">
        <v>88.995660000000001</v>
      </c>
      <c r="G1734" s="2">
        <v>3</v>
      </c>
      <c r="P1734">
        <v>2</v>
      </c>
      <c r="Q1734" t="str">
        <f>CONCATENATE(C1734,E1734,G1734,I1734)</f>
        <v>13</v>
      </c>
    </row>
    <row r="1735" spans="1:17" x14ac:dyDescent="0.25">
      <c r="A1735">
        <v>12215</v>
      </c>
      <c r="B1735">
        <v>105.162864</v>
      </c>
      <c r="C1735" s="3">
        <v>1</v>
      </c>
      <c r="F1735">
        <v>88.995660000000001</v>
      </c>
      <c r="G1735" s="2">
        <v>3</v>
      </c>
      <c r="P1735">
        <v>2</v>
      </c>
      <c r="Q1735" t="str">
        <f>CONCATENATE(C1735,E1735,G1735,I1735)</f>
        <v>13</v>
      </c>
    </row>
    <row r="1736" spans="1:17" x14ac:dyDescent="0.25">
      <c r="A1736">
        <v>12216</v>
      </c>
      <c r="B1736">
        <v>105.162864</v>
      </c>
      <c r="C1736" s="3">
        <v>1</v>
      </c>
      <c r="F1736">
        <v>88.995660000000001</v>
      </c>
      <c r="G1736" s="2">
        <v>3</v>
      </c>
      <c r="H1736">
        <v>97.890809000000004</v>
      </c>
      <c r="I1736" s="4">
        <v>4</v>
      </c>
      <c r="P1736">
        <v>3</v>
      </c>
      <c r="Q1736" t="str">
        <f>CONCATENATE(C1736,E1736,G1736,I1736)</f>
        <v>134</v>
      </c>
    </row>
    <row r="1737" spans="1:17" x14ac:dyDescent="0.25">
      <c r="A1737">
        <v>12217</v>
      </c>
      <c r="B1737">
        <v>105.162864</v>
      </c>
      <c r="C1737" s="3">
        <v>1</v>
      </c>
      <c r="F1737">
        <v>88.995660000000001</v>
      </c>
      <c r="G1737" s="2">
        <v>3</v>
      </c>
      <c r="H1737">
        <v>97.890809000000004</v>
      </c>
      <c r="I1737" s="4">
        <v>4</v>
      </c>
      <c r="P1737">
        <v>3</v>
      </c>
      <c r="Q1737" t="str">
        <f>CONCATENATE(C1737,E1737,G1737,I1737)</f>
        <v>134</v>
      </c>
    </row>
    <row r="1738" spans="1:17" x14ac:dyDescent="0.25">
      <c r="A1738">
        <v>12218</v>
      </c>
      <c r="B1738">
        <v>105.162864</v>
      </c>
      <c r="C1738" s="3">
        <v>1</v>
      </c>
      <c r="F1738">
        <v>88.995660000000001</v>
      </c>
      <c r="G1738" s="2">
        <v>3</v>
      </c>
      <c r="H1738">
        <v>97.890809000000004</v>
      </c>
      <c r="I1738" s="4">
        <v>4</v>
      </c>
      <c r="P1738">
        <v>3</v>
      </c>
      <c r="Q1738" t="str">
        <f>CONCATENATE(C1738,E1738,G1738,I1738)</f>
        <v>134</v>
      </c>
    </row>
    <row r="1739" spans="1:17" x14ac:dyDescent="0.25">
      <c r="A1739">
        <v>12219</v>
      </c>
      <c r="B1739">
        <v>105.162864</v>
      </c>
      <c r="C1739" s="3">
        <v>1</v>
      </c>
      <c r="F1739">
        <v>89.125539000000003</v>
      </c>
      <c r="G1739" s="2">
        <v>3</v>
      </c>
      <c r="H1739">
        <v>97.890809000000004</v>
      </c>
      <c r="I1739" s="4">
        <v>4</v>
      </c>
      <c r="P1739">
        <v>3</v>
      </c>
      <c r="Q1739" t="str">
        <f>CONCATENATE(C1739,E1739,G1739,I1739)</f>
        <v>134</v>
      </c>
    </row>
    <row r="1740" spans="1:17" x14ac:dyDescent="0.25">
      <c r="A1740">
        <v>12220</v>
      </c>
      <c r="B1740">
        <v>105.162864</v>
      </c>
      <c r="C1740" s="3">
        <v>1</v>
      </c>
      <c r="F1740">
        <v>89.125539000000003</v>
      </c>
      <c r="G1740" s="2">
        <v>3</v>
      </c>
      <c r="H1740">
        <v>97.890809000000004</v>
      </c>
      <c r="I1740" s="4">
        <v>4</v>
      </c>
      <c r="P1740">
        <v>3</v>
      </c>
      <c r="Q1740" t="str">
        <f>CONCATENATE(C1740,E1740,G1740,I1740)</f>
        <v>134</v>
      </c>
    </row>
    <row r="1741" spans="1:17" x14ac:dyDescent="0.25">
      <c r="A1741">
        <v>12221</v>
      </c>
      <c r="B1741">
        <v>105.162864</v>
      </c>
      <c r="C1741" s="3">
        <v>1</v>
      </c>
      <c r="F1741">
        <v>89.385293000000004</v>
      </c>
      <c r="G1741" s="2">
        <v>3</v>
      </c>
      <c r="H1741">
        <v>97.890809000000004</v>
      </c>
      <c r="I1741" s="4">
        <v>4</v>
      </c>
      <c r="P1741">
        <v>3</v>
      </c>
      <c r="Q1741" t="str">
        <f>CONCATENATE(C1741,E1741,G1741,I1741)</f>
        <v>134</v>
      </c>
    </row>
    <row r="1742" spans="1:17" x14ac:dyDescent="0.25">
      <c r="A1742">
        <v>12222</v>
      </c>
      <c r="B1742">
        <v>105.162864</v>
      </c>
      <c r="C1742" s="3">
        <v>1</v>
      </c>
      <c r="F1742">
        <v>89.385293000000004</v>
      </c>
      <c r="G1742" s="2">
        <v>3</v>
      </c>
      <c r="H1742">
        <v>97.890809000000004</v>
      </c>
      <c r="I1742" s="4">
        <v>4</v>
      </c>
      <c r="P1742">
        <v>3</v>
      </c>
      <c r="Q1742" t="str">
        <f>CONCATENATE(C1742,E1742,G1742,I1742)</f>
        <v>134</v>
      </c>
    </row>
    <row r="1743" spans="1:17" x14ac:dyDescent="0.25">
      <c r="A1743">
        <v>12223</v>
      </c>
      <c r="B1743">
        <v>105.162864</v>
      </c>
      <c r="C1743" s="3">
        <v>1</v>
      </c>
      <c r="D1743">
        <v>111.46089499999999</v>
      </c>
      <c r="E1743" s="1">
        <v>2</v>
      </c>
      <c r="H1743">
        <v>97.890809000000004</v>
      </c>
      <c r="I1743" s="4">
        <v>4</v>
      </c>
      <c r="P1743">
        <v>3</v>
      </c>
      <c r="Q1743" t="str">
        <f>CONCATENATE(C1743,E1743,G1743,I1743)</f>
        <v>124</v>
      </c>
    </row>
    <row r="1744" spans="1:17" x14ac:dyDescent="0.25">
      <c r="A1744">
        <v>12224</v>
      </c>
      <c r="B1744">
        <v>105.162864</v>
      </c>
      <c r="C1744" s="3">
        <v>1</v>
      </c>
      <c r="D1744">
        <v>111.46089499999999</v>
      </c>
      <c r="E1744" s="1">
        <v>2</v>
      </c>
      <c r="H1744">
        <v>97.890809000000004</v>
      </c>
      <c r="I1744" s="4">
        <v>4</v>
      </c>
      <c r="P1744">
        <v>3</v>
      </c>
      <c r="Q1744" t="str">
        <f>CONCATENATE(C1744,E1744,G1744,I1744)</f>
        <v>124</v>
      </c>
    </row>
    <row r="1745" spans="1:17" x14ac:dyDescent="0.25">
      <c r="A1745">
        <v>12225</v>
      </c>
      <c r="B1745">
        <v>105.162864</v>
      </c>
      <c r="C1745" s="3">
        <v>1</v>
      </c>
      <c r="D1745">
        <v>111.46089499999999</v>
      </c>
      <c r="E1745" s="1">
        <v>2</v>
      </c>
      <c r="H1745">
        <v>97.890809000000004</v>
      </c>
      <c r="I1745" s="4">
        <v>4</v>
      </c>
      <c r="P1745">
        <v>3</v>
      </c>
      <c r="Q1745" t="str">
        <f>CONCATENATE(C1745,E1745,G1745,I1745)</f>
        <v>124</v>
      </c>
    </row>
    <row r="1746" spans="1:17" x14ac:dyDescent="0.25">
      <c r="A1746">
        <v>12226</v>
      </c>
      <c r="B1746">
        <v>105.162864</v>
      </c>
      <c r="C1746" s="3">
        <v>1</v>
      </c>
      <c r="D1746">
        <v>111.46089499999999</v>
      </c>
      <c r="E1746" s="1">
        <v>2</v>
      </c>
      <c r="H1746">
        <v>97.890809000000004</v>
      </c>
      <c r="I1746" s="4">
        <v>4</v>
      </c>
      <c r="P1746">
        <v>3</v>
      </c>
      <c r="Q1746" t="str">
        <f>CONCATENATE(C1746,E1746,G1746,I1746)</f>
        <v>124</v>
      </c>
    </row>
    <row r="1747" spans="1:17" x14ac:dyDescent="0.25">
      <c r="A1747">
        <v>12227</v>
      </c>
      <c r="B1747">
        <v>105.162864</v>
      </c>
      <c r="C1747" s="3">
        <v>1</v>
      </c>
      <c r="D1747">
        <v>111.46089499999999</v>
      </c>
      <c r="E1747" s="1">
        <v>2</v>
      </c>
      <c r="H1747">
        <v>97.890809000000004</v>
      </c>
      <c r="I1747" s="4">
        <v>4</v>
      </c>
      <c r="P1747">
        <v>3</v>
      </c>
      <c r="Q1747" t="str">
        <f>CONCATENATE(C1747,E1747,G1747,I1747)</f>
        <v>124</v>
      </c>
    </row>
    <row r="1748" spans="1:17" x14ac:dyDescent="0.25">
      <c r="A1748">
        <v>12228</v>
      </c>
      <c r="B1748">
        <v>105.162864</v>
      </c>
      <c r="C1748" s="3">
        <v>1</v>
      </c>
      <c r="D1748">
        <v>111.46089499999999</v>
      </c>
      <c r="E1748" s="1">
        <v>2</v>
      </c>
      <c r="H1748">
        <v>97.890809000000004</v>
      </c>
      <c r="I1748" s="4">
        <v>4</v>
      </c>
      <c r="P1748">
        <v>3</v>
      </c>
      <c r="Q1748" t="str">
        <f>CONCATENATE(C1748,E1748,G1748,I1748)</f>
        <v>124</v>
      </c>
    </row>
    <row r="1749" spans="1:17" x14ac:dyDescent="0.25">
      <c r="A1749">
        <v>12229</v>
      </c>
      <c r="D1749">
        <v>111.46089499999999</v>
      </c>
      <c r="E1749" s="1">
        <v>2</v>
      </c>
      <c r="H1749">
        <v>97.890809000000004</v>
      </c>
      <c r="I1749" s="4">
        <v>4</v>
      </c>
      <c r="P1749">
        <v>2</v>
      </c>
      <c r="Q1749" t="str">
        <f>CONCATENATE(C1749,E1749,G1749,I1749)</f>
        <v>24</v>
      </c>
    </row>
    <row r="1750" spans="1:17" x14ac:dyDescent="0.25">
      <c r="A1750">
        <v>12230</v>
      </c>
      <c r="D1750">
        <v>111.46089499999999</v>
      </c>
      <c r="E1750" s="1">
        <v>2</v>
      </c>
      <c r="H1750">
        <v>97.890809000000004</v>
      </c>
      <c r="I1750" s="4">
        <v>4</v>
      </c>
      <c r="P1750">
        <v>2</v>
      </c>
      <c r="Q1750" t="str">
        <f>CONCATENATE(C1750,E1750,G1750,I1750)</f>
        <v>24</v>
      </c>
    </row>
    <row r="1751" spans="1:17" x14ac:dyDescent="0.25">
      <c r="A1751">
        <v>12231</v>
      </c>
      <c r="D1751">
        <v>111.46089499999999</v>
      </c>
      <c r="E1751" s="1">
        <v>2</v>
      </c>
      <c r="H1751">
        <v>97.890809000000004</v>
      </c>
      <c r="I1751" s="4">
        <v>4</v>
      </c>
      <c r="P1751">
        <v>2</v>
      </c>
      <c r="Q1751" t="str">
        <f>CONCATENATE(C1751,E1751,G1751,I1751)</f>
        <v>24</v>
      </c>
    </row>
    <row r="1752" spans="1:17" x14ac:dyDescent="0.25">
      <c r="A1752">
        <v>12232</v>
      </c>
      <c r="D1752">
        <v>111.46089499999999</v>
      </c>
      <c r="E1752" s="1">
        <v>2</v>
      </c>
      <c r="H1752">
        <v>97.890809000000004</v>
      </c>
      <c r="I1752" s="4">
        <v>4</v>
      </c>
      <c r="P1752">
        <v>2</v>
      </c>
      <c r="Q1752" t="str">
        <f>CONCATENATE(C1752,E1752,G1752,I1752)</f>
        <v>24</v>
      </c>
    </row>
    <row r="1753" spans="1:17" x14ac:dyDescent="0.25">
      <c r="A1753">
        <v>12233</v>
      </c>
      <c r="D1753">
        <v>111.46089499999999</v>
      </c>
      <c r="E1753" s="1">
        <v>2</v>
      </c>
      <c r="H1753">
        <v>97.890809000000004</v>
      </c>
      <c r="I1753" s="4">
        <v>4</v>
      </c>
      <c r="P1753">
        <v>2</v>
      </c>
      <c r="Q1753" t="str">
        <f>CONCATENATE(C1753,E1753,G1753,I1753)</f>
        <v>24</v>
      </c>
    </row>
    <row r="1754" spans="1:17" x14ac:dyDescent="0.25">
      <c r="A1754">
        <v>12234</v>
      </c>
      <c r="D1754">
        <v>111.46089499999999</v>
      </c>
      <c r="E1754" s="1">
        <v>2</v>
      </c>
      <c r="H1754">
        <v>97.890809000000004</v>
      </c>
      <c r="I1754" s="4">
        <v>4</v>
      </c>
      <c r="P1754">
        <v>2</v>
      </c>
      <c r="Q1754" t="str">
        <f>CONCATENATE(C1754,E1754,G1754,I1754)</f>
        <v>24</v>
      </c>
    </row>
    <row r="1755" spans="1:17" x14ac:dyDescent="0.25">
      <c r="A1755">
        <v>12235</v>
      </c>
      <c r="D1755">
        <v>111.46089499999999</v>
      </c>
      <c r="E1755" s="1">
        <v>2</v>
      </c>
      <c r="H1755">
        <v>97.890809000000004</v>
      </c>
      <c r="I1755" s="4">
        <v>4</v>
      </c>
      <c r="P1755">
        <v>2</v>
      </c>
      <c r="Q1755" t="str">
        <f>CONCATENATE(C1755,E1755,G1755,I1755)</f>
        <v>24</v>
      </c>
    </row>
    <row r="1756" spans="1:17" x14ac:dyDescent="0.25">
      <c r="A1756">
        <v>12236</v>
      </c>
      <c r="D1756">
        <v>111.46089499999999</v>
      </c>
      <c r="E1756" s="1">
        <v>2</v>
      </c>
      <c r="H1756">
        <v>97.890809000000004</v>
      </c>
      <c r="I1756" s="4">
        <v>4</v>
      </c>
      <c r="P1756">
        <v>2</v>
      </c>
      <c r="Q1756" t="str">
        <f>CONCATENATE(C1756,E1756,G1756,I1756)</f>
        <v>24</v>
      </c>
    </row>
    <row r="1757" spans="1:17" x14ac:dyDescent="0.25">
      <c r="A1757">
        <v>12237</v>
      </c>
      <c r="D1757">
        <v>111.46089499999999</v>
      </c>
      <c r="E1757" s="1">
        <v>2</v>
      </c>
      <c r="H1757">
        <v>97.890809000000004</v>
      </c>
      <c r="I1757" s="4">
        <v>4</v>
      </c>
      <c r="P1757">
        <v>2</v>
      </c>
      <c r="Q1757" t="str">
        <f>CONCATENATE(C1757,E1757,G1757,I1757)</f>
        <v>24</v>
      </c>
    </row>
    <row r="1758" spans="1:17" x14ac:dyDescent="0.25">
      <c r="A1758">
        <v>12238</v>
      </c>
      <c r="D1758">
        <v>111.46089499999999</v>
      </c>
      <c r="E1758" s="1">
        <v>2</v>
      </c>
      <c r="H1758">
        <v>97.890809000000004</v>
      </c>
      <c r="I1758" s="4">
        <v>4</v>
      </c>
      <c r="P1758">
        <v>2</v>
      </c>
      <c r="Q1758" t="str">
        <f>CONCATENATE(C1758,E1758,G1758,I1758)</f>
        <v>24</v>
      </c>
    </row>
    <row r="1759" spans="1:17" x14ac:dyDescent="0.25">
      <c r="A1759">
        <v>12239</v>
      </c>
      <c r="D1759">
        <v>111.46089499999999</v>
      </c>
      <c r="E1759" s="1">
        <v>2</v>
      </c>
      <c r="H1759">
        <v>97.890809000000004</v>
      </c>
      <c r="I1759" s="4">
        <v>4</v>
      </c>
      <c r="P1759">
        <v>2</v>
      </c>
      <c r="Q1759" t="str">
        <f>CONCATENATE(C1759,E1759,G1759,I1759)</f>
        <v>24</v>
      </c>
    </row>
    <row r="1760" spans="1:17" x14ac:dyDescent="0.25">
      <c r="A1760">
        <v>12240</v>
      </c>
      <c r="D1760">
        <v>111.46089499999999</v>
      </c>
      <c r="E1760" s="1">
        <v>2</v>
      </c>
      <c r="H1760">
        <v>97.890809000000004</v>
      </c>
      <c r="I1760" s="4">
        <v>4</v>
      </c>
      <c r="P1760">
        <v>2</v>
      </c>
      <c r="Q1760" t="str">
        <f>CONCATENATE(C1760,E1760,G1760,I1760)</f>
        <v>24</v>
      </c>
    </row>
    <row r="1761" spans="1:17" x14ac:dyDescent="0.25">
      <c r="A1761">
        <v>12241</v>
      </c>
      <c r="D1761">
        <v>111.46089499999999</v>
      </c>
      <c r="E1761" s="1">
        <v>2</v>
      </c>
      <c r="H1761">
        <v>97.890809000000004</v>
      </c>
      <c r="I1761" s="4">
        <v>4</v>
      </c>
      <c r="P1761">
        <v>2</v>
      </c>
      <c r="Q1761" t="str">
        <f>CONCATENATE(C1761,E1761,G1761,I1761)</f>
        <v>24</v>
      </c>
    </row>
    <row r="1762" spans="1:17" x14ac:dyDescent="0.25">
      <c r="A1762">
        <v>12242</v>
      </c>
      <c r="D1762">
        <v>111.46089499999999</v>
      </c>
      <c r="E1762" s="1">
        <v>2</v>
      </c>
      <c r="H1762">
        <v>97.890809000000004</v>
      </c>
      <c r="I1762" s="4">
        <v>4</v>
      </c>
      <c r="P1762">
        <v>2</v>
      </c>
      <c r="Q1762" t="str">
        <f>CONCATENATE(C1762,E1762,G1762,I1762)</f>
        <v>24</v>
      </c>
    </row>
    <row r="1763" spans="1:17" x14ac:dyDescent="0.25">
      <c r="A1763">
        <v>12243</v>
      </c>
      <c r="D1763">
        <v>111.46089499999999</v>
      </c>
      <c r="E1763" s="1">
        <v>2</v>
      </c>
      <c r="H1763">
        <v>98.020684000000003</v>
      </c>
      <c r="I1763" s="4">
        <v>4</v>
      </c>
      <c r="P1763">
        <v>2</v>
      </c>
      <c r="Q1763" t="str">
        <f>CONCATENATE(C1763,E1763,G1763,I1763)</f>
        <v>24</v>
      </c>
    </row>
    <row r="1764" spans="1:17" x14ac:dyDescent="0.25">
      <c r="A1764">
        <v>12244</v>
      </c>
      <c r="D1764">
        <v>111.46089499999999</v>
      </c>
      <c r="E1764" s="1">
        <v>2</v>
      </c>
      <c r="H1764">
        <v>98.020684000000003</v>
      </c>
      <c r="I1764" s="4">
        <v>4</v>
      </c>
      <c r="P1764">
        <v>2</v>
      </c>
      <c r="Q1764" t="str">
        <f>CONCATENATE(C1764,E1764,G1764,I1764)</f>
        <v>24</v>
      </c>
    </row>
    <row r="1765" spans="1:17" x14ac:dyDescent="0.25">
      <c r="A1765">
        <v>12245</v>
      </c>
      <c r="D1765">
        <v>111.46089499999999</v>
      </c>
      <c r="E1765" s="1">
        <v>2</v>
      </c>
      <c r="H1765">
        <v>98.020684000000003</v>
      </c>
      <c r="I1765" s="4">
        <v>4</v>
      </c>
      <c r="P1765">
        <v>2</v>
      </c>
      <c r="Q1765" t="str">
        <f>CONCATENATE(C1765,E1765,G1765,I1765)</f>
        <v>24</v>
      </c>
    </row>
    <row r="1766" spans="1:17" x14ac:dyDescent="0.25">
      <c r="A1766">
        <v>12246</v>
      </c>
      <c r="B1766">
        <v>117.304408</v>
      </c>
      <c r="C1766" s="3">
        <v>1</v>
      </c>
      <c r="D1766">
        <v>111.46089499999999</v>
      </c>
      <c r="E1766" s="1">
        <v>2</v>
      </c>
      <c r="H1766">
        <v>98.020684000000003</v>
      </c>
      <c r="I1766" s="4">
        <v>4</v>
      </c>
      <c r="P1766">
        <v>3</v>
      </c>
      <c r="Q1766" t="str">
        <f>CONCATENATE(C1766,E1766,G1766,I1766)</f>
        <v>124</v>
      </c>
    </row>
    <row r="1767" spans="1:17" x14ac:dyDescent="0.25">
      <c r="A1767">
        <v>12247</v>
      </c>
      <c r="B1767">
        <v>117.304408</v>
      </c>
      <c r="C1767" s="3">
        <v>1</v>
      </c>
      <c r="D1767">
        <v>111.46089499999999</v>
      </c>
      <c r="E1767" s="1">
        <v>2</v>
      </c>
      <c r="H1767">
        <v>98.020684000000003</v>
      </c>
      <c r="I1767" s="4">
        <v>4</v>
      </c>
      <c r="P1767">
        <v>3</v>
      </c>
      <c r="Q1767" t="str">
        <f>CONCATENATE(C1767,E1767,G1767,I1767)</f>
        <v>124</v>
      </c>
    </row>
    <row r="1768" spans="1:17" x14ac:dyDescent="0.25">
      <c r="A1768">
        <v>12248</v>
      </c>
      <c r="B1768">
        <v>117.304408</v>
      </c>
      <c r="C1768" s="3">
        <v>1</v>
      </c>
      <c r="D1768">
        <v>111.46089499999999</v>
      </c>
      <c r="E1768" s="1">
        <v>2</v>
      </c>
      <c r="H1768">
        <v>98.085675000000009</v>
      </c>
      <c r="I1768" s="4">
        <v>4</v>
      </c>
      <c r="P1768">
        <v>3</v>
      </c>
      <c r="Q1768" t="str">
        <f>CONCATENATE(C1768,E1768,G1768,I1768)</f>
        <v>124</v>
      </c>
    </row>
    <row r="1769" spans="1:17" x14ac:dyDescent="0.25">
      <c r="A1769">
        <v>12249</v>
      </c>
      <c r="B1769">
        <v>117.304408</v>
      </c>
      <c r="C1769" s="3">
        <v>1</v>
      </c>
      <c r="D1769">
        <v>111.46089499999999</v>
      </c>
      <c r="E1769" s="1">
        <v>2</v>
      </c>
      <c r="F1769">
        <v>104.25383100000001</v>
      </c>
      <c r="G1769" s="2">
        <v>3</v>
      </c>
      <c r="H1769">
        <v>98.085675000000009</v>
      </c>
      <c r="I1769" s="4">
        <v>4</v>
      </c>
      <c r="P1769">
        <v>4</v>
      </c>
      <c r="Q1769" t="str">
        <f>CONCATENATE(C1769,E1769,G1769,I1769)</f>
        <v>1234</v>
      </c>
    </row>
    <row r="1770" spans="1:17" x14ac:dyDescent="0.25">
      <c r="A1770">
        <v>12250</v>
      </c>
      <c r="B1770">
        <v>117.304408</v>
      </c>
      <c r="C1770" s="3">
        <v>1</v>
      </c>
      <c r="D1770">
        <v>111.46089499999999</v>
      </c>
      <c r="E1770" s="1">
        <v>2</v>
      </c>
      <c r="F1770">
        <v>104.25383100000001</v>
      </c>
      <c r="G1770" s="2">
        <v>3</v>
      </c>
      <c r="H1770">
        <v>98.085675000000009</v>
      </c>
      <c r="I1770" s="4">
        <v>4</v>
      </c>
      <c r="P1770">
        <v>4</v>
      </c>
      <c r="Q1770" t="str">
        <f>CONCATENATE(C1770,E1770,G1770,I1770)</f>
        <v>1234</v>
      </c>
    </row>
    <row r="1771" spans="1:17" x14ac:dyDescent="0.25">
      <c r="A1771">
        <v>12251</v>
      </c>
      <c r="B1771">
        <v>117.304408</v>
      </c>
      <c r="C1771" s="3">
        <v>1</v>
      </c>
      <c r="D1771">
        <v>111.46089499999999</v>
      </c>
      <c r="E1771" s="1">
        <v>2</v>
      </c>
      <c r="F1771">
        <v>104.25383100000001</v>
      </c>
      <c r="G1771" s="2">
        <v>3</v>
      </c>
      <c r="H1771">
        <v>98.085675000000009</v>
      </c>
      <c r="I1771" s="4">
        <v>4</v>
      </c>
      <c r="P1771">
        <v>4</v>
      </c>
      <c r="Q1771" t="str">
        <f>CONCATENATE(C1771,E1771,G1771,I1771)</f>
        <v>1234</v>
      </c>
    </row>
    <row r="1772" spans="1:17" x14ac:dyDescent="0.25">
      <c r="A1772">
        <v>12252</v>
      </c>
      <c r="B1772">
        <v>117.304408</v>
      </c>
      <c r="C1772" s="3">
        <v>1</v>
      </c>
      <c r="D1772">
        <v>111.46089499999999</v>
      </c>
      <c r="E1772" s="1">
        <v>2</v>
      </c>
      <c r="F1772">
        <v>104.25383100000001</v>
      </c>
      <c r="G1772" s="2">
        <v>3</v>
      </c>
      <c r="H1772">
        <v>98.085675000000009</v>
      </c>
      <c r="I1772" s="4">
        <v>4</v>
      </c>
      <c r="P1772">
        <v>4</v>
      </c>
      <c r="Q1772" t="str">
        <f>CONCATENATE(C1772,E1772,G1772,I1772)</f>
        <v>1234</v>
      </c>
    </row>
    <row r="1773" spans="1:17" x14ac:dyDescent="0.25">
      <c r="A1773">
        <v>12253</v>
      </c>
      <c r="B1773">
        <v>117.304408</v>
      </c>
      <c r="C1773" s="3">
        <v>1</v>
      </c>
      <c r="D1773">
        <v>111.46089499999999</v>
      </c>
      <c r="E1773" s="1">
        <v>2</v>
      </c>
      <c r="F1773">
        <v>104.25383100000001</v>
      </c>
      <c r="G1773" s="2">
        <v>3</v>
      </c>
      <c r="H1773">
        <v>98.085675000000009</v>
      </c>
      <c r="I1773" s="4">
        <v>4</v>
      </c>
      <c r="P1773">
        <v>4</v>
      </c>
      <c r="Q1773" t="str">
        <f>CONCATENATE(C1773,E1773,G1773,I1773)</f>
        <v>1234</v>
      </c>
    </row>
    <row r="1774" spans="1:17" x14ac:dyDescent="0.25">
      <c r="A1774">
        <v>12254</v>
      </c>
      <c r="B1774">
        <v>117.304408</v>
      </c>
      <c r="C1774" s="3">
        <v>1</v>
      </c>
      <c r="D1774">
        <v>111.46089499999999</v>
      </c>
      <c r="E1774" s="1">
        <v>2</v>
      </c>
      <c r="F1774">
        <v>104.25383100000001</v>
      </c>
      <c r="G1774" s="2">
        <v>3</v>
      </c>
      <c r="H1774">
        <v>98.085675000000009</v>
      </c>
      <c r="I1774" s="4">
        <v>4</v>
      </c>
      <c r="P1774">
        <v>4</v>
      </c>
      <c r="Q1774" t="str">
        <f>CONCATENATE(C1774,E1774,G1774,I1774)</f>
        <v>1234</v>
      </c>
    </row>
    <row r="1775" spans="1:17" x14ac:dyDescent="0.25">
      <c r="A1775">
        <v>12255</v>
      </c>
      <c r="B1775">
        <v>117.304408</v>
      </c>
      <c r="C1775" s="3">
        <v>1</v>
      </c>
      <c r="D1775">
        <v>111.46089499999999</v>
      </c>
      <c r="E1775" s="1">
        <v>2</v>
      </c>
      <c r="F1775">
        <v>104.25383100000001</v>
      </c>
      <c r="G1775" s="2">
        <v>3</v>
      </c>
      <c r="H1775">
        <v>98.085675000000009</v>
      </c>
      <c r="I1775" s="4">
        <v>4</v>
      </c>
      <c r="P1775">
        <v>4</v>
      </c>
      <c r="Q1775" t="str">
        <f>CONCATENATE(C1775,E1775,G1775,I1775)</f>
        <v>1234</v>
      </c>
    </row>
    <row r="1776" spans="1:17" x14ac:dyDescent="0.25">
      <c r="A1776">
        <v>12256</v>
      </c>
      <c r="B1776">
        <v>117.304408</v>
      </c>
      <c r="C1776" s="3">
        <v>1</v>
      </c>
      <c r="F1776">
        <v>104.25383100000001</v>
      </c>
      <c r="G1776" s="2">
        <v>3</v>
      </c>
      <c r="H1776">
        <v>98.085675000000009</v>
      </c>
      <c r="I1776" s="4">
        <v>4</v>
      </c>
      <c r="P1776">
        <v>3</v>
      </c>
      <c r="Q1776" t="str">
        <f>CONCATENATE(C1776,E1776,G1776,I1776)</f>
        <v>134</v>
      </c>
    </row>
    <row r="1777" spans="1:17" x14ac:dyDescent="0.25">
      <c r="A1777">
        <v>12257</v>
      </c>
      <c r="B1777">
        <v>117.304408</v>
      </c>
      <c r="C1777" s="3">
        <v>1</v>
      </c>
      <c r="F1777">
        <v>104.25383100000001</v>
      </c>
      <c r="G1777" s="2">
        <v>3</v>
      </c>
      <c r="H1777">
        <v>98.085675000000009</v>
      </c>
      <c r="I1777" s="4">
        <v>4</v>
      </c>
      <c r="P1777">
        <v>3</v>
      </c>
      <c r="Q1777" t="str">
        <f>CONCATENATE(C1777,E1777,G1777,I1777)</f>
        <v>134</v>
      </c>
    </row>
    <row r="1778" spans="1:17" x14ac:dyDescent="0.25">
      <c r="A1778">
        <v>12258</v>
      </c>
      <c r="B1778">
        <v>117.304408</v>
      </c>
      <c r="C1778" s="3">
        <v>1</v>
      </c>
      <c r="F1778">
        <v>104.25383100000001</v>
      </c>
      <c r="G1778" s="2">
        <v>3</v>
      </c>
      <c r="H1778">
        <v>98.669964999999991</v>
      </c>
      <c r="I1778" s="4">
        <v>4</v>
      </c>
      <c r="P1778">
        <v>3</v>
      </c>
      <c r="Q1778" t="str">
        <f>CONCATENATE(C1778,E1778,G1778,I1778)</f>
        <v>134</v>
      </c>
    </row>
    <row r="1779" spans="1:17" x14ac:dyDescent="0.25">
      <c r="A1779">
        <v>12259</v>
      </c>
      <c r="B1779">
        <v>117.304408</v>
      </c>
      <c r="C1779" s="3">
        <v>1</v>
      </c>
      <c r="F1779">
        <v>104.25383100000001</v>
      </c>
      <c r="G1779" s="2">
        <v>3</v>
      </c>
      <c r="H1779">
        <v>98.734956000000011</v>
      </c>
      <c r="I1779" s="4">
        <v>4</v>
      </c>
      <c r="P1779">
        <v>3</v>
      </c>
      <c r="Q1779" t="str">
        <f>CONCATENATE(C1779,E1779,G1779,I1779)</f>
        <v>134</v>
      </c>
    </row>
    <row r="1780" spans="1:17" x14ac:dyDescent="0.25">
      <c r="A1780">
        <v>12260</v>
      </c>
      <c r="B1780">
        <v>117.304408</v>
      </c>
      <c r="C1780" s="3">
        <v>1</v>
      </c>
      <c r="F1780">
        <v>104.25383100000001</v>
      </c>
      <c r="G1780" s="2">
        <v>3</v>
      </c>
      <c r="H1780">
        <v>99.319243999999998</v>
      </c>
      <c r="I1780" s="4">
        <v>4</v>
      </c>
      <c r="P1780">
        <v>3</v>
      </c>
      <c r="Q1780" t="str">
        <f>CONCATENATE(C1780,E1780,G1780,I1780)</f>
        <v>134</v>
      </c>
    </row>
    <row r="1781" spans="1:17" x14ac:dyDescent="0.25">
      <c r="A1781">
        <v>12261</v>
      </c>
      <c r="B1781">
        <v>117.304408</v>
      </c>
      <c r="C1781" s="3">
        <v>1</v>
      </c>
      <c r="F1781">
        <v>104.25383100000001</v>
      </c>
      <c r="G1781" s="2">
        <v>3</v>
      </c>
      <c r="H1781">
        <v>99.319243999999998</v>
      </c>
      <c r="I1781" s="4">
        <v>4</v>
      </c>
      <c r="P1781">
        <v>3</v>
      </c>
      <c r="Q1781" t="str">
        <f>CONCATENATE(C1781,E1781,G1781,I1781)</f>
        <v>134</v>
      </c>
    </row>
    <row r="1782" spans="1:17" x14ac:dyDescent="0.25">
      <c r="A1782">
        <v>12262</v>
      </c>
      <c r="B1782">
        <v>117.304408</v>
      </c>
      <c r="C1782" s="3">
        <v>1</v>
      </c>
      <c r="F1782">
        <v>104.25383100000001</v>
      </c>
      <c r="G1782" s="2">
        <v>3</v>
      </c>
      <c r="P1782">
        <v>2</v>
      </c>
      <c r="Q1782" t="str">
        <f>CONCATENATE(C1782,E1782,G1782,I1782)</f>
        <v>13</v>
      </c>
    </row>
    <row r="1783" spans="1:17" x14ac:dyDescent="0.25">
      <c r="A1783">
        <v>12263</v>
      </c>
      <c r="B1783">
        <v>117.304408</v>
      </c>
      <c r="C1783" s="3">
        <v>1</v>
      </c>
      <c r="F1783">
        <v>104.25383100000001</v>
      </c>
      <c r="G1783" s="2">
        <v>3</v>
      </c>
      <c r="P1783">
        <v>2</v>
      </c>
      <c r="Q1783" t="str">
        <f>CONCATENATE(C1783,E1783,G1783,I1783)</f>
        <v>13</v>
      </c>
    </row>
    <row r="1784" spans="1:17" x14ac:dyDescent="0.25">
      <c r="A1784">
        <v>12264</v>
      </c>
      <c r="B1784">
        <v>117.304408</v>
      </c>
      <c r="C1784" s="3">
        <v>1</v>
      </c>
      <c r="F1784">
        <v>104.25383100000001</v>
      </c>
      <c r="G1784" s="2">
        <v>3</v>
      </c>
      <c r="P1784">
        <v>2</v>
      </c>
      <c r="Q1784" t="str">
        <f>CONCATENATE(C1784,E1784,G1784,I1784)</f>
        <v>13</v>
      </c>
    </row>
    <row r="1785" spans="1:17" x14ac:dyDescent="0.25">
      <c r="A1785">
        <v>12265</v>
      </c>
      <c r="B1785">
        <v>117.304408</v>
      </c>
      <c r="C1785" s="3">
        <v>1</v>
      </c>
      <c r="F1785">
        <v>104.25383100000001</v>
      </c>
      <c r="G1785" s="2">
        <v>3</v>
      </c>
      <c r="P1785">
        <v>2</v>
      </c>
      <c r="Q1785" t="str">
        <f>CONCATENATE(C1785,E1785,G1785,I1785)</f>
        <v>13</v>
      </c>
    </row>
    <row r="1786" spans="1:17" x14ac:dyDescent="0.25">
      <c r="A1786">
        <v>12266</v>
      </c>
      <c r="B1786">
        <v>117.304408</v>
      </c>
      <c r="C1786" s="3">
        <v>1</v>
      </c>
      <c r="F1786">
        <v>104.25383100000001</v>
      </c>
      <c r="G1786" s="2">
        <v>3</v>
      </c>
      <c r="P1786">
        <v>2</v>
      </c>
      <c r="Q1786" t="str">
        <f>CONCATENATE(C1786,E1786,G1786,I1786)</f>
        <v>13</v>
      </c>
    </row>
    <row r="1787" spans="1:17" x14ac:dyDescent="0.25">
      <c r="A1787">
        <v>12267</v>
      </c>
      <c r="B1787">
        <v>117.304408</v>
      </c>
      <c r="C1787" s="3">
        <v>1</v>
      </c>
      <c r="F1787">
        <v>104.25383100000001</v>
      </c>
      <c r="G1787" s="2">
        <v>3</v>
      </c>
      <c r="P1787">
        <v>2</v>
      </c>
      <c r="Q1787" t="str">
        <f>CONCATENATE(C1787,E1787,G1787,I1787)</f>
        <v>13</v>
      </c>
    </row>
    <row r="1788" spans="1:17" x14ac:dyDescent="0.25">
      <c r="A1788">
        <v>12268</v>
      </c>
      <c r="B1788">
        <v>117.304408</v>
      </c>
      <c r="C1788" s="3">
        <v>1</v>
      </c>
      <c r="F1788">
        <v>104.25383100000001</v>
      </c>
      <c r="G1788" s="2">
        <v>3</v>
      </c>
      <c r="P1788">
        <v>2</v>
      </c>
      <c r="Q1788" t="str">
        <f>CONCATENATE(C1788,E1788,G1788,I1788)</f>
        <v>13</v>
      </c>
    </row>
    <row r="1789" spans="1:17" x14ac:dyDescent="0.25">
      <c r="A1789">
        <v>12269</v>
      </c>
      <c r="B1789">
        <v>117.304408</v>
      </c>
      <c r="C1789" s="3">
        <v>1</v>
      </c>
      <c r="F1789">
        <v>104.25383100000001</v>
      </c>
      <c r="G1789" s="2">
        <v>3</v>
      </c>
      <c r="P1789">
        <v>2</v>
      </c>
      <c r="Q1789" t="str">
        <f>CONCATENATE(C1789,E1789,G1789,I1789)</f>
        <v>13</v>
      </c>
    </row>
    <row r="1790" spans="1:17" x14ac:dyDescent="0.25">
      <c r="A1790">
        <v>12270</v>
      </c>
      <c r="B1790">
        <v>117.304408</v>
      </c>
      <c r="C1790" s="3">
        <v>1</v>
      </c>
      <c r="F1790">
        <v>104.383708</v>
      </c>
      <c r="G1790" s="2">
        <v>3</v>
      </c>
      <c r="P1790">
        <v>2</v>
      </c>
      <c r="Q1790" t="str">
        <f>CONCATENATE(C1790,E1790,G1790,I1790)</f>
        <v>13</v>
      </c>
    </row>
    <row r="1791" spans="1:17" x14ac:dyDescent="0.25">
      <c r="A1791">
        <v>12271</v>
      </c>
      <c r="B1791">
        <v>117.304408</v>
      </c>
      <c r="C1791" s="3">
        <v>1</v>
      </c>
      <c r="F1791">
        <v>104.448592</v>
      </c>
      <c r="G1791" s="2">
        <v>3</v>
      </c>
      <c r="P1791">
        <v>2</v>
      </c>
      <c r="Q1791" t="str">
        <f>CONCATENATE(C1791,E1791,G1791,I1791)</f>
        <v>13</v>
      </c>
    </row>
    <row r="1792" spans="1:17" x14ac:dyDescent="0.25">
      <c r="A1792">
        <v>12272</v>
      </c>
      <c r="B1792">
        <v>117.304408</v>
      </c>
      <c r="C1792" s="3">
        <v>1</v>
      </c>
      <c r="F1792">
        <v>104.448592</v>
      </c>
      <c r="G1792" s="2">
        <v>3</v>
      </c>
      <c r="P1792">
        <v>2</v>
      </c>
      <c r="Q1792" t="str">
        <f>CONCATENATE(C1792,E1792,G1792,I1792)</f>
        <v>13</v>
      </c>
    </row>
    <row r="1793" spans="1:17" x14ac:dyDescent="0.25">
      <c r="A1793">
        <v>12273</v>
      </c>
      <c r="B1793">
        <v>117.304408</v>
      </c>
      <c r="C1793" s="3">
        <v>1</v>
      </c>
      <c r="D1793">
        <v>123.277799</v>
      </c>
      <c r="E1793" s="1">
        <v>2</v>
      </c>
      <c r="F1793">
        <v>104.643356</v>
      </c>
      <c r="G1793" s="2">
        <v>3</v>
      </c>
      <c r="P1793">
        <v>3</v>
      </c>
      <c r="Q1793" t="str">
        <f>CONCATENATE(C1793,E1793,G1793,I1793)</f>
        <v>123</v>
      </c>
    </row>
    <row r="1794" spans="1:17" x14ac:dyDescent="0.25">
      <c r="A1794">
        <v>12274</v>
      </c>
      <c r="B1794">
        <v>117.304408</v>
      </c>
      <c r="C1794" s="3">
        <v>1</v>
      </c>
      <c r="D1794">
        <v>123.277799</v>
      </c>
      <c r="E1794" s="1">
        <v>2</v>
      </c>
      <c r="F1794">
        <v>104.643356</v>
      </c>
      <c r="G1794" s="2">
        <v>3</v>
      </c>
      <c r="P1794">
        <v>3</v>
      </c>
      <c r="Q1794" t="str">
        <f>CONCATENATE(C1794,E1794,G1794,I1794)</f>
        <v>123</v>
      </c>
    </row>
    <row r="1795" spans="1:17" x14ac:dyDescent="0.25">
      <c r="A1795">
        <v>12275</v>
      </c>
      <c r="B1795">
        <v>117.304408</v>
      </c>
      <c r="C1795" s="3">
        <v>1</v>
      </c>
      <c r="D1795">
        <v>123.277799</v>
      </c>
      <c r="E1795" s="1">
        <v>2</v>
      </c>
      <c r="F1795">
        <v>104.643356</v>
      </c>
      <c r="G1795" s="2">
        <v>3</v>
      </c>
      <c r="P1795">
        <v>3</v>
      </c>
      <c r="Q1795" t="str">
        <f>CONCATENATE(C1795,E1795,G1795,I1795)</f>
        <v>123</v>
      </c>
    </row>
    <row r="1796" spans="1:17" x14ac:dyDescent="0.25">
      <c r="A1796">
        <v>12276</v>
      </c>
      <c r="B1796">
        <v>117.304408</v>
      </c>
      <c r="C1796" s="3">
        <v>1</v>
      </c>
      <c r="D1796">
        <v>123.277799</v>
      </c>
      <c r="E1796" s="1">
        <v>2</v>
      </c>
      <c r="F1796">
        <v>104.773233</v>
      </c>
      <c r="G1796" s="2">
        <v>3</v>
      </c>
      <c r="P1796">
        <v>3</v>
      </c>
      <c r="Q1796" t="str">
        <f>CONCATENATE(C1796,E1796,G1796,I1796)</f>
        <v>123</v>
      </c>
    </row>
    <row r="1797" spans="1:17" x14ac:dyDescent="0.25">
      <c r="A1797">
        <v>12277</v>
      </c>
      <c r="B1797">
        <v>117.304408</v>
      </c>
      <c r="C1797" s="3">
        <v>1</v>
      </c>
      <c r="D1797">
        <v>123.277799</v>
      </c>
      <c r="E1797" s="1">
        <v>2</v>
      </c>
      <c r="F1797">
        <v>104.967994</v>
      </c>
      <c r="G1797" s="2">
        <v>3</v>
      </c>
      <c r="P1797">
        <v>3</v>
      </c>
      <c r="Q1797" t="str">
        <f>CONCATENATE(C1797,E1797,G1797,I1797)</f>
        <v>123</v>
      </c>
    </row>
    <row r="1798" spans="1:17" x14ac:dyDescent="0.25">
      <c r="A1798">
        <v>12278</v>
      </c>
      <c r="D1798">
        <v>123.277799</v>
      </c>
      <c r="E1798" s="1">
        <v>2</v>
      </c>
      <c r="F1798">
        <v>104.967994</v>
      </c>
      <c r="G1798" s="2">
        <v>3</v>
      </c>
      <c r="P1798">
        <v>2</v>
      </c>
      <c r="Q1798" t="str">
        <f>CONCATENATE(C1798,E1798,G1798,I1798)</f>
        <v>23</v>
      </c>
    </row>
    <row r="1799" spans="1:17" x14ac:dyDescent="0.25">
      <c r="A1799">
        <v>12279</v>
      </c>
      <c r="D1799">
        <v>123.277799</v>
      </c>
      <c r="E1799" s="1">
        <v>2</v>
      </c>
      <c r="F1799">
        <v>104.967994</v>
      </c>
      <c r="G1799" s="2">
        <v>3</v>
      </c>
      <c r="P1799">
        <v>2</v>
      </c>
      <c r="Q1799" t="str">
        <f>CONCATENATE(C1799,E1799,G1799,I1799)</f>
        <v>23</v>
      </c>
    </row>
    <row r="1800" spans="1:17" x14ac:dyDescent="0.25">
      <c r="A1800">
        <v>12280</v>
      </c>
      <c r="D1800">
        <v>123.277799</v>
      </c>
      <c r="E1800" s="1">
        <v>2</v>
      </c>
      <c r="F1800">
        <v>104.967994</v>
      </c>
      <c r="G1800" s="2">
        <v>3</v>
      </c>
      <c r="H1800">
        <v>114.12289699999999</v>
      </c>
      <c r="I1800" s="4">
        <v>4</v>
      </c>
      <c r="P1800">
        <v>3</v>
      </c>
      <c r="Q1800" t="str">
        <f>CONCATENATE(C1800,E1800,G1800,I1800)</f>
        <v>234</v>
      </c>
    </row>
    <row r="1801" spans="1:17" x14ac:dyDescent="0.25">
      <c r="A1801">
        <v>12281</v>
      </c>
      <c r="D1801">
        <v>123.277799</v>
      </c>
      <c r="E1801" s="1">
        <v>2</v>
      </c>
      <c r="F1801">
        <v>104.967994</v>
      </c>
      <c r="G1801" s="2">
        <v>3</v>
      </c>
      <c r="H1801">
        <v>114.12289699999999</v>
      </c>
      <c r="I1801" s="4">
        <v>4</v>
      </c>
      <c r="P1801">
        <v>3</v>
      </c>
      <c r="Q1801" t="str">
        <f>CONCATENATE(C1801,E1801,G1801,I1801)</f>
        <v>234</v>
      </c>
    </row>
    <row r="1802" spans="1:17" x14ac:dyDescent="0.25">
      <c r="A1802">
        <v>12282</v>
      </c>
      <c r="D1802">
        <v>123.277799</v>
      </c>
      <c r="E1802" s="1">
        <v>2</v>
      </c>
      <c r="H1802">
        <v>114.12289699999999</v>
      </c>
      <c r="I1802" s="4">
        <v>4</v>
      </c>
      <c r="P1802">
        <v>2</v>
      </c>
      <c r="Q1802" t="str">
        <f>CONCATENATE(C1802,E1802,G1802,I1802)</f>
        <v>24</v>
      </c>
    </row>
    <row r="1803" spans="1:17" x14ac:dyDescent="0.25">
      <c r="A1803">
        <v>12283</v>
      </c>
      <c r="D1803">
        <v>123.277799</v>
      </c>
      <c r="E1803" s="1">
        <v>2</v>
      </c>
      <c r="H1803">
        <v>114.12289699999999</v>
      </c>
      <c r="I1803" s="4">
        <v>4</v>
      </c>
      <c r="P1803">
        <v>2</v>
      </c>
      <c r="Q1803" t="str">
        <f>CONCATENATE(C1803,E1803,G1803,I1803)</f>
        <v>24</v>
      </c>
    </row>
    <row r="1804" spans="1:17" x14ac:dyDescent="0.25">
      <c r="A1804">
        <v>12284</v>
      </c>
      <c r="D1804">
        <v>123.277799</v>
      </c>
      <c r="E1804" s="1">
        <v>2</v>
      </c>
      <c r="H1804">
        <v>114.12289699999999</v>
      </c>
      <c r="I1804" s="4">
        <v>4</v>
      </c>
      <c r="P1804">
        <v>2</v>
      </c>
      <c r="Q1804" t="str">
        <f>CONCATENATE(C1804,E1804,G1804,I1804)</f>
        <v>24</v>
      </c>
    </row>
    <row r="1805" spans="1:17" x14ac:dyDescent="0.25">
      <c r="A1805">
        <v>12285</v>
      </c>
      <c r="D1805">
        <v>123.277799</v>
      </c>
      <c r="E1805" s="1">
        <v>2</v>
      </c>
      <c r="H1805">
        <v>114.12289699999999</v>
      </c>
      <c r="I1805" s="4">
        <v>4</v>
      </c>
      <c r="P1805">
        <v>2</v>
      </c>
      <c r="Q1805" t="str">
        <f>CONCATENATE(C1805,E1805,G1805,I1805)</f>
        <v>24</v>
      </c>
    </row>
    <row r="1806" spans="1:17" x14ac:dyDescent="0.25">
      <c r="A1806">
        <v>12286</v>
      </c>
      <c r="D1806">
        <v>123.277799</v>
      </c>
      <c r="E1806" s="1">
        <v>2</v>
      </c>
      <c r="H1806">
        <v>114.12289699999999</v>
      </c>
      <c r="I1806" s="4">
        <v>4</v>
      </c>
      <c r="P1806">
        <v>2</v>
      </c>
      <c r="Q1806" t="str">
        <f>CONCATENATE(C1806,E1806,G1806,I1806)</f>
        <v>24</v>
      </c>
    </row>
    <row r="1807" spans="1:17" x14ac:dyDescent="0.25">
      <c r="A1807">
        <v>12287</v>
      </c>
      <c r="D1807">
        <v>123.277799</v>
      </c>
      <c r="E1807" s="1">
        <v>2</v>
      </c>
      <c r="H1807">
        <v>114.12289699999999</v>
      </c>
      <c r="I1807" s="4">
        <v>4</v>
      </c>
      <c r="P1807">
        <v>2</v>
      </c>
      <c r="Q1807" t="str">
        <f>CONCATENATE(C1807,E1807,G1807,I1807)</f>
        <v>24</v>
      </c>
    </row>
    <row r="1808" spans="1:17" x14ac:dyDescent="0.25">
      <c r="A1808">
        <v>12288</v>
      </c>
      <c r="D1808">
        <v>123.277799</v>
      </c>
      <c r="E1808" s="1">
        <v>2</v>
      </c>
      <c r="H1808">
        <v>114.12289699999999</v>
      </c>
      <c r="I1808" s="4">
        <v>4</v>
      </c>
      <c r="P1808">
        <v>2</v>
      </c>
      <c r="Q1808" t="str">
        <f>CONCATENATE(C1808,E1808,G1808,I1808)</f>
        <v>24</v>
      </c>
    </row>
    <row r="1809" spans="1:17" x14ac:dyDescent="0.25">
      <c r="A1809">
        <v>12289</v>
      </c>
      <c r="D1809">
        <v>123.277799</v>
      </c>
      <c r="E1809" s="1">
        <v>2</v>
      </c>
      <c r="H1809">
        <v>114.12289699999999</v>
      </c>
      <c r="I1809" s="4">
        <v>4</v>
      </c>
      <c r="P1809">
        <v>2</v>
      </c>
      <c r="Q1809" t="str">
        <f>CONCATENATE(C1809,E1809,G1809,I1809)</f>
        <v>24</v>
      </c>
    </row>
    <row r="1810" spans="1:17" x14ac:dyDescent="0.25">
      <c r="A1810">
        <v>12290</v>
      </c>
      <c r="D1810">
        <v>123.277799</v>
      </c>
      <c r="E1810" s="1">
        <v>2</v>
      </c>
      <c r="H1810">
        <v>114.12289699999999</v>
      </c>
      <c r="I1810" s="4">
        <v>4</v>
      </c>
      <c r="P1810">
        <v>2</v>
      </c>
      <c r="Q1810" t="str">
        <f>CONCATENATE(C1810,E1810,G1810,I1810)</f>
        <v>24</v>
      </c>
    </row>
    <row r="1811" spans="1:17" x14ac:dyDescent="0.25">
      <c r="A1811">
        <v>12291</v>
      </c>
      <c r="D1811">
        <v>123.277799</v>
      </c>
      <c r="E1811" s="1">
        <v>2</v>
      </c>
      <c r="H1811">
        <v>114.12289699999999</v>
      </c>
      <c r="I1811" s="4">
        <v>4</v>
      </c>
      <c r="P1811">
        <v>2</v>
      </c>
      <c r="Q1811" t="str">
        <f>CONCATENATE(C1811,E1811,G1811,I1811)</f>
        <v>24</v>
      </c>
    </row>
    <row r="1812" spans="1:17" x14ac:dyDescent="0.25">
      <c r="A1812">
        <v>12292</v>
      </c>
      <c r="D1812">
        <v>123.277799</v>
      </c>
      <c r="E1812" s="1">
        <v>2</v>
      </c>
      <c r="H1812">
        <v>114.12289699999999</v>
      </c>
      <c r="I1812" s="4">
        <v>4</v>
      </c>
      <c r="P1812">
        <v>2</v>
      </c>
      <c r="Q1812" t="str">
        <f>CONCATENATE(C1812,E1812,G1812,I1812)</f>
        <v>24</v>
      </c>
    </row>
    <row r="1813" spans="1:17" x14ac:dyDescent="0.25">
      <c r="A1813">
        <v>12293</v>
      </c>
      <c r="D1813">
        <v>123.277799</v>
      </c>
      <c r="E1813" s="1">
        <v>2</v>
      </c>
      <c r="H1813">
        <v>114.12289699999999</v>
      </c>
      <c r="I1813" s="4">
        <v>4</v>
      </c>
      <c r="P1813">
        <v>2</v>
      </c>
      <c r="Q1813" t="str">
        <f>CONCATENATE(C1813,E1813,G1813,I1813)</f>
        <v>24</v>
      </c>
    </row>
    <row r="1814" spans="1:17" x14ac:dyDescent="0.25">
      <c r="A1814">
        <v>12294</v>
      </c>
      <c r="D1814">
        <v>123.277799</v>
      </c>
      <c r="E1814" s="1">
        <v>2</v>
      </c>
      <c r="H1814">
        <v>114.12289699999999</v>
      </c>
      <c r="I1814" s="4">
        <v>4</v>
      </c>
      <c r="P1814">
        <v>2</v>
      </c>
      <c r="Q1814" t="str">
        <f>CONCATENATE(C1814,E1814,G1814,I1814)</f>
        <v>24</v>
      </c>
    </row>
    <row r="1815" spans="1:17" x14ac:dyDescent="0.25">
      <c r="A1815">
        <v>12295</v>
      </c>
      <c r="D1815">
        <v>123.277799</v>
      </c>
      <c r="E1815" s="1">
        <v>2</v>
      </c>
      <c r="H1815">
        <v>114.12289699999999</v>
      </c>
      <c r="I1815" s="4">
        <v>4</v>
      </c>
      <c r="P1815">
        <v>2</v>
      </c>
      <c r="Q1815" t="str">
        <f>CONCATENATE(C1815,E1815,G1815,I1815)</f>
        <v>24</v>
      </c>
    </row>
    <row r="1816" spans="1:17" x14ac:dyDescent="0.25">
      <c r="A1816">
        <v>12296</v>
      </c>
      <c r="D1816">
        <v>123.277799</v>
      </c>
      <c r="E1816" s="1">
        <v>2</v>
      </c>
      <c r="H1816">
        <v>114.12289699999999</v>
      </c>
      <c r="I1816" s="4">
        <v>4</v>
      </c>
      <c r="P1816">
        <v>2</v>
      </c>
      <c r="Q1816" t="str">
        <f>CONCATENATE(C1816,E1816,G1816,I1816)</f>
        <v>24</v>
      </c>
    </row>
    <row r="1817" spans="1:17" x14ac:dyDescent="0.25">
      <c r="A1817">
        <v>12297</v>
      </c>
      <c r="D1817">
        <v>123.277799</v>
      </c>
      <c r="E1817" s="1">
        <v>2</v>
      </c>
      <c r="H1817">
        <v>114.12289699999999</v>
      </c>
      <c r="I1817" s="4">
        <v>4</v>
      </c>
      <c r="P1817">
        <v>2</v>
      </c>
      <c r="Q1817" t="str">
        <f>CONCATENATE(C1817,E1817,G1817,I1817)</f>
        <v>24</v>
      </c>
    </row>
    <row r="1818" spans="1:17" x14ac:dyDescent="0.25">
      <c r="A1818">
        <v>12298</v>
      </c>
      <c r="D1818">
        <v>123.277799</v>
      </c>
      <c r="E1818" s="1">
        <v>2</v>
      </c>
      <c r="H1818">
        <v>114.12289699999999</v>
      </c>
      <c r="I1818" s="4">
        <v>4</v>
      </c>
      <c r="P1818">
        <v>2</v>
      </c>
      <c r="Q1818" t="str">
        <f>CONCATENATE(C1818,E1818,G1818,I1818)</f>
        <v>24</v>
      </c>
    </row>
    <row r="1819" spans="1:17" x14ac:dyDescent="0.25">
      <c r="A1819">
        <v>12299</v>
      </c>
      <c r="B1819">
        <v>141.825851</v>
      </c>
      <c r="C1819" s="3">
        <v>1</v>
      </c>
      <c r="D1819">
        <v>123.277799</v>
      </c>
      <c r="E1819" s="1">
        <v>2</v>
      </c>
      <c r="H1819">
        <v>114.12289699999999</v>
      </c>
      <c r="I1819" s="4">
        <v>4</v>
      </c>
      <c r="P1819">
        <v>3</v>
      </c>
      <c r="Q1819" t="str">
        <f>CONCATENATE(C1819,E1819,G1819,I1819)</f>
        <v>124</v>
      </c>
    </row>
    <row r="1820" spans="1:17" x14ac:dyDescent="0.25">
      <c r="A1820">
        <v>12300</v>
      </c>
      <c r="B1820">
        <v>141.825851</v>
      </c>
      <c r="C1820" s="3">
        <v>1</v>
      </c>
      <c r="D1820">
        <v>123.277799</v>
      </c>
      <c r="E1820" s="1">
        <v>2</v>
      </c>
      <c r="H1820">
        <v>114.12289699999999</v>
      </c>
      <c r="I1820" s="4">
        <v>4</v>
      </c>
      <c r="P1820">
        <v>3</v>
      </c>
      <c r="Q1820" t="str">
        <f>CONCATENATE(C1820,E1820,G1820,I1820)</f>
        <v>124</v>
      </c>
    </row>
    <row r="1821" spans="1:17" x14ac:dyDescent="0.25">
      <c r="A1821">
        <v>12301</v>
      </c>
      <c r="B1821">
        <v>141.825851</v>
      </c>
      <c r="C1821" s="3">
        <v>1</v>
      </c>
      <c r="D1821">
        <v>123.277799</v>
      </c>
      <c r="E1821" s="1">
        <v>2</v>
      </c>
      <c r="H1821">
        <v>114.12289699999999</v>
      </c>
      <c r="I1821" s="4">
        <v>4</v>
      </c>
      <c r="P1821">
        <v>3</v>
      </c>
      <c r="Q1821" t="str">
        <f>CONCATENATE(C1821,E1821,G1821,I1821)</f>
        <v>124</v>
      </c>
    </row>
    <row r="1822" spans="1:17" x14ac:dyDescent="0.25">
      <c r="A1822">
        <v>12302</v>
      </c>
      <c r="B1822">
        <v>141.825851</v>
      </c>
      <c r="C1822" s="3">
        <v>1</v>
      </c>
      <c r="D1822">
        <v>123.277799</v>
      </c>
      <c r="E1822" s="1">
        <v>2</v>
      </c>
      <c r="H1822">
        <v>114.12289699999999</v>
      </c>
      <c r="I1822" s="4">
        <v>4</v>
      </c>
      <c r="P1822">
        <v>3</v>
      </c>
      <c r="Q1822" t="str">
        <f>CONCATENATE(C1822,E1822,G1822,I1822)</f>
        <v>124</v>
      </c>
    </row>
    <row r="1823" spans="1:17" x14ac:dyDescent="0.25">
      <c r="A1823">
        <v>12303</v>
      </c>
      <c r="B1823">
        <v>141.825851</v>
      </c>
      <c r="C1823" s="3">
        <v>1</v>
      </c>
      <c r="D1823">
        <v>123.277799</v>
      </c>
      <c r="E1823" s="1">
        <v>2</v>
      </c>
      <c r="H1823">
        <v>114.12289699999999</v>
      </c>
      <c r="I1823" s="4">
        <v>4</v>
      </c>
      <c r="P1823">
        <v>3</v>
      </c>
      <c r="Q1823" t="str">
        <f>CONCATENATE(C1823,E1823,G1823,I1823)</f>
        <v>124</v>
      </c>
    </row>
    <row r="1824" spans="1:17" x14ac:dyDescent="0.25">
      <c r="A1824">
        <v>12304</v>
      </c>
      <c r="B1824">
        <v>141.825851</v>
      </c>
      <c r="C1824" s="3">
        <v>1</v>
      </c>
      <c r="D1824">
        <v>123.277799</v>
      </c>
      <c r="E1824" s="1">
        <v>2</v>
      </c>
      <c r="H1824">
        <v>114.12289699999999</v>
      </c>
      <c r="I1824" s="4">
        <v>4</v>
      </c>
      <c r="P1824">
        <v>3</v>
      </c>
      <c r="Q1824" t="str">
        <f>CONCATENATE(C1824,E1824,G1824,I1824)</f>
        <v>124</v>
      </c>
    </row>
    <row r="1825" spans="1:17" x14ac:dyDescent="0.25">
      <c r="A1825">
        <v>12305</v>
      </c>
      <c r="B1825">
        <v>141.825851</v>
      </c>
      <c r="C1825" s="3">
        <v>1</v>
      </c>
      <c r="H1825">
        <v>114.12289699999999</v>
      </c>
      <c r="I1825" s="4">
        <v>4</v>
      </c>
      <c r="P1825">
        <v>2</v>
      </c>
      <c r="Q1825" t="str">
        <f>CONCATENATE(C1825,E1825,G1825,I1825)</f>
        <v>14</v>
      </c>
    </row>
    <row r="1826" spans="1:17" x14ac:dyDescent="0.25">
      <c r="A1826">
        <v>12306</v>
      </c>
      <c r="B1826">
        <v>141.825851</v>
      </c>
      <c r="C1826" s="3">
        <v>1</v>
      </c>
      <c r="H1826">
        <v>114.12289699999999</v>
      </c>
      <c r="I1826" s="4">
        <v>4</v>
      </c>
      <c r="P1826">
        <v>2</v>
      </c>
      <c r="Q1826" t="str">
        <f>CONCATENATE(C1826,E1826,G1826,I1826)</f>
        <v>14</v>
      </c>
    </row>
    <row r="1827" spans="1:17" x14ac:dyDescent="0.25">
      <c r="A1827">
        <v>12307</v>
      </c>
      <c r="B1827">
        <v>141.825851</v>
      </c>
      <c r="C1827" s="3">
        <v>1</v>
      </c>
      <c r="H1827">
        <v>114.12289699999999</v>
      </c>
      <c r="I1827" s="4">
        <v>4</v>
      </c>
      <c r="P1827">
        <v>2</v>
      </c>
      <c r="Q1827" t="str">
        <f>CONCATENATE(C1827,E1827,G1827,I1827)</f>
        <v>14</v>
      </c>
    </row>
    <row r="1828" spans="1:17" x14ac:dyDescent="0.25">
      <c r="A1828">
        <v>12308</v>
      </c>
      <c r="B1828">
        <v>141.825851</v>
      </c>
      <c r="C1828" s="3">
        <v>1</v>
      </c>
      <c r="H1828">
        <v>114.12289699999999</v>
      </c>
      <c r="I1828" s="4">
        <v>4</v>
      </c>
      <c r="P1828">
        <v>2</v>
      </c>
      <c r="Q1828" t="str">
        <f>CONCATENATE(C1828,E1828,G1828,I1828)</f>
        <v>14</v>
      </c>
    </row>
    <row r="1829" spans="1:17" x14ac:dyDescent="0.25">
      <c r="A1829">
        <v>12309</v>
      </c>
      <c r="B1829">
        <v>141.825851</v>
      </c>
      <c r="C1829" s="3">
        <v>1</v>
      </c>
      <c r="H1829">
        <v>114.12289699999999</v>
      </c>
      <c r="I1829" s="4">
        <v>4</v>
      </c>
      <c r="P1829">
        <v>2</v>
      </c>
      <c r="Q1829" t="str">
        <f>CONCATENATE(C1829,E1829,G1829,I1829)</f>
        <v>14</v>
      </c>
    </row>
    <row r="1830" spans="1:17" x14ac:dyDescent="0.25">
      <c r="A1830">
        <v>12310</v>
      </c>
      <c r="B1830">
        <v>141.825851</v>
      </c>
      <c r="C1830" s="3">
        <v>1</v>
      </c>
      <c r="H1830">
        <v>114.12289699999999</v>
      </c>
      <c r="I1830" s="4">
        <v>4</v>
      </c>
      <c r="P1830">
        <v>2</v>
      </c>
      <c r="Q1830" t="str">
        <f>CONCATENATE(C1830,E1830,G1830,I1830)</f>
        <v>14</v>
      </c>
    </row>
    <row r="1831" spans="1:17" x14ac:dyDescent="0.25">
      <c r="A1831">
        <v>12311</v>
      </c>
      <c r="B1831">
        <v>141.825851</v>
      </c>
      <c r="C1831" s="3">
        <v>1</v>
      </c>
      <c r="H1831">
        <v>114.12289699999999</v>
      </c>
      <c r="I1831" s="4">
        <v>4</v>
      </c>
      <c r="P1831">
        <v>2</v>
      </c>
      <c r="Q1831" t="str">
        <f>CONCATENATE(C1831,E1831,G1831,I1831)</f>
        <v>14</v>
      </c>
    </row>
    <row r="1832" spans="1:17" x14ac:dyDescent="0.25">
      <c r="A1832">
        <v>12312</v>
      </c>
      <c r="B1832">
        <v>141.825851</v>
      </c>
      <c r="C1832" s="3">
        <v>1</v>
      </c>
      <c r="F1832">
        <v>120.48591999999999</v>
      </c>
      <c r="G1832" s="2">
        <v>3</v>
      </c>
      <c r="H1832">
        <v>114.12289699999999</v>
      </c>
      <c r="I1832" s="4">
        <v>4</v>
      </c>
      <c r="P1832">
        <v>3</v>
      </c>
      <c r="Q1832" t="str">
        <f>CONCATENATE(C1832,E1832,G1832,I1832)</f>
        <v>134</v>
      </c>
    </row>
    <row r="1833" spans="1:17" x14ac:dyDescent="0.25">
      <c r="A1833">
        <v>12313</v>
      </c>
      <c r="B1833">
        <v>141.825851</v>
      </c>
      <c r="C1833" s="3">
        <v>1</v>
      </c>
      <c r="F1833">
        <v>120.48591999999999</v>
      </c>
      <c r="G1833" s="2">
        <v>3</v>
      </c>
      <c r="H1833">
        <v>114.12289699999999</v>
      </c>
      <c r="I1833" s="4">
        <v>4</v>
      </c>
      <c r="P1833">
        <v>3</v>
      </c>
      <c r="Q1833" t="str">
        <f>CONCATENATE(C1833,E1833,G1833,I1833)</f>
        <v>134</v>
      </c>
    </row>
    <row r="1834" spans="1:17" x14ac:dyDescent="0.25">
      <c r="A1834">
        <v>12314</v>
      </c>
      <c r="B1834">
        <v>141.825851</v>
      </c>
      <c r="C1834" s="3">
        <v>1</v>
      </c>
      <c r="F1834">
        <v>120.48591999999999</v>
      </c>
      <c r="G1834" s="2">
        <v>3</v>
      </c>
      <c r="H1834">
        <v>114.38265200000001</v>
      </c>
      <c r="I1834" s="4">
        <v>4</v>
      </c>
      <c r="P1834">
        <v>3</v>
      </c>
      <c r="Q1834" t="str">
        <f>CONCATENATE(C1834,E1834,G1834,I1834)</f>
        <v>134</v>
      </c>
    </row>
    <row r="1835" spans="1:17" x14ac:dyDescent="0.25">
      <c r="A1835">
        <v>12315</v>
      </c>
      <c r="B1835">
        <v>141.825851</v>
      </c>
      <c r="C1835" s="3">
        <v>1</v>
      </c>
      <c r="F1835">
        <v>120.48591999999999</v>
      </c>
      <c r="G1835" s="2">
        <v>3</v>
      </c>
      <c r="H1835">
        <v>114.38265200000001</v>
      </c>
      <c r="I1835" s="4">
        <v>4</v>
      </c>
      <c r="P1835">
        <v>3</v>
      </c>
      <c r="Q1835" t="str">
        <f>CONCATENATE(C1835,E1835,G1835,I1835)</f>
        <v>134</v>
      </c>
    </row>
    <row r="1836" spans="1:17" x14ac:dyDescent="0.25">
      <c r="A1836">
        <v>12316</v>
      </c>
      <c r="B1836">
        <v>141.825851</v>
      </c>
      <c r="C1836" s="3">
        <v>1</v>
      </c>
      <c r="F1836">
        <v>120.48591999999999</v>
      </c>
      <c r="G1836" s="2">
        <v>3</v>
      </c>
      <c r="H1836">
        <v>114.577415</v>
      </c>
      <c r="I1836" s="4">
        <v>4</v>
      </c>
      <c r="P1836">
        <v>3</v>
      </c>
      <c r="Q1836" t="str">
        <f>CONCATENATE(C1836,E1836,G1836,I1836)</f>
        <v>134</v>
      </c>
    </row>
    <row r="1837" spans="1:17" x14ac:dyDescent="0.25">
      <c r="A1837">
        <v>12317</v>
      </c>
      <c r="B1837">
        <v>141.825851</v>
      </c>
      <c r="C1837" s="3">
        <v>1</v>
      </c>
      <c r="F1837">
        <v>120.48591999999999</v>
      </c>
      <c r="G1837" s="2">
        <v>3</v>
      </c>
      <c r="H1837">
        <v>114.577415</v>
      </c>
      <c r="I1837" s="4">
        <v>4</v>
      </c>
      <c r="P1837">
        <v>3</v>
      </c>
      <c r="Q1837" t="str">
        <f>CONCATENATE(C1837,E1837,G1837,I1837)</f>
        <v>134</v>
      </c>
    </row>
    <row r="1838" spans="1:17" x14ac:dyDescent="0.25">
      <c r="A1838">
        <v>12318</v>
      </c>
      <c r="B1838">
        <v>141.825851</v>
      </c>
      <c r="C1838" s="3">
        <v>1</v>
      </c>
      <c r="F1838">
        <v>120.48591999999999</v>
      </c>
      <c r="G1838" s="2">
        <v>3</v>
      </c>
      <c r="H1838">
        <v>114.902053</v>
      </c>
      <c r="I1838" s="4">
        <v>4</v>
      </c>
      <c r="P1838">
        <v>3</v>
      </c>
      <c r="Q1838" t="str">
        <f>CONCATENATE(C1838,E1838,G1838,I1838)</f>
        <v>134</v>
      </c>
    </row>
    <row r="1839" spans="1:17" x14ac:dyDescent="0.25">
      <c r="A1839">
        <v>12319</v>
      </c>
      <c r="B1839">
        <v>141.825851</v>
      </c>
      <c r="C1839" s="3">
        <v>1</v>
      </c>
      <c r="F1839">
        <v>120.48591999999999</v>
      </c>
      <c r="G1839" s="2">
        <v>3</v>
      </c>
      <c r="P1839">
        <v>2</v>
      </c>
      <c r="Q1839" t="str">
        <f>CONCATENATE(C1839,E1839,G1839,I1839)</f>
        <v>13</v>
      </c>
    </row>
    <row r="1840" spans="1:17" x14ac:dyDescent="0.25">
      <c r="A1840">
        <v>12320</v>
      </c>
      <c r="B1840">
        <v>141.825851</v>
      </c>
      <c r="C1840" s="3">
        <v>1</v>
      </c>
      <c r="F1840">
        <v>120.48591999999999</v>
      </c>
      <c r="G1840" s="2">
        <v>3</v>
      </c>
      <c r="P1840">
        <v>2</v>
      </c>
      <c r="Q1840" t="str">
        <f>CONCATENATE(C1840,E1840,G1840,I1840)</f>
        <v>13</v>
      </c>
    </row>
    <row r="1841" spans="1:17" x14ac:dyDescent="0.25">
      <c r="A1841">
        <v>12321</v>
      </c>
      <c r="B1841">
        <v>141.825851</v>
      </c>
      <c r="C1841" s="3">
        <v>1</v>
      </c>
      <c r="F1841">
        <v>120.48591999999999</v>
      </c>
      <c r="G1841" s="2">
        <v>3</v>
      </c>
      <c r="P1841">
        <v>2</v>
      </c>
      <c r="Q1841" t="str">
        <f>CONCATENATE(C1841,E1841,G1841,I1841)</f>
        <v>13</v>
      </c>
    </row>
    <row r="1842" spans="1:17" x14ac:dyDescent="0.25">
      <c r="A1842">
        <v>12322</v>
      </c>
      <c r="B1842">
        <v>141.825851</v>
      </c>
      <c r="C1842" s="3">
        <v>1</v>
      </c>
      <c r="D1842">
        <v>146.75912</v>
      </c>
      <c r="E1842" s="1">
        <v>2</v>
      </c>
      <c r="F1842">
        <v>120.48591999999999</v>
      </c>
      <c r="G1842" s="2">
        <v>3</v>
      </c>
      <c r="P1842">
        <v>3</v>
      </c>
      <c r="Q1842" t="str">
        <f>CONCATENATE(C1842,E1842,G1842,I1842)</f>
        <v>123</v>
      </c>
    </row>
    <row r="1843" spans="1:17" x14ac:dyDescent="0.25">
      <c r="A1843">
        <v>12323</v>
      </c>
      <c r="B1843">
        <v>141.825851</v>
      </c>
      <c r="C1843" s="3">
        <v>1</v>
      </c>
      <c r="D1843">
        <v>146.75912</v>
      </c>
      <c r="E1843" s="1">
        <v>2</v>
      </c>
      <c r="F1843">
        <v>120.48591999999999</v>
      </c>
      <c r="G1843" s="2">
        <v>3</v>
      </c>
      <c r="P1843">
        <v>3</v>
      </c>
      <c r="Q1843" t="str">
        <f>CONCATENATE(C1843,E1843,G1843,I1843)</f>
        <v>123</v>
      </c>
    </row>
    <row r="1844" spans="1:17" x14ac:dyDescent="0.25">
      <c r="A1844">
        <v>12324</v>
      </c>
      <c r="B1844">
        <v>141.825851</v>
      </c>
      <c r="C1844" s="3">
        <v>1</v>
      </c>
      <c r="D1844">
        <v>146.75912</v>
      </c>
      <c r="E1844" s="1">
        <v>2</v>
      </c>
      <c r="F1844">
        <v>120.48591999999999</v>
      </c>
      <c r="G1844" s="2">
        <v>3</v>
      </c>
      <c r="P1844">
        <v>3</v>
      </c>
      <c r="Q1844" t="str">
        <f>CONCATENATE(C1844,E1844,G1844,I1844)</f>
        <v>123</v>
      </c>
    </row>
    <row r="1845" spans="1:17" x14ac:dyDescent="0.25">
      <c r="A1845">
        <v>12325</v>
      </c>
      <c r="B1845">
        <v>141.825851</v>
      </c>
      <c r="C1845" s="3">
        <v>1</v>
      </c>
      <c r="D1845">
        <v>146.75912</v>
      </c>
      <c r="E1845" s="1">
        <v>2</v>
      </c>
      <c r="F1845">
        <v>120.48591999999999</v>
      </c>
      <c r="G1845" s="2">
        <v>3</v>
      </c>
      <c r="P1845">
        <v>3</v>
      </c>
      <c r="Q1845" t="str">
        <f>CONCATENATE(C1845,E1845,G1845,I1845)</f>
        <v>123</v>
      </c>
    </row>
    <row r="1846" spans="1:17" x14ac:dyDescent="0.25">
      <c r="A1846">
        <v>12326</v>
      </c>
      <c r="B1846">
        <v>141.825851</v>
      </c>
      <c r="C1846" s="3">
        <v>1</v>
      </c>
      <c r="D1846">
        <v>146.75912</v>
      </c>
      <c r="E1846" s="1">
        <v>2</v>
      </c>
      <c r="F1846">
        <v>120.48591999999999</v>
      </c>
      <c r="G1846" s="2">
        <v>3</v>
      </c>
      <c r="P1846">
        <v>3</v>
      </c>
      <c r="Q1846" t="str">
        <f>CONCATENATE(C1846,E1846,G1846,I1846)</f>
        <v>123</v>
      </c>
    </row>
    <row r="1847" spans="1:17" x14ac:dyDescent="0.25">
      <c r="A1847">
        <v>12327</v>
      </c>
      <c r="B1847">
        <v>141.825851</v>
      </c>
      <c r="C1847" s="3">
        <v>1</v>
      </c>
      <c r="D1847">
        <v>146.75912</v>
      </c>
      <c r="E1847" s="1">
        <v>2</v>
      </c>
      <c r="F1847">
        <v>120.48591999999999</v>
      </c>
      <c r="G1847" s="2">
        <v>3</v>
      </c>
      <c r="P1847">
        <v>3</v>
      </c>
      <c r="Q1847" t="str">
        <f>CONCATENATE(C1847,E1847,G1847,I1847)</f>
        <v>123</v>
      </c>
    </row>
    <row r="1848" spans="1:17" x14ac:dyDescent="0.25">
      <c r="A1848">
        <v>12328</v>
      </c>
      <c r="B1848">
        <v>141.825851</v>
      </c>
      <c r="C1848" s="3">
        <v>1</v>
      </c>
      <c r="D1848">
        <v>146.75912</v>
      </c>
      <c r="E1848" s="1">
        <v>2</v>
      </c>
      <c r="F1848">
        <v>120.48591999999999</v>
      </c>
      <c r="G1848" s="2">
        <v>3</v>
      </c>
      <c r="P1848">
        <v>3</v>
      </c>
      <c r="Q1848" t="str">
        <f>CONCATENATE(C1848,E1848,G1848,I1848)</f>
        <v>123</v>
      </c>
    </row>
    <row r="1849" spans="1:17" x14ac:dyDescent="0.25">
      <c r="A1849">
        <v>12329</v>
      </c>
      <c r="B1849">
        <v>141.825851</v>
      </c>
      <c r="C1849" s="3">
        <v>1</v>
      </c>
      <c r="D1849">
        <v>146.75912</v>
      </c>
      <c r="E1849" s="1">
        <v>2</v>
      </c>
      <c r="F1849">
        <v>120.48591999999999</v>
      </c>
      <c r="G1849" s="2">
        <v>3</v>
      </c>
      <c r="P1849">
        <v>3</v>
      </c>
      <c r="Q1849" t="str">
        <f>CONCATENATE(C1849,E1849,G1849,I1849)</f>
        <v>123</v>
      </c>
    </row>
    <row r="1850" spans="1:17" x14ac:dyDescent="0.25">
      <c r="A1850">
        <v>12330</v>
      </c>
      <c r="D1850">
        <v>146.75912</v>
      </c>
      <c r="E1850" s="1">
        <v>2</v>
      </c>
      <c r="F1850">
        <v>120.48591999999999</v>
      </c>
      <c r="G1850" s="2">
        <v>3</v>
      </c>
      <c r="P1850">
        <v>2</v>
      </c>
      <c r="Q1850" t="str">
        <f>CONCATENATE(C1850,E1850,G1850,I1850)</f>
        <v>23</v>
      </c>
    </row>
    <row r="1851" spans="1:17" x14ac:dyDescent="0.25">
      <c r="A1851">
        <v>12331</v>
      </c>
      <c r="D1851">
        <v>146.75912</v>
      </c>
      <c r="E1851" s="1">
        <v>2</v>
      </c>
      <c r="F1851">
        <v>120.48591999999999</v>
      </c>
      <c r="G1851" s="2">
        <v>3</v>
      </c>
      <c r="P1851">
        <v>2</v>
      </c>
      <c r="Q1851" t="str">
        <f>CONCATENATE(C1851,E1851,G1851,I1851)</f>
        <v>23</v>
      </c>
    </row>
    <row r="1852" spans="1:17" x14ac:dyDescent="0.25">
      <c r="A1852">
        <v>12332</v>
      </c>
      <c r="D1852">
        <v>146.75912</v>
      </c>
      <c r="E1852" s="1">
        <v>2</v>
      </c>
      <c r="F1852">
        <v>120.48591999999999</v>
      </c>
      <c r="G1852" s="2">
        <v>3</v>
      </c>
      <c r="P1852">
        <v>2</v>
      </c>
      <c r="Q1852" t="str">
        <f>CONCATENATE(C1852,E1852,G1852,I1852)</f>
        <v>23</v>
      </c>
    </row>
    <row r="1853" spans="1:17" x14ac:dyDescent="0.25">
      <c r="A1853">
        <v>12333</v>
      </c>
      <c r="D1853">
        <v>146.75912</v>
      </c>
      <c r="E1853" s="1">
        <v>2</v>
      </c>
      <c r="F1853">
        <v>120.48591999999999</v>
      </c>
      <c r="G1853" s="2">
        <v>3</v>
      </c>
      <c r="P1853">
        <v>2</v>
      </c>
      <c r="Q1853" t="str">
        <f>CONCATENATE(C1853,E1853,G1853,I1853)</f>
        <v>23</v>
      </c>
    </row>
    <row r="1854" spans="1:17" x14ac:dyDescent="0.25">
      <c r="A1854">
        <v>12334</v>
      </c>
      <c r="D1854">
        <v>146.75912</v>
      </c>
      <c r="E1854" s="1">
        <v>2</v>
      </c>
      <c r="F1854">
        <v>120.615797</v>
      </c>
      <c r="G1854" s="2">
        <v>3</v>
      </c>
      <c r="P1854">
        <v>2</v>
      </c>
      <c r="Q1854" t="str">
        <f>CONCATENATE(C1854,E1854,G1854,I1854)</f>
        <v>23</v>
      </c>
    </row>
    <row r="1855" spans="1:17" x14ac:dyDescent="0.25">
      <c r="A1855">
        <v>12335</v>
      </c>
      <c r="D1855">
        <v>146.75912</v>
      </c>
      <c r="E1855" s="1">
        <v>2</v>
      </c>
      <c r="F1855">
        <v>120.810559</v>
      </c>
      <c r="G1855" s="2">
        <v>3</v>
      </c>
      <c r="P1855">
        <v>2</v>
      </c>
      <c r="Q1855" t="str">
        <f>CONCATENATE(C1855,E1855,G1855,I1855)</f>
        <v>23</v>
      </c>
    </row>
    <row r="1856" spans="1:17" x14ac:dyDescent="0.25">
      <c r="A1856">
        <v>12336</v>
      </c>
      <c r="D1856">
        <v>146.75912</v>
      </c>
      <c r="E1856" s="1">
        <v>2</v>
      </c>
      <c r="F1856">
        <v>120.810559</v>
      </c>
      <c r="G1856" s="2">
        <v>3</v>
      </c>
      <c r="P1856">
        <v>2</v>
      </c>
      <c r="Q1856" t="str">
        <f>CONCATENATE(C1856,E1856,G1856,I1856)</f>
        <v>23</v>
      </c>
    </row>
    <row r="1857" spans="1:17" x14ac:dyDescent="0.25">
      <c r="A1857">
        <v>12337</v>
      </c>
      <c r="D1857">
        <v>146.75912</v>
      </c>
      <c r="E1857" s="1">
        <v>2</v>
      </c>
      <c r="F1857">
        <v>120.810559</v>
      </c>
      <c r="G1857" s="2">
        <v>3</v>
      </c>
      <c r="P1857">
        <v>2</v>
      </c>
      <c r="Q1857" t="str">
        <f>CONCATENATE(C1857,E1857,G1857,I1857)</f>
        <v>23</v>
      </c>
    </row>
    <row r="1858" spans="1:17" x14ac:dyDescent="0.25">
      <c r="A1858">
        <v>12338</v>
      </c>
      <c r="D1858">
        <v>146.75912</v>
      </c>
      <c r="E1858" s="1">
        <v>2</v>
      </c>
      <c r="F1858">
        <v>120.810559</v>
      </c>
      <c r="G1858" s="2">
        <v>3</v>
      </c>
      <c r="P1858">
        <v>2</v>
      </c>
      <c r="Q1858" t="str">
        <f>CONCATENATE(C1858,E1858,G1858,I1858)</f>
        <v>23</v>
      </c>
    </row>
    <row r="1859" spans="1:17" x14ac:dyDescent="0.25">
      <c r="A1859">
        <v>12339</v>
      </c>
      <c r="D1859">
        <v>146.75912</v>
      </c>
      <c r="E1859" s="1">
        <v>2</v>
      </c>
      <c r="F1859">
        <v>120.810559</v>
      </c>
      <c r="G1859" s="2">
        <v>3</v>
      </c>
      <c r="P1859">
        <v>2</v>
      </c>
      <c r="Q1859" t="str">
        <f>CONCATENATE(C1859,E1859,G1859,I1859)</f>
        <v>23</v>
      </c>
    </row>
    <row r="1860" spans="1:17" x14ac:dyDescent="0.25">
      <c r="A1860">
        <v>12340</v>
      </c>
      <c r="D1860">
        <v>146.75912</v>
      </c>
      <c r="E1860" s="1">
        <v>2</v>
      </c>
      <c r="F1860">
        <v>120.810559</v>
      </c>
      <c r="G1860" s="2">
        <v>3</v>
      </c>
      <c r="P1860">
        <v>2</v>
      </c>
      <c r="Q1860" t="str">
        <f>CONCATENATE(C1860,E1860,G1860,I1860)</f>
        <v>23</v>
      </c>
    </row>
    <row r="1861" spans="1:17" x14ac:dyDescent="0.25">
      <c r="A1861">
        <v>12341</v>
      </c>
      <c r="D1861">
        <v>146.75912</v>
      </c>
      <c r="E1861" s="1">
        <v>2</v>
      </c>
      <c r="F1861">
        <v>120.810559</v>
      </c>
      <c r="G1861" s="2">
        <v>3</v>
      </c>
      <c r="P1861">
        <v>2</v>
      </c>
      <c r="Q1861" t="str">
        <f>CONCATENATE(C1861,E1861,G1861,I1861)</f>
        <v>23</v>
      </c>
    </row>
    <row r="1862" spans="1:17" x14ac:dyDescent="0.25">
      <c r="A1862">
        <v>12342</v>
      </c>
      <c r="D1862">
        <v>146.75912</v>
      </c>
      <c r="E1862" s="1">
        <v>2</v>
      </c>
      <c r="F1862">
        <v>120.810559</v>
      </c>
      <c r="G1862" s="2">
        <v>3</v>
      </c>
      <c r="P1862">
        <v>2</v>
      </c>
      <c r="Q1862" t="str">
        <f>CONCATENATE(C1862,E1862,G1862,I1862)</f>
        <v>23</v>
      </c>
    </row>
    <row r="1863" spans="1:17" x14ac:dyDescent="0.25">
      <c r="A1863">
        <v>12343</v>
      </c>
      <c r="D1863">
        <v>146.75912</v>
      </c>
      <c r="E1863" s="1">
        <v>2</v>
      </c>
      <c r="P1863">
        <v>1</v>
      </c>
      <c r="Q1863" t="str">
        <f>CONCATENATE(C1863,E1863,G1863,I1863)</f>
        <v>2</v>
      </c>
    </row>
    <row r="1864" spans="1:17" x14ac:dyDescent="0.25">
      <c r="A1864">
        <v>12344</v>
      </c>
      <c r="D1864">
        <v>146.75912</v>
      </c>
      <c r="E1864" s="1">
        <v>2</v>
      </c>
      <c r="P1864">
        <v>1</v>
      </c>
      <c r="Q1864" t="str">
        <f>CONCATENATE(C1864,E1864,G1864,I1864)</f>
        <v>2</v>
      </c>
    </row>
    <row r="1865" spans="1:17" x14ac:dyDescent="0.25">
      <c r="A1865">
        <v>12345</v>
      </c>
      <c r="D1865">
        <v>146.75912</v>
      </c>
      <c r="E1865" s="1">
        <v>2</v>
      </c>
      <c r="P1865">
        <v>1</v>
      </c>
      <c r="Q1865" t="str">
        <f>CONCATENATE(C1865,E1865,G1865,I1865)</f>
        <v>2</v>
      </c>
    </row>
    <row r="1866" spans="1:17" x14ac:dyDescent="0.25">
      <c r="A1866">
        <v>12346</v>
      </c>
      <c r="B1866">
        <v>152.892425</v>
      </c>
      <c r="C1866" s="3">
        <v>1</v>
      </c>
      <c r="D1866">
        <v>146.75912</v>
      </c>
      <c r="E1866" s="1">
        <v>2</v>
      </c>
      <c r="P1866">
        <v>2</v>
      </c>
      <c r="Q1866" t="str">
        <f>CONCATENATE(C1866,E1866,G1866,I1866)</f>
        <v>12</v>
      </c>
    </row>
    <row r="1867" spans="1:17" x14ac:dyDescent="0.25">
      <c r="A1867">
        <v>12347</v>
      </c>
      <c r="B1867">
        <v>152.892425</v>
      </c>
      <c r="C1867" s="3">
        <v>1</v>
      </c>
      <c r="D1867">
        <v>146.75912</v>
      </c>
      <c r="E1867" s="1">
        <v>2</v>
      </c>
      <c r="P1867">
        <v>2</v>
      </c>
      <c r="Q1867" t="str">
        <f>CONCATENATE(C1867,E1867,G1867,I1867)</f>
        <v>12</v>
      </c>
    </row>
    <row r="1868" spans="1:17" x14ac:dyDescent="0.25">
      <c r="A1868">
        <v>12348</v>
      </c>
      <c r="B1868">
        <v>152.892425</v>
      </c>
      <c r="C1868" s="3">
        <v>1</v>
      </c>
      <c r="D1868">
        <v>146.75912</v>
      </c>
      <c r="E1868" s="1">
        <v>2</v>
      </c>
      <c r="H1868">
        <v>141.759117</v>
      </c>
      <c r="I1868" s="4">
        <v>4</v>
      </c>
      <c r="P1868">
        <v>3</v>
      </c>
      <c r="Q1868" t="str">
        <f>CONCATENATE(C1868,E1868,G1868,I1868)</f>
        <v>124</v>
      </c>
    </row>
    <row r="1869" spans="1:17" x14ac:dyDescent="0.25">
      <c r="A1869">
        <v>12349</v>
      </c>
      <c r="B1869">
        <v>152.892425</v>
      </c>
      <c r="C1869" s="3">
        <v>1</v>
      </c>
      <c r="D1869">
        <v>146.75912</v>
      </c>
      <c r="E1869" s="1">
        <v>2</v>
      </c>
      <c r="H1869">
        <v>141.759117</v>
      </c>
      <c r="I1869" s="4">
        <v>4</v>
      </c>
      <c r="P1869">
        <v>3</v>
      </c>
      <c r="Q1869" t="str">
        <f>CONCATENATE(C1869,E1869,G1869,I1869)</f>
        <v>124</v>
      </c>
    </row>
    <row r="1870" spans="1:17" x14ac:dyDescent="0.25">
      <c r="A1870">
        <v>12350</v>
      </c>
      <c r="B1870">
        <v>152.892425</v>
      </c>
      <c r="C1870" s="3">
        <v>1</v>
      </c>
      <c r="D1870">
        <v>146.75912</v>
      </c>
      <c r="E1870" s="1">
        <v>2</v>
      </c>
      <c r="H1870">
        <v>141.759117</v>
      </c>
      <c r="I1870" s="4">
        <v>4</v>
      </c>
      <c r="P1870">
        <v>3</v>
      </c>
      <c r="Q1870" t="str">
        <f>CONCATENATE(C1870,E1870,G1870,I1870)</f>
        <v>124</v>
      </c>
    </row>
    <row r="1871" spans="1:17" x14ac:dyDescent="0.25">
      <c r="A1871">
        <v>12351</v>
      </c>
      <c r="B1871">
        <v>152.892425</v>
      </c>
      <c r="C1871" s="3">
        <v>1</v>
      </c>
      <c r="D1871">
        <v>146.75912</v>
      </c>
      <c r="E1871" s="1">
        <v>2</v>
      </c>
      <c r="H1871">
        <v>141.759117</v>
      </c>
      <c r="I1871" s="4">
        <v>4</v>
      </c>
      <c r="P1871">
        <v>3</v>
      </c>
      <c r="Q1871" t="str">
        <f>CONCATENATE(C1871,E1871,G1871,I1871)</f>
        <v>124</v>
      </c>
    </row>
    <row r="1872" spans="1:17" x14ac:dyDescent="0.25">
      <c r="A1872">
        <v>12352</v>
      </c>
      <c r="B1872">
        <v>152.892425</v>
      </c>
      <c r="C1872" s="3">
        <v>1</v>
      </c>
      <c r="D1872">
        <v>146.75912</v>
      </c>
      <c r="E1872" s="1">
        <v>2</v>
      </c>
      <c r="H1872">
        <v>141.759117</v>
      </c>
      <c r="I1872" s="4">
        <v>4</v>
      </c>
      <c r="P1872">
        <v>3</v>
      </c>
      <c r="Q1872" t="str">
        <f>CONCATENATE(C1872,E1872,G1872,I1872)</f>
        <v>124</v>
      </c>
    </row>
    <row r="1873" spans="1:17" x14ac:dyDescent="0.25">
      <c r="A1873">
        <v>12353</v>
      </c>
      <c r="B1873">
        <v>152.892425</v>
      </c>
      <c r="C1873" s="3">
        <v>1</v>
      </c>
      <c r="D1873">
        <v>146.75912</v>
      </c>
      <c r="E1873" s="1">
        <v>2</v>
      </c>
      <c r="H1873">
        <v>141.759117</v>
      </c>
      <c r="I1873" s="4">
        <v>4</v>
      </c>
      <c r="P1873">
        <v>3</v>
      </c>
      <c r="Q1873" t="str">
        <f>CONCATENATE(C1873,E1873,G1873,I1873)</f>
        <v>124</v>
      </c>
    </row>
    <row r="1874" spans="1:17" x14ac:dyDescent="0.25">
      <c r="A1874">
        <v>12354</v>
      </c>
      <c r="B1874">
        <v>152.892425</v>
      </c>
      <c r="C1874" s="3">
        <v>1</v>
      </c>
      <c r="D1874">
        <v>146.75912</v>
      </c>
      <c r="E1874" s="1">
        <v>2</v>
      </c>
      <c r="H1874">
        <v>141.759117</v>
      </c>
      <c r="I1874" s="4">
        <v>4</v>
      </c>
      <c r="P1874">
        <v>3</v>
      </c>
      <c r="Q1874" t="str">
        <f>CONCATENATE(C1874,E1874,G1874,I1874)</f>
        <v>124</v>
      </c>
    </row>
    <row r="1875" spans="1:17" x14ac:dyDescent="0.25">
      <c r="A1875">
        <v>12355</v>
      </c>
      <c r="B1875">
        <v>152.892425</v>
      </c>
      <c r="C1875" s="3">
        <v>1</v>
      </c>
      <c r="H1875">
        <v>141.759117</v>
      </c>
      <c r="I1875" s="4">
        <v>4</v>
      </c>
      <c r="P1875">
        <v>2</v>
      </c>
      <c r="Q1875" t="str">
        <f>CONCATENATE(C1875,E1875,G1875,I1875)</f>
        <v>14</v>
      </c>
    </row>
    <row r="1876" spans="1:17" x14ac:dyDescent="0.25">
      <c r="A1876">
        <v>12356</v>
      </c>
      <c r="B1876">
        <v>152.892425</v>
      </c>
      <c r="C1876" s="3">
        <v>1</v>
      </c>
      <c r="H1876">
        <v>141.759117</v>
      </c>
      <c r="I1876" s="4">
        <v>4</v>
      </c>
      <c r="P1876">
        <v>2</v>
      </c>
      <c r="Q1876" t="str">
        <f>CONCATENATE(C1876,E1876,G1876,I1876)</f>
        <v>14</v>
      </c>
    </row>
    <row r="1877" spans="1:17" x14ac:dyDescent="0.25">
      <c r="A1877">
        <v>12357</v>
      </c>
      <c r="B1877">
        <v>152.892425</v>
      </c>
      <c r="C1877" s="3">
        <v>1</v>
      </c>
      <c r="H1877">
        <v>141.759117</v>
      </c>
      <c r="I1877" s="4">
        <v>4</v>
      </c>
      <c r="P1877">
        <v>2</v>
      </c>
      <c r="Q1877" t="str">
        <f>CONCATENATE(C1877,E1877,G1877,I1877)</f>
        <v>14</v>
      </c>
    </row>
    <row r="1878" spans="1:17" x14ac:dyDescent="0.25">
      <c r="A1878">
        <v>12358</v>
      </c>
      <c r="B1878">
        <v>152.892425</v>
      </c>
      <c r="C1878" s="3">
        <v>1</v>
      </c>
      <c r="H1878">
        <v>141.759117</v>
      </c>
      <c r="I1878" s="4">
        <v>4</v>
      </c>
      <c r="P1878">
        <v>2</v>
      </c>
      <c r="Q1878" t="str">
        <f>CONCATENATE(C1878,E1878,G1878,I1878)</f>
        <v>14</v>
      </c>
    </row>
    <row r="1879" spans="1:17" x14ac:dyDescent="0.25">
      <c r="A1879">
        <v>12359</v>
      </c>
      <c r="B1879">
        <v>152.892425</v>
      </c>
      <c r="C1879" s="3">
        <v>1</v>
      </c>
      <c r="H1879">
        <v>141.759117</v>
      </c>
      <c r="I1879" s="4">
        <v>4</v>
      </c>
      <c r="P1879">
        <v>2</v>
      </c>
      <c r="Q1879" t="str">
        <f>CONCATENATE(C1879,E1879,G1879,I1879)</f>
        <v>14</v>
      </c>
    </row>
    <row r="1880" spans="1:17" x14ac:dyDescent="0.25">
      <c r="A1880">
        <v>12360</v>
      </c>
      <c r="B1880">
        <v>152.892425</v>
      </c>
      <c r="C1880" s="3">
        <v>1</v>
      </c>
      <c r="H1880">
        <v>141.759117</v>
      </c>
      <c r="I1880" s="4">
        <v>4</v>
      </c>
      <c r="P1880">
        <v>2</v>
      </c>
      <c r="Q1880" t="str">
        <f>CONCATENATE(C1880,E1880,G1880,I1880)</f>
        <v>14</v>
      </c>
    </row>
    <row r="1881" spans="1:17" x14ac:dyDescent="0.25">
      <c r="A1881">
        <v>12361</v>
      </c>
      <c r="B1881">
        <v>152.892425</v>
      </c>
      <c r="C1881" s="3">
        <v>1</v>
      </c>
      <c r="H1881">
        <v>141.759117</v>
      </c>
      <c r="I1881" s="4">
        <v>4</v>
      </c>
      <c r="P1881">
        <v>2</v>
      </c>
      <c r="Q1881" t="str">
        <f>CONCATENATE(C1881,E1881,G1881,I1881)</f>
        <v>14</v>
      </c>
    </row>
    <row r="1882" spans="1:17" x14ac:dyDescent="0.25">
      <c r="A1882">
        <v>12362</v>
      </c>
      <c r="B1882">
        <v>152.892425</v>
      </c>
      <c r="C1882" s="3">
        <v>1</v>
      </c>
      <c r="H1882">
        <v>141.759117</v>
      </c>
      <c r="I1882" s="4">
        <v>4</v>
      </c>
      <c r="P1882">
        <v>2</v>
      </c>
      <c r="Q1882" t="str">
        <f>CONCATENATE(C1882,E1882,G1882,I1882)</f>
        <v>14</v>
      </c>
    </row>
    <row r="1883" spans="1:17" x14ac:dyDescent="0.25">
      <c r="A1883">
        <v>12363</v>
      </c>
      <c r="B1883">
        <v>152.892425</v>
      </c>
      <c r="C1883" s="3">
        <v>1</v>
      </c>
      <c r="H1883">
        <v>141.759117</v>
      </c>
      <c r="I1883" s="4">
        <v>4</v>
      </c>
      <c r="P1883">
        <v>2</v>
      </c>
      <c r="Q1883" t="str">
        <f>CONCATENATE(C1883,E1883,G1883,I1883)</f>
        <v>14</v>
      </c>
    </row>
    <row r="1884" spans="1:17" x14ac:dyDescent="0.25">
      <c r="A1884">
        <v>12364</v>
      </c>
      <c r="B1884">
        <v>152.892425</v>
      </c>
      <c r="C1884" s="3">
        <v>1</v>
      </c>
      <c r="H1884">
        <v>141.759117</v>
      </c>
      <c r="I1884" s="4">
        <v>4</v>
      </c>
      <c r="P1884">
        <v>2</v>
      </c>
      <c r="Q1884" t="str">
        <f>CONCATENATE(C1884,E1884,G1884,I1884)</f>
        <v>14</v>
      </c>
    </row>
    <row r="1885" spans="1:17" x14ac:dyDescent="0.25">
      <c r="A1885">
        <v>12365</v>
      </c>
      <c r="B1885">
        <v>152.892425</v>
      </c>
      <c r="C1885" s="3">
        <v>1</v>
      </c>
      <c r="H1885">
        <v>141.759117</v>
      </c>
      <c r="I1885" s="4">
        <v>4</v>
      </c>
      <c r="P1885">
        <v>2</v>
      </c>
      <c r="Q1885" t="str">
        <f>CONCATENATE(C1885,E1885,G1885,I1885)</f>
        <v>14</v>
      </c>
    </row>
    <row r="1886" spans="1:17" x14ac:dyDescent="0.25">
      <c r="A1886">
        <v>12366</v>
      </c>
      <c r="B1886">
        <v>152.892425</v>
      </c>
      <c r="C1886" s="3">
        <v>1</v>
      </c>
      <c r="H1886">
        <v>141.759117</v>
      </c>
      <c r="I1886" s="4">
        <v>4</v>
      </c>
      <c r="P1886">
        <v>2</v>
      </c>
      <c r="Q1886" t="str">
        <f>CONCATENATE(C1886,E1886,G1886,I1886)</f>
        <v>14</v>
      </c>
    </row>
    <row r="1887" spans="1:17" x14ac:dyDescent="0.25">
      <c r="A1887">
        <v>12367</v>
      </c>
      <c r="B1887">
        <v>152.892425</v>
      </c>
      <c r="C1887" s="3">
        <v>1</v>
      </c>
      <c r="H1887">
        <v>141.759117</v>
      </c>
      <c r="I1887" s="4">
        <v>4</v>
      </c>
      <c r="P1887">
        <v>2</v>
      </c>
      <c r="Q1887" t="str">
        <f>CONCATENATE(C1887,E1887,G1887,I1887)</f>
        <v>14</v>
      </c>
    </row>
    <row r="1888" spans="1:17" x14ac:dyDescent="0.25">
      <c r="A1888">
        <v>12368</v>
      </c>
      <c r="B1888">
        <v>152.892425</v>
      </c>
      <c r="C1888" s="3">
        <v>1</v>
      </c>
      <c r="H1888">
        <v>141.759117</v>
      </c>
      <c r="I1888" s="4">
        <v>4</v>
      </c>
      <c r="P1888">
        <v>2</v>
      </c>
      <c r="Q1888" t="str">
        <f>CONCATENATE(C1888,E1888,G1888,I1888)</f>
        <v>14</v>
      </c>
    </row>
    <row r="1889" spans="1:17" x14ac:dyDescent="0.25">
      <c r="A1889">
        <v>12369</v>
      </c>
      <c r="B1889">
        <v>152.892425</v>
      </c>
      <c r="C1889" s="3">
        <v>1</v>
      </c>
      <c r="H1889">
        <v>141.759117</v>
      </c>
      <c r="I1889" s="4">
        <v>4</v>
      </c>
      <c r="P1889">
        <v>2</v>
      </c>
      <c r="Q1889" t="str">
        <f>CONCATENATE(C1889,E1889,G1889,I1889)</f>
        <v>14</v>
      </c>
    </row>
    <row r="1890" spans="1:17" x14ac:dyDescent="0.25">
      <c r="A1890">
        <v>12370</v>
      </c>
      <c r="B1890">
        <v>152.892425</v>
      </c>
      <c r="C1890" s="3">
        <v>1</v>
      </c>
      <c r="H1890">
        <v>141.759117</v>
      </c>
      <c r="I1890" s="4">
        <v>4</v>
      </c>
      <c r="P1890">
        <v>2</v>
      </c>
      <c r="Q1890" t="str">
        <f>CONCATENATE(C1890,E1890,G1890,I1890)</f>
        <v>14</v>
      </c>
    </row>
    <row r="1891" spans="1:17" x14ac:dyDescent="0.25">
      <c r="A1891">
        <v>12371</v>
      </c>
      <c r="B1891">
        <v>152.892425</v>
      </c>
      <c r="C1891" s="3">
        <v>1</v>
      </c>
      <c r="H1891">
        <v>141.759117</v>
      </c>
      <c r="I1891" s="4">
        <v>4</v>
      </c>
      <c r="P1891">
        <v>2</v>
      </c>
      <c r="Q1891" t="str">
        <f>CONCATENATE(C1891,E1891,G1891,I1891)</f>
        <v>14</v>
      </c>
    </row>
    <row r="1892" spans="1:17" x14ac:dyDescent="0.25">
      <c r="A1892">
        <v>12372</v>
      </c>
      <c r="B1892">
        <v>152.892425</v>
      </c>
      <c r="C1892" s="3">
        <v>1</v>
      </c>
      <c r="H1892">
        <v>141.759117</v>
      </c>
      <c r="I1892" s="4">
        <v>4</v>
      </c>
      <c r="P1892">
        <v>2</v>
      </c>
      <c r="Q1892" t="str">
        <f>CONCATENATE(C1892,E1892,G1892,I1892)</f>
        <v>14</v>
      </c>
    </row>
    <row r="1893" spans="1:17" x14ac:dyDescent="0.25">
      <c r="A1893">
        <v>12373</v>
      </c>
      <c r="B1893">
        <v>152.892425</v>
      </c>
      <c r="C1893" s="3">
        <v>1</v>
      </c>
      <c r="H1893">
        <v>141.759117</v>
      </c>
      <c r="I1893" s="4">
        <v>4</v>
      </c>
      <c r="P1893">
        <v>2</v>
      </c>
      <c r="Q1893" t="str">
        <f>CONCATENATE(C1893,E1893,G1893,I1893)</f>
        <v>14</v>
      </c>
    </row>
    <row r="1894" spans="1:17" x14ac:dyDescent="0.25">
      <c r="A1894">
        <v>12374</v>
      </c>
      <c r="B1894">
        <v>152.892425</v>
      </c>
      <c r="C1894" s="3">
        <v>1</v>
      </c>
      <c r="H1894">
        <v>141.759117</v>
      </c>
      <c r="I1894" s="4">
        <v>4</v>
      </c>
      <c r="P1894">
        <v>2</v>
      </c>
      <c r="Q1894" t="str">
        <f>CONCATENATE(C1894,E1894,G1894,I1894)</f>
        <v>14</v>
      </c>
    </row>
    <row r="1895" spans="1:17" x14ac:dyDescent="0.25">
      <c r="A1895">
        <v>12375</v>
      </c>
      <c r="B1895">
        <v>152.892425</v>
      </c>
      <c r="C1895" s="3">
        <v>1</v>
      </c>
      <c r="H1895">
        <v>141.759117</v>
      </c>
      <c r="I1895" s="4">
        <v>4</v>
      </c>
      <c r="P1895">
        <v>2</v>
      </c>
      <c r="Q1895" t="str">
        <f>CONCATENATE(C1895,E1895,G1895,I1895)</f>
        <v>14</v>
      </c>
    </row>
    <row r="1896" spans="1:17" x14ac:dyDescent="0.25">
      <c r="A1896">
        <v>12376</v>
      </c>
      <c r="B1896">
        <v>152.892425</v>
      </c>
      <c r="C1896" s="3">
        <v>1</v>
      </c>
      <c r="H1896">
        <v>141.759117</v>
      </c>
      <c r="I1896" s="4">
        <v>4</v>
      </c>
      <c r="P1896">
        <v>2</v>
      </c>
      <c r="Q1896" t="str">
        <f>CONCATENATE(C1896,E1896,G1896,I1896)</f>
        <v>14</v>
      </c>
    </row>
    <row r="1897" spans="1:17" x14ac:dyDescent="0.25">
      <c r="A1897">
        <v>12377</v>
      </c>
      <c r="B1897">
        <v>152.892425</v>
      </c>
      <c r="C1897" s="3">
        <v>1</v>
      </c>
      <c r="H1897">
        <v>141.759117</v>
      </c>
      <c r="I1897" s="4">
        <v>4</v>
      </c>
      <c r="P1897">
        <v>2</v>
      </c>
      <c r="Q1897" t="str">
        <f>CONCATENATE(C1897,E1897,G1897,I1897)</f>
        <v>14</v>
      </c>
    </row>
    <row r="1898" spans="1:17" x14ac:dyDescent="0.25">
      <c r="A1898">
        <v>12378</v>
      </c>
      <c r="B1898">
        <v>152.892425</v>
      </c>
      <c r="C1898" s="3">
        <v>1</v>
      </c>
      <c r="D1898">
        <v>156.82584700000001</v>
      </c>
      <c r="E1898" s="1">
        <v>2</v>
      </c>
      <c r="H1898">
        <v>141.759117</v>
      </c>
      <c r="I1898" s="4">
        <v>4</v>
      </c>
      <c r="P1898">
        <v>3</v>
      </c>
      <c r="Q1898" t="str">
        <f>CONCATENATE(C1898,E1898,G1898,I1898)</f>
        <v>124</v>
      </c>
    </row>
    <row r="1899" spans="1:17" x14ac:dyDescent="0.25">
      <c r="A1899">
        <v>12379</v>
      </c>
      <c r="B1899">
        <v>152.892425</v>
      </c>
      <c r="C1899" s="3">
        <v>1</v>
      </c>
      <c r="D1899">
        <v>156.82584700000001</v>
      </c>
      <c r="E1899" s="1">
        <v>2</v>
      </c>
      <c r="H1899">
        <v>141.759117</v>
      </c>
      <c r="I1899" s="4">
        <v>4</v>
      </c>
      <c r="P1899">
        <v>3</v>
      </c>
      <c r="Q1899" t="str">
        <f>CONCATENATE(C1899,E1899,G1899,I1899)</f>
        <v>124</v>
      </c>
    </row>
    <row r="1900" spans="1:17" x14ac:dyDescent="0.25">
      <c r="A1900">
        <v>12380</v>
      </c>
      <c r="B1900">
        <v>152.892425</v>
      </c>
      <c r="C1900" s="3">
        <v>1</v>
      </c>
      <c r="D1900">
        <v>156.82584700000001</v>
      </c>
      <c r="E1900" s="1">
        <v>2</v>
      </c>
      <c r="H1900">
        <v>141.759117</v>
      </c>
      <c r="I1900" s="4">
        <v>4</v>
      </c>
      <c r="P1900">
        <v>3</v>
      </c>
      <c r="Q1900" t="str">
        <f>CONCATENATE(C1900,E1900,G1900,I1900)</f>
        <v>124</v>
      </c>
    </row>
    <row r="1901" spans="1:17" x14ac:dyDescent="0.25">
      <c r="A1901">
        <v>12381</v>
      </c>
      <c r="B1901">
        <v>152.892425</v>
      </c>
      <c r="C1901" s="3">
        <v>1</v>
      </c>
      <c r="D1901">
        <v>156.82584700000001</v>
      </c>
      <c r="E1901" s="1">
        <v>2</v>
      </c>
      <c r="H1901">
        <v>141.759117</v>
      </c>
      <c r="I1901" s="4">
        <v>4</v>
      </c>
      <c r="P1901">
        <v>3</v>
      </c>
      <c r="Q1901" t="str">
        <f>CONCATENATE(C1901,E1901,G1901,I1901)</f>
        <v>124</v>
      </c>
    </row>
    <row r="1902" spans="1:17" x14ac:dyDescent="0.25">
      <c r="A1902">
        <v>12382</v>
      </c>
      <c r="B1902">
        <v>152.892425</v>
      </c>
      <c r="C1902" s="3">
        <v>1</v>
      </c>
      <c r="D1902">
        <v>156.82584700000001</v>
      </c>
      <c r="E1902" s="1">
        <v>2</v>
      </c>
      <c r="H1902">
        <v>141.759117</v>
      </c>
      <c r="I1902" s="4">
        <v>4</v>
      </c>
      <c r="P1902">
        <v>3</v>
      </c>
      <c r="Q1902" t="str">
        <f>CONCATENATE(C1902,E1902,G1902,I1902)</f>
        <v>124</v>
      </c>
    </row>
    <row r="1903" spans="1:17" x14ac:dyDescent="0.25">
      <c r="A1903">
        <v>12383</v>
      </c>
      <c r="B1903">
        <v>152.892425</v>
      </c>
      <c r="C1903" s="3">
        <v>1</v>
      </c>
      <c r="D1903">
        <v>156.82584700000001</v>
      </c>
      <c r="E1903" s="1">
        <v>2</v>
      </c>
      <c r="H1903">
        <v>141.759117</v>
      </c>
      <c r="I1903" s="4">
        <v>4</v>
      </c>
      <c r="P1903">
        <v>3</v>
      </c>
      <c r="Q1903" t="str">
        <f>CONCATENATE(C1903,E1903,G1903,I1903)</f>
        <v>124</v>
      </c>
    </row>
    <row r="1904" spans="1:17" x14ac:dyDescent="0.25">
      <c r="A1904">
        <v>12384</v>
      </c>
      <c r="B1904">
        <v>152.892425</v>
      </c>
      <c r="C1904" s="3">
        <v>1</v>
      </c>
      <c r="D1904">
        <v>156.82584700000001</v>
      </c>
      <c r="E1904" s="1">
        <v>2</v>
      </c>
      <c r="H1904">
        <v>141.759117</v>
      </c>
      <c r="I1904" s="4">
        <v>4</v>
      </c>
      <c r="P1904">
        <v>3</v>
      </c>
      <c r="Q1904" t="str">
        <f>CONCATENATE(C1904,E1904,G1904,I1904)</f>
        <v>124</v>
      </c>
    </row>
    <row r="1905" spans="1:17" x14ac:dyDescent="0.25">
      <c r="A1905">
        <v>12385</v>
      </c>
      <c r="B1905">
        <v>152.892425</v>
      </c>
      <c r="C1905" s="3">
        <v>1</v>
      </c>
      <c r="D1905">
        <v>156.82584700000001</v>
      </c>
      <c r="E1905" s="1">
        <v>2</v>
      </c>
      <c r="H1905">
        <v>141.759117</v>
      </c>
      <c r="I1905" s="4">
        <v>4</v>
      </c>
      <c r="P1905">
        <v>3</v>
      </c>
      <c r="Q1905" t="str">
        <f>CONCATENATE(C1905,E1905,G1905,I1905)</f>
        <v>124</v>
      </c>
    </row>
    <row r="1906" spans="1:17" x14ac:dyDescent="0.25">
      <c r="A1906">
        <v>12386</v>
      </c>
      <c r="B1906">
        <v>152.892425</v>
      </c>
      <c r="C1906" s="3">
        <v>1</v>
      </c>
      <c r="D1906">
        <v>156.82584700000001</v>
      </c>
      <c r="E1906" s="1">
        <v>2</v>
      </c>
      <c r="H1906">
        <v>141.759117</v>
      </c>
      <c r="I1906" s="4">
        <v>4</v>
      </c>
      <c r="P1906">
        <v>3</v>
      </c>
      <c r="Q1906" t="str">
        <f>CONCATENATE(C1906,E1906,G1906,I1906)</f>
        <v>124</v>
      </c>
    </row>
    <row r="1907" spans="1:17" x14ac:dyDescent="0.25">
      <c r="A1907">
        <v>12387</v>
      </c>
      <c r="B1907">
        <v>152.892425</v>
      </c>
      <c r="C1907" s="3">
        <v>1</v>
      </c>
      <c r="D1907">
        <v>156.82584700000001</v>
      </c>
      <c r="E1907" s="1">
        <v>2</v>
      </c>
      <c r="H1907">
        <v>141.759117</v>
      </c>
      <c r="I1907" s="4">
        <v>4</v>
      </c>
      <c r="P1907">
        <v>3</v>
      </c>
      <c r="Q1907" t="str">
        <f>CONCATENATE(C1907,E1907,G1907,I1907)</f>
        <v>124</v>
      </c>
    </row>
    <row r="1908" spans="1:17" x14ac:dyDescent="0.25">
      <c r="A1908">
        <v>12388</v>
      </c>
      <c r="B1908">
        <v>152.892425</v>
      </c>
      <c r="C1908" s="3">
        <v>1</v>
      </c>
      <c r="D1908">
        <v>156.82584700000001</v>
      </c>
      <c r="E1908" s="1">
        <v>2</v>
      </c>
      <c r="H1908">
        <v>141.759117</v>
      </c>
      <c r="I1908" s="4">
        <v>4</v>
      </c>
      <c r="P1908">
        <v>3</v>
      </c>
      <c r="Q1908" t="str">
        <f>CONCATENATE(C1908,E1908,G1908,I1908)</f>
        <v>124</v>
      </c>
    </row>
    <row r="1909" spans="1:17" x14ac:dyDescent="0.25">
      <c r="A1909">
        <v>12389</v>
      </c>
      <c r="B1909">
        <v>152.892425</v>
      </c>
      <c r="C1909" s="3">
        <v>1</v>
      </c>
      <c r="D1909">
        <v>156.82584700000001</v>
      </c>
      <c r="E1909" s="1">
        <v>2</v>
      </c>
      <c r="H1909">
        <v>141.759117</v>
      </c>
      <c r="I1909" s="4">
        <v>4</v>
      </c>
      <c r="P1909">
        <v>3</v>
      </c>
      <c r="Q1909" t="str">
        <f>CONCATENATE(C1909,E1909,G1909,I1909)</f>
        <v>124</v>
      </c>
    </row>
    <row r="1910" spans="1:17" x14ac:dyDescent="0.25">
      <c r="A1910">
        <v>12390</v>
      </c>
      <c r="B1910">
        <v>152.892425</v>
      </c>
      <c r="C1910" s="3">
        <v>1</v>
      </c>
      <c r="D1910">
        <v>156.82584700000001</v>
      </c>
      <c r="E1910" s="1">
        <v>2</v>
      </c>
      <c r="H1910">
        <v>141.759117</v>
      </c>
      <c r="I1910" s="4">
        <v>4</v>
      </c>
      <c r="P1910">
        <v>3</v>
      </c>
      <c r="Q1910" t="str">
        <f>CONCATENATE(C1910,E1910,G1910,I1910)</f>
        <v>124</v>
      </c>
    </row>
    <row r="1911" spans="1:17" x14ac:dyDescent="0.25">
      <c r="A1911">
        <v>12391</v>
      </c>
      <c r="B1911">
        <v>152.892425</v>
      </c>
      <c r="C1911" s="3">
        <v>1</v>
      </c>
      <c r="D1911">
        <v>156.82584700000001</v>
      </c>
      <c r="E1911" s="1">
        <v>2</v>
      </c>
      <c r="H1911">
        <v>141.759117</v>
      </c>
      <c r="I1911" s="4">
        <v>4</v>
      </c>
      <c r="P1911">
        <v>3</v>
      </c>
      <c r="Q1911" t="str">
        <f>CONCATENATE(C1911,E1911,G1911,I1911)</f>
        <v>124</v>
      </c>
    </row>
    <row r="1912" spans="1:17" x14ac:dyDescent="0.25">
      <c r="A1912">
        <v>12392</v>
      </c>
      <c r="B1912">
        <v>152.892425</v>
      </c>
      <c r="C1912" s="3">
        <v>1</v>
      </c>
      <c r="D1912">
        <v>156.82584700000001</v>
      </c>
      <c r="E1912" s="1">
        <v>2</v>
      </c>
      <c r="H1912">
        <v>141.759117</v>
      </c>
      <c r="I1912" s="4">
        <v>4</v>
      </c>
      <c r="P1912">
        <v>3</v>
      </c>
      <c r="Q1912" t="str">
        <f>CONCATENATE(C1912,E1912,G1912,I1912)</f>
        <v>124</v>
      </c>
    </row>
    <row r="1913" spans="1:17" x14ac:dyDescent="0.25">
      <c r="A1913">
        <v>12393</v>
      </c>
      <c r="B1913">
        <v>152.892425</v>
      </c>
      <c r="C1913" s="3">
        <v>1</v>
      </c>
      <c r="D1913">
        <v>156.82584700000001</v>
      </c>
      <c r="E1913" s="1">
        <v>2</v>
      </c>
      <c r="H1913">
        <v>141.759117</v>
      </c>
      <c r="I1913" s="4">
        <v>4</v>
      </c>
      <c r="P1913">
        <v>3</v>
      </c>
      <c r="Q1913" t="str">
        <f>CONCATENATE(C1913,E1913,G1913,I1913)</f>
        <v>124</v>
      </c>
    </row>
    <row r="1914" spans="1:17" x14ac:dyDescent="0.25">
      <c r="A1914">
        <v>12394</v>
      </c>
      <c r="B1914">
        <v>152.892425</v>
      </c>
      <c r="C1914" s="3">
        <v>1</v>
      </c>
      <c r="D1914">
        <v>156.82584700000001</v>
      </c>
      <c r="E1914" s="1">
        <v>2</v>
      </c>
      <c r="H1914">
        <v>141.759117</v>
      </c>
      <c r="I1914" s="4">
        <v>4</v>
      </c>
      <c r="P1914">
        <v>3</v>
      </c>
      <c r="Q1914" t="str">
        <f>CONCATENATE(C1914,E1914,G1914,I1914)</f>
        <v>124</v>
      </c>
    </row>
    <row r="1915" spans="1:17" x14ac:dyDescent="0.25">
      <c r="A1915">
        <v>12395</v>
      </c>
      <c r="B1915">
        <v>152.892425</v>
      </c>
      <c r="C1915" s="3">
        <v>1</v>
      </c>
      <c r="D1915">
        <v>156.82584700000001</v>
      </c>
      <c r="E1915" s="1">
        <v>2</v>
      </c>
      <c r="H1915">
        <v>141.759117</v>
      </c>
      <c r="I1915" s="4">
        <v>4</v>
      </c>
      <c r="P1915">
        <v>3</v>
      </c>
      <c r="Q1915" t="str">
        <f>CONCATENATE(C1915,E1915,G1915,I1915)</f>
        <v>124</v>
      </c>
    </row>
    <row r="1916" spans="1:17" x14ac:dyDescent="0.25">
      <c r="A1916">
        <v>12396</v>
      </c>
      <c r="B1916">
        <v>152.892425</v>
      </c>
      <c r="C1916" s="3">
        <v>1</v>
      </c>
      <c r="D1916">
        <v>156.82584700000001</v>
      </c>
      <c r="E1916" s="1">
        <v>2</v>
      </c>
      <c r="H1916">
        <v>141.759117</v>
      </c>
      <c r="I1916" s="4">
        <v>4</v>
      </c>
      <c r="P1916">
        <v>3</v>
      </c>
      <c r="Q1916" t="str">
        <f>CONCATENATE(C1916,E1916,G1916,I1916)</f>
        <v>124</v>
      </c>
    </row>
    <row r="1917" spans="1:17" x14ac:dyDescent="0.25">
      <c r="A1917">
        <v>12397</v>
      </c>
      <c r="B1917">
        <v>152.892425</v>
      </c>
      <c r="C1917" s="3">
        <v>1</v>
      </c>
      <c r="D1917">
        <v>156.82584700000001</v>
      </c>
      <c r="E1917" s="1">
        <v>2</v>
      </c>
      <c r="H1917">
        <v>141.759117</v>
      </c>
      <c r="I1917" s="4">
        <v>4</v>
      </c>
      <c r="P1917">
        <v>3</v>
      </c>
      <c r="Q1917" t="str">
        <f>CONCATENATE(C1917,E1917,G1917,I1917)</f>
        <v>124</v>
      </c>
    </row>
    <row r="1918" spans="1:17" x14ac:dyDescent="0.25">
      <c r="A1918">
        <v>12398</v>
      </c>
      <c r="B1918">
        <v>152.892425</v>
      </c>
      <c r="C1918" s="3">
        <v>1</v>
      </c>
      <c r="D1918">
        <v>156.82584700000001</v>
      </c>
      <c r="E1918" s="1">
        <v>2</v>
      </c>
      <c r="F1918">
        <v>145.09241399999999</v>
      </c>
      <c r="G1918" s="2">
        <v>3</v>
      </c>
      <c r="H1918">
        <v>141.759117</v>
      </c>
      <c r="I1918" s="4">
        <v>4</v>
      </c>
      <c r="P1918">
        <v>4</v>
      </c>
      <c r="Q1918" t="str">
        <f>CONCATENATE(C1918,E1918,G1918,I1918)</f>
        <v>1234</v>
      </c>
    </row>
    <row r="1919" spans="1:17" x14ac:dyDescent="0.25">
      <c r="A1919">
        <v>12399</v>
      </c>
      <c r="B1919">
        <v>152.892425</v>
      </c>
      <c r="C1919" s="3">
        <v>1</v>
      </c>
      <c r="D1919">
        <v>156.82584700000001</v>
      </c>
      <c r="E1919" s="1">
        <v>2</v>
      </c>
      <c r="F1919">
        <v>145.09241399999999</v>
      </c>
      <c r="G1919" s="2">
        <v>3</v>
      </c>
      <c r="P1919">
        <v>3</v>
      </c>
      <c r="Q1919" t="str">
        <f>CONCATENATE(C1919,E1919,G1919,I1919)</f>
        <v>123</v>
      </c>
    </row>
    <row r="1920" spans="1:17" x14ac:dyDescent="0.25">
      <c r="A1920">
        <v>12400</v>
      </c>
      <c r="B1920">
        <v>152.892425</v>
      </c>
      <c r="C1920" s="3">
        <v>1</v>
      </c>
      <c r="D1920">
        <v>156.82584700000001</v>
      </c>
      <c r="E1920" s="1">
        <v>2</v>
      </c>
      <c r="F1920">
        <v>145.09241399999999</v>
      </c>
      <c r="G1920" s="2">
        <v>3</v>
      </c>
      <c r="P1920">
        <v>3</v>
      </c>
      <c r="Q1920" t="str">
        <f>CONCATENATE(C1920,E1920,G1920,I1920)</f>
        <v>123</v>
      </c>
    </row>
    <row r="1921" spans="1:17" x14ac:dyDescent="0.25">
      <c r="A1921">
        <v>12401</v>
      </c>
      <c r="B1921">
        <v>152.892425</v>
      </c>
      <c r="C1921" s="3">
        <v>1</v>
      </c>
      <c r="D1921">
        <v>156.82584700000001</v>
      </c>
      <c r="E1921" s="1">
        <v>2</v>
      </c>
      <c r="F1921">
        <v>145.09241399999999</v>
      </c>
      <c r="G1921" s="2">
        <v>3</v>
      </c>
      <c r="P1921">
        <v>3</v>
      </c>
      <c r="Q1921" t="str">
        <f>CONCATENATE(C1921,E1921,G1921,I1921)</f>
        <v>123</v>
      </c>
    </row>
    <row r="1922" spans="1:17" x14ac:dyDescent="0.25">
      <c r="A1922">
        <v>12402</v>
      </c>
      <c r="B1922">
        <v>152.892425</v>
      </c>
      <c r="C1922" s="3">
        <v>1</v>
      </c>
      <c r="D1922">
        <v>156.82584700000001</v>
      </c>
      <c r="E1922" s="1">
        <v>2</v>
      </c>
      <c r="F1922">
        <v>145.09241399999999</v>
      </c>
      <c r="G1922" s="2">
        <v>3</v>
      </c>
      <c r="P1922">
        <v>3</v>
      </c>
      <c r="Q1922" t="str">
        <f>CONCATENATE(C1922,E1922,G1922,I1922)</f>
        <v>123</v>
      </c>
    </row>
    <row r="1923" spans="1:17" x14ac:dyDescent="0.25">
      <c r="A1923">
        <v>12403</v>
      </c>
      <c r="B1923">
        <v>152.892425</v>
      </c>
      <c r="C1923" s="3">
        <v>1</v>
      </c>
      <c r="D1923">
        <v>156.82584700000001</v>
      </c>
      <c r="E1923" s="1">
        <v>2</v>
      </c>
      <c r="F1923">
        <v>145.09241399999999</v>
      </c>
      <c r="G1923" s="2">
        <v>3</v>
      </c>
      <c r="P1923">
        <v>3</v>
      </c>
      <c r="Q1923" t="str">
        <f>CONCATENATE(C1923,E1923,G1923,I1923)</f>
        <v>123</v>
      </c>
    </row>
    <row r="1924" spans="1:17" x14ac:dyDescent="0.25">
      <c r="A1924">
        <v>12404</v>
      </c>
      <c r="B1924">
        <v>152.892425</v>
      </c>
      <c r="C1924" s="3">
        <v>1</v>
      </c>
      <c r="D1924">
        <v>156.82584700000001</v>
      </c>
      <c r="E1924" s="1">
        <v>2</v>
      </c>
      <c r="F1924">
        <v>145.09241399999999</v>
      </c>
      <c r="G1924" s="2">
        <v>3</v>
      </c>
      <c r="P1924">
        <v>3</v>
      </c>
      <c r="Q1924" t="str">
        <f>CONCATENATE(C1924,E1924,G1924,I1924)</f>
        <v>123</v>
      </c>
    </row>
    <row r="1925" spans="1:17" x14ac:dyDescent="0.25">
      <c r="A1925">
        <v>12405</v>
      </c>
      <c r="B1925">
        <v>152.892425</v>
      </c>
      <c r="C1925" s="3">
        <v>1</v>
      </c>
      <c r="D1925">
        <v>156.82584700000001</v>
      </c>
      <c r="E1925" s="1">
        <v>2</v>
      </c>
      <c r="F1925">
        <v>145.09241399999999</v>
      </c>
      <c r="G1925" s="2">
        <v>3</v>
      </c>
      <c r="P1925">
        <v>3</v>
      </c>
      <c r="Q1925" t="str">
        <f>CONCATENATE(C1925,E1925,G1925,I1925)</f>
        <v>123</v>
      </c>
    </row>
    <row r="1926" spans="1:17" x14ac:dyDescent="0.25">
      <c r="A1926">
        <v>12406</v>
      </c>
      <c r="B1926">
        <v>152.892425</v>
      </c>
      <c r="C1926" s="3">
        <v>1</v>
      </c>
      <c r="D1926">
        <v>156.82584700000001</v>
      </c>
      <c r="E1926" s="1">
        <v>2</v>
      </c>
      <c r="F1926">
        <v>145.09241399999999</v>
      </c>
      <c r="G1926" s="2">
        <v>3</v>
      </c>
      <c r="P1926">
        <v>3</v>
      </c>
      <c r="Q1926" t="str">
        <f>CONCATENATE(C1926,E1926,G1926,I1926)</f>
        <v>123</v>
      </c>
    </row>
    <row r="1927" spans="1:17" x14ac:dyDescent="0.25">
      <c r="A1927">
        <v>12407</v>
      </c>
      <c r="B1927">
        <v>152.892425</v>
      </c>
      <c r="C1927" s="3">
        <v>1</v>
      </c>
      <c r="D1927">
        <v>156.82584700000001</v>
      </c>
      <c r="E1927" s="1">
        <v>2</v>
      </c>
      <c r="F1927">
        <v>145.09241399999999</v>
      </c>
      <c r="G1927" s="2">
        <v>3</v>
      </c>
      <c r="P1927">
        <v>3</v>
      </c>
      <c r="Q1927" t="str">
        <f>CONCATENATE(C1927,E1927,G1927,I1927)</f>
        <v>123</v>
      </c>
    </row>
    <row r="1928" spans="1:17" x14ac:dyDescent="0.25">
      <c r="A1928">
        <v>12408</v>
      </c>
      <c r="B1928">
        <v>152.892425</v>
      </c>
      <c r="C1928" s="3">
        <v>1</v>
      </c>
      <c r="D1928">
        <v>156.82584700000001</v>
      </c>
      <c r="E1928" s="1">
        <v>2</v>
      </c>
      <c r="F1928">
        <v>145.09241399999999</v>
      </c>
      <c r="G1928" s="2">
        <v>3</v>
      </c>
      <c r="P1928">
        <v>3</v>
      </c>
      <c r="Q1928" t="str">
        <f>CONCATENATE(C1928,E1928,G1928,I1928)</f>
        <v>123</v>
      </c>
    </row>
    <row r="1929" spans="1:17" x14ac:dyDescent="0.25">
      <c r="A1929">
        <v>12409</v>
      </c>
      <c r="B1929">
        <v>152.892425</v>
      </c>
      <c r="C1929" s="3">
        <v>1</v>
      </c>
      <c r="D1929">
        <v>156.82584700000001</v>
      </c>
      <c r="E1929" s="1">
        <v>2</v>
      </c>
      <c r="F1929">
        <v>145.09241399999999</v>
      </c>
      <c r="G1929" s="2">
        <v>3</v>
      </c>
      <c r="P1929">
        <v>3</v>
      </c>
      <c r="Q1929" t="str">
        <f>CONCATENATE(C1929,E1929,G1929,I1929)</f>
        <v>123</v>
      </c>
    </row>
    <row r="1930" spans="1:17" x14ac:dyDescent="0.25">
      <c r="A1930">
        <v>12410</v>
      </c>
      <c r="B1930">
        <v>152.892425</v>
      </c>
      <c r="C1930" s="3">
        <v>1</v>
      </c>
      <c r="D1930">
        <v>156.82584700000001</v>
      </c>
      <c r="E1930" s="1">
        <v>2</v>
      </c>
      <c r="F1930">
        <v>145.09241399999999</v>
      </c>
      <c r="G1930" s="2">
        <v>3</v>
      </c>
      <c r="P1930">
        <v>3</v>
      </c>
      <c r="Q1930" t="str">
        <f>CONCATENATE(C1930,E1930,G1930,I1930)</f>
        <v>123</v>
      </c>
    </row>
    <row r="1931" spans="1:17" x14ac:dyDescent="0.25">
      <c r="A1931">
        <v>12411</v>
      </c>
      <c r="D1931">
        <v>156.82584700000001</v>
      </c>
      <c r="E1931" s="1">
        <v>2</v>
      </c>
      <c r="F1931">
        <v>145.09241399999999</v>
      </c>
      <c r="G1931" s="2">
        <v>3</v>
      </c>
      <c r="P1931">
        <v>2</v>
      </c>
      <c r="Q1931" t="str">
        <f>CONCATENATE(C1931,E1931,G1931,I1931)</f>
        <v>23</v>
      </c>
    </row>
    <row r="1932" spans="1:17" x14ac:dyDescent="0.25">
      <c r="A1932">
        <v>12412</v>
      </c>
      <c r="D1932">
        <v>156.82584700000001</v>
      </c>
      <c r="E1932" s="1">
        <v>2</v>
      </c>
      <c r="F1932">
        <v>145.09241399999999</v>
      </c>
      <c r="G1932" s="2">
        <v>3</v>
      </c>
      <c r="P1932">
        <v>2</v>
      </c>
      <c r="Q1932" t="str">
        <f>CONCATENATE(C1932,E1932,G1932,I1932)</f>
        <v>23</v>
      </c>
    </row>
    <row r="1933" spans="1:17" x14ac:dyDescent="0.25">
      <c r="A1933">
        <v>12413</v>
      </c>
      <c r="D1933">
        <v>156.82584700000001</v>
      </c>
      <c r="E1933" s="1">
        <v>2</v>
      </c>
      <c r="F1933">
        <v>145.09241399999999</v>
      </c>
      <c r="G1933" s="2">
        <v>3</v>
      </c>
      <c r="P1933">
        <v>2</v>
      </c>
      <c r="Q1933" t="str">
        <f>CONCATENATE(C1933,E1933,G1933,I1933)</f>
        <v>23</v>
      </c>
    </row>
    <row r="1934" spans="1:17" x14ac:dyDescent="0.25">
      <c r="A1934">
        <v>12414</v>
      </c>
      <c r="D1934">
        <v>156.82584700000001</v>
      </c>
      <c r="E1934" s="1">
        <v>2</v>
      </c>
      <c r="F1934">
        <v>145.09241399999999</v>
      </c>
      <c r="G1934" s="2">
        <v>3</v>
      </c>
      <c r="P1934">
        <v>2</v>
      </c>
      <c r="Q1934" t="str">
        <f>CONCATENATE(C1934,E1934,G1934,I1934)</f>
        <v>23</v>
      </c>
    </row>
    <row r="1935" spans="1:17" x14ac:dyDescent="0.25">
      <c r="A1935">
        <v>12415</v>
      </c>
      <c r="D1935">
        <v>156.82584700000001</v>
      </c>
      <c r="E1935" s="1">
        <v>2</v>
      </c>
      <c r="F1935">
        <v>145.09241399999999</v>
      </c>
      <c r="G1935" s="2">
        <v>3</v>
      </c>
      <c r="P1935">
        <v>2</v>
      </c>
      <c r="Q1935" t="str">
        <f>CONCATENATE(C1935,E1935,G1935,I1935)</f>
        <v>23</v>
      </c>
    </row>
    <row r="1936" spans="1:17" x14ac:dyDescent="0.25">
      <c r="A1936">
        <v>12416</v>
      </c>
      <c r="D1936">
        <v>156.82584700000001</v>
      </c>
      <c r="E1936" s="1">
        <v>2</v>
      </c>
      <c r="F1936">
        <v>145.09241399999999</v>
      </c>
      <c r="G1936" s="2">
        <v>3</v>
      </c>
      <c r="P1936">
        <v>2</v>
      </c>
      <c r="Q1936" t="str">
        <f>CONCATENATE(C1936,E1936,G1936,I1936)</f>
        <v>23</v>
      </c>
    </row>
    <row r="1937" spans="1:17" x14ac:dyDescent="0.25">
      <c r="A1937">
        <v>12417</v>
      </c>
      <c r="D1937">
        <v>156.82584700000001</v>
      </c>
      <c r="E1937" s="1">
        <v>2</v>
      </c>
      <c r="F1937">
        <v>145.09241399999999</v>
      </c>
      <c r="G1937" s="2">
        <v>3</v>
      </c>
      <c r="P1937">
        <v>2</v>
      </c>
      <c r="Q1937" t="str">
        <f>CONCATENATE(C1937,E1937,G1937,I1937)</f>
        <v>23</v>
      </c>
    </row>
    <row r="1938" spans="1:17" x14ac:dyDescent="0.25">
      <c r="A1938">
        <v>12418</v>
      </c>
      <c r="D1938">
        <v>156.82584700000001</v>
      </c>
      <c r="E1938" s="1">
        <v>2</v>
      </c>
      <c r="F1938">
        <v>145.09241399999999</v>
      </c>
      <c r="G1938" s="2">
        <v>3</v>
      </c>
      <c r="P1938">
        <v>2</v>
      </c>
      <c r="Q1938" t="str">
        <f>CONCATENATE(C1938,E1938,G1938,I1938)</f>
        <v>23</v>
      </c>
    </row>
    <row r="1939" spans="1:17" x14ac:dyDescent="0.25">
      <c r="A1939">
        <v>12419</v>
      </c>
      <c r="D1939">
        <v>156.82584700000001</v>
      </c>
      <c r="E1939" s="1">
        <v>2</v>
      </c>
      <c r="F1939">
        <v>145.09241399999999</v>
      </c>
      <c r="G1939" s="2">
        <v>3</v>
      </c>
      <c r="P1939">
        <v>2</v>
      </c>
      <c r="Q1939" t="str">
        <f>CONCATENATE(C1939,E1939,G1939,I1939)</f>
        <v>23</v>
      </c>
    </row>
    <row r="1940" spans="1:17" x14ac:dyDescent="0.25">
      <c r="A1940">
        <v>12420</v>
      </c>
      <c r="D1940">
        <v>156.82584700000001</v>
      </c>
      <c r="E1940" s="1">
        <v>2</v>
      </c>
      <c r="F1940">
        <v>145.09241399999999</v>
      </c>
      <c r="G1940" s="2">
        <v>3</v>
      </c>
      <c r="P1940">
        <v>2</v>
      </c>
      <c r="Q1940" t="str">
        <f>CONCATENATE(C1940,E1940,G1940,I1940)</f>
        <v>23</v>
      </c>
    </row>
    <row r="1941" spans="1:17" x14ac:dyDescent="0.25">
      <c r="A1941">
        <v>12421</v>
      </c>
      <c r="D1941">
        <v>156.82584700000001</v>
      </c>
      <c r="E1941" s="1">
        <v>2</v>
      </c>
      <c r="F1941">
        <v>145.09241399999999</v>
      </c>
      <c r="G1941" s="2">
        <v>3</v>
      </c>
      <c r="P1941">
        <v>2</v>
      </c>
      <c r="Q1941" t="str">
        <f>CONCATENATE(C1941,E1941,G1941,I1941)</f>
        <v>23</v>
      </c>
    </row>
    <row r="1942" spans="1:17" x14ac:dyDescent="0.25">
      <c r="A1942">
        <v>12422</v>
      </c>
      <c r="D1942">
        <v>156.82584700000001</v>
      </c>
      <c r="E1942" s="1">
        <v>2</v>
      </c>
      <c r="F1942">
        <v>145.09241399999999</v>
      </c>
      <c r="G1942" s="2">
        <v>3</v>
      </c>
      <c r="P1942">
        <v>2</v>
      </c>
      <c r="Q1942" t="str">
        <f>CONCATENATE(C1942,E1942,G1942,I1942)</f>
        <v>23</v>
      </c>
    </row>
    <row r="1943" spans="1:17" x14ac:dyDescent="0.25">
      <c r="A1943">
        <v>12423</v>
      </c>
      <c r="D1943">
        <v>156.82584700000001</v>
      </c>
      <c r="E1943" s="1">
        <v>2</v>
      </c>
      <c r="F1943">
        <v>145.09241399999999</v>
      </c>
      <c r="G1943" s="2">
        <v>3</v>
      </c>
      <c r="P1943">
        <v>2</v>
      </c>
      <c r="Q1943" t="str">
        <f>CONCATENATE(C1943,E1943,G1943,I1943)</f>
        <v>23</v>
      </c>
    </row>
    <row r="1944" spans="1:17" x14ac:dyDescent="0.25">
      <c r="A1944">
        <v>12424</v>
      </c>
      <c r="D1944">
        <v>156.82584700000001</v>
      </c>
      <c r="E1944" s="1">
        <v>2</v>
      </c>
      <c r="F1944">
        <v>145.09241399999999</v>
      </c>
      <c r="G1944" s="2">
        <v>3</v>
      </c>
      <c r="P1944">
        <v>2</v>
      </c>
      <c r="Q1944" t="str">
        <f>CONCATENATE(C1944,E1944,G1944,I1944)</f>
        <v>23</v>
      </c>
    </row>
    <row r="1945" spans="1:17" x14ac:dyDescent="0.25">
      <c r="A1945">
        <v>12425</v>
      </c>
      <c r="D1945">
        <v>156.82584700000001</v>
      </c>
      <c r="E1945" s="1">
        <v>2</v>
      </c>
      <c r="F1945">
        <v>145.09241399999999</v>
      </c>
      <c r="G1945" s="2">
        <v>3</v>
      </c>
      <c r="P1945">
        <v>2</v>
      </c>
      <c r="Q1945" t="str">
        <f>CONCATENATE(C1945,E1945,G1945,I1945)</f>
        <v>23</v>
      </c>
    </row>
    <row r="1946" spans="1:17" x14ac:dyDescent="0.25">
      <c r="A1946">
        <v>12426</v>
      </c>
      <c r="D1946">
        <v>156.82584700000001</v>
      </c>
      <c r="E1946" s="1">
        <v>2</v>
      </c>
      <c r="F1946">
        <v>145.09241399999999</v>
      </c>
      <c r="G1946" s="2">
        <v>3</v>
      </c>
      <c r="P1946">
        <v>2</v>
      </c>
      <c r="Q1946" t="str">
        <f>CONCATENATE(C1946,E1946,G1946,I1946)</f>
        <v>23</v>
      </c>
    </row>
    <row r="1947" spans="1:17" x14ac:dyDescent="0.25">
      <c r="A1947">
        <v>12427</v>
      </c>
      <c r="D1947">
        <v>156.82584700000001</v>
      </c>
      <c r="E1947" s="1">
        <v>2</v>
      </c>
      <c r="F1947">
        <v>145.09241399999999</v>
      </c>
      <c r="G1947" s="2">
        <v>3</v>
      </c>
      <c r="P1947">
        <v>2</v>
      </c>
      <c r="Q1947" t="str">
        <f>CONCATENATE(C1947,E1947,G1947,I1947)</f>
        <v>23</v>
      </c>
    </row>
    <row r="1948" spans="1:17" x14ac:dyDescent="0.25">
      <c r="A1948">
        <v>12428</v>
      </c>
      <c r="D1948">
        <v>156.82584700000001</v>
      </c>
      <c r="E1948" s="1">
        <v>2</v>
      </c>
      <c r="F1948">
        <v>145.09241399999999</v>
      </c>
      <c r="G1948" s="2">
        <v>3</v>
      </c>
      <c r="P1948">
        <v>2</v>
      </c>
      <c r="Q1948" t="str">
        <f>CONCATENATE(C1948,E1948,G1948,I1948)</f>
        <v>23</v>
      </c>
    </row>
    <row r="1949" spans="1:17" x14ac:dyDescent="0.25">
      <c r="A1949">
        <v>12429</v>
      </c>
      <c r="B1949">
        <v>162.49248499999999</v>
      </c>
      <c r="C1949" s="3">
        <v>1</v>
      </c>
      <c r="D1949">
        <v>156.82584700000001</v>
      </c>
      <c r="E1949" s="1">
        <v>2</v>
      </c>
      <c r="F1949">
        <v>145.09241399999999</v>
      </c>
      <c r="G1949" s="2">
        <v>3</v>
      </c>
      <c r="P1949">
        <v>3</v>
      </c>
      <c r="Q1949" t="str">
        <f>CONCATENATE(C1949,E1949,G1949,I1949)</f>
        <v>123</v>
      </c>
    </row>
    <row r="1950" spans="1:17" x14ac:dyDescent="0.25">
      <c r="A1950">
        <v>12430</v>
      </c>
      <c r="B1950">
        <v>162.49248499999999</v>
      </c>
      <c r="C1950" s="3">
        <v>1</v>
      </c>
      <c r="D1950">
        <v>156.82584700000001</v>
      </c>
      <c r="E1950" s="1">
        <v>2</v>
      </c>
      <c r="F1950">
        <v>145.09241399999999</v>
      </c>
      <c r="G1950" s="2">
        <v>3</v>
      </c>
      <c r="H1950">
        <v>150.95913300000001</v>
      </c>
      <c r="I1950" s="4">
        <v>4</v>
      </c>
      <c r="P1950">
        <v>4</v>
      </c>
      <c r="Q1950" t="str">
        <f>CONCATENATE(C1950,E1950,G1950,I1950)</f>
        <v>1234</v>
      </c>
    </row>
    <row r="1951" spans="1:17" x14ac:dyDescent="0.25">
      <c r="A1951">
        <v>12431</v>
      </c>
      <c r="B1951">
        <v>162.49248499999999</v>
      </c>
      <c r="C1951" s="3">
        <v>1</v>
      </c>
      <c r="D1951">
        <v>156.82584700000001</v>
      </c>
      <c r="E1951" s="1">
        <v>2</v>
      </c>
      <c r="F1951">
        <v>145.09241399999999</v>
      </c>
      <c r="G1951" s="2">
        <v>3</v>
      </c>
      <c r="H1951">
        <v>150.95913300000001</v>
      </c>
      <c r="I1951" s="4">
        <v>4</v>
      </c>
      <c r="P1951">
        <v>4</v>
      </c>
      <c r="Q1951" t="str">
        <f>CONCATENATE(C1951,E1951,G1951,I1951)</f>
        <v>1234</v>
      </c>
    </row>
    <row r="1952" spans="1:17" x14ac:dyDescent="0.25">
      <c r="A1952">
        <v>12432</v>
      </c>
      <c r="B1952">
        <v>162.49248499999999</v>
      </c>
      <c r="C1952" s="3">
        <v>1</v>
      </c>
      <c r="D1952">
        <v>156.82584700000001</v>
      </c>
      <c r="E1952" s="1">
        <v>2</v>
      </c>
      <c r="F1952">
        <v>145.09241399999999</v>
      </c>
      <c r="G1952" s="2">
        <v>3</v>
      </c>
      <c r="H1952">
        <v>150.95913300000001</v>
      </c>
      <c r="I1952" s="4">
        <v>4</v>
      </c>
      <c r="P1952">
        <v>4</v>
      </c>
      <c r="Q1952" t="str">
        <f>CONCATENATE(C1952,E1952,G1952,I1952)</f>
        <v>1234</v>
      </c>
    </row>
    <row r="1953" spans="1:17" x14ac:dyDescent="0.25">
      <c r="A1953">
        <v>12433</v>
      </c>
      <c r="B1953">
        <v>162.49248499999999</v>
      </c>
      <c r="C1953" s="3">
        <v>1</v>
      </c>
      <c r="D1953">
        <v>156.82584700000001</v>
      </c>
      <c r="E1953" s="1">
        <v>2</v>
      </c>
      <c r="F1953">
        <v>145.09241399999999</v>
      </c>
      <c r="G1953" s="2">
        <v>3</v>
      </c>
      <c r="H1953">
        <v>150.95913300000001</v>
      </c>
      <c r="I1953" s="4">
        <v>4</v>
      </c>
      <c r="P1953">
        <v>4</v>
      </c>
      <c r="Q1953" t="str">
        <f>CONCATENATE(C1953,E1953,G1953,I1953)</f>
        <v>1234</v>
      </c>
    </row>
    <row r="1954" spans="1:17" x14ac:dyDescent="0.25">
      <c r="A1954">
        <v>12434</v>
      </c>
      <c r="B1954">
        <v>162.49248499999999</v>
      </c>
      <c r="C1954" s="3">
        <v>1</v>
      </c>
      <c r="D1954">
        <v>156.82584700000001</v>
      </c>
      <c r="E1954" s="1">
        <v>2</v>
      </c>
      <c r="F1954">
        <v>145.09241399999999</v>
      </c>
      <c r="G1954" s="2">
        <v>3</v>
      </c>
      <c r="H1954">
        <v>150.95913300000001</v>
      </c>
      <c r="I1954" s="4">
        <v>4</v>
      </c>
      <c r="P1954">
        <v>4</v>
      </c>
      <c r="Q1954" t="str">
        <f>CONCATENATE(C1954,E1954,G1954,I1954)</f>
        <v>1234</v>
      </c>
    </row>
    <row r="1955" spans="1:17" x14ac:dyDescent="0.25">
      <c r="A1955">
        <v>12435</v>
      </c>
      <c r="B1955">
        <v>162.49248499999999</v>
      </c>
      <c r="C1955" s="3">
        <v>1</v>
      </c>
      <c r="D1955">
        <v>156.82584700000001</v>
      </c>
      <c r="E1955" s="1">
        <v>2</v>
      </c>
      <c r="F1955">
        <v>145.09241399999999</v>
      </c>
      <c r="G1955" s="2">
        <v>3</v>
      </c>
      <c r="H1955">
        <v>150.95913300000001</v>
      </c>
      <c r="I1955" s="4">
        <v>4</v>
      </c>
      <c r="P1955">
        <v>4</v>
      </c>
      <c r="Q1955" t="str">
        <f>CONCATENATE(C1955,E1955,G1955,I1955)</f>
        <v>1234</v>
      </c>
    </row>
    <row r="1956" spans="1:17" x14ac:dyDescent="0.25">
      <c r="A1956">
        <v>12436</v>
      </c>
      <c r="B1956">
        <v>162.49248499999999</v>
      </c>
      <c r="C1956" s="3">
        <v>1</v>
      </c>
      <c r="D1956">
        <v>156.82584700000001</v>
      </c>
      <c r="E1956" s="1">
        <v>2</v>
      </c>
      <c r="F1956">
        <v>145.292495</v>
      </c>
      <c r="G1956" s="2">
        <v>3</v>
      </c>
      <c r="H1956">
        <v>150.95913300000001</v>
      </c>
      <c r="I1956" s="4">
        <v>4</v>
      </c>
      <c r="P1956">
        <v>4</v>
      </c>
      <c r="Q1956" t="str">
        <f>CONCATENATE(C1956,E1956,G1956,I1956)</f>
        <v>1234</v>
      </c>
    </row>
    <row r="1957" spans="1:17" x14ac:dyDescent="0.25">
      <c r="A1957">
        <v>12437</v>
      </c>
      <c r="B1957">
        <v>162.49248499999999</v>
      </c>
      <c r="C1957" s="3">
        <v>1</v>
      </c>
      <c r="D1957">
        <v>156.82584700000001</v>
      </c>
      <c r="E1957" s="1">
        <v>2</v>
      </c>
      <c r="F1957">
        <v>145.292495</v>
      </c>
      <c r="G1957" s="2">
        <v>3</v>
      </c>
      <c r="H1957">
        <v>150.95913300000001</v>
      </c>
      <c r="I1957" s="4">
        <v>4</v>
      </c>
      <c r="P1957">
        <v>4</v>
      </c>
      <c r="Q1957" t="str">
        <f>CONCATENATE(C1957,E1957,G1957,I1957)</f>
        <v>1234</v>
      </c>
    </row>
    <row r="1958" spans="1:17" x14ac:dyDescent="0.25">
      <c r="A1958">
        <v>12438</v>
      </c>
      <c r="B1958">
        <v>162.49248499999999</v>
      </c>
      <c r="C1958" s="3">
        <v>1</v>
      </c>
      <c r="D1958">
        <v>156.82584700000001</v>
      </c>
      <c r="E1958" s="1">
        <v>2</v>
      </c>
      <c r="F1958">
        <v>145.292495</v>
      </c>
      <c r="G1958" s="2">
        <v>3</v>
      </c>
      <c r="H1958">
        <v>150.95913300000001</v>
      </c>
      <c r="I1958" s="4">
        <v>4</v>
      </c>
      <c r="P1958">
        <v>4</v>
      </c>
      <c r="Q1958" t="str">
        <f>CONCATENATE(C1958,E1958,G1958,I1958)</f>
        <v>1234</v>
      </c>
    </row>
    <row r="1959" spans="1:17" x14ac:dyDescent="0.25">
      <c r="A1959">
        <v>12439</v>
      </c>
      <c r="B1959">
        <v>162.49248499999999</v>
      </c>
      <c r="C1959" s="3">
        <v>1</v>
      </c>
      <c r="D1959">
        <v>156.82584700000001</v>
      </c>
      <c r="E1959" s="1">
        <v>2</v>
      </c>
      <c r="F1959">
        <v>145.292495</v>
      </c>
      <c r="G1959" s="2">
        <v>3</v>
      </c>
      <c r="H1959">
        <v>150.95913300000001</v>
      </c>
      <c r="I1959" s="4">
        <v>4</v>
      </c>
      <c r="P1959">
        <v>4</v>
      </c>
      <c r="Q1959" t="str">
        <f>CONCATENATE(C1959,E1959,G1959,I1959)</f>
        <v>1234</v>
      </c>
    </row>
    <row r="1960" spans="1:17" x14ac:dyDescent="0.25">
      <c r="A1960">
        <v>12440</v>
      </c>
      <c r="B1960">
        <v>162.49248499999999</v>
      </c>
      <c r="C1960" s="3">
        <v>1</v>
      </c>
      <c r="D1960">
        <v>156.82584700000001</v>
      </c>
      <c r="E1960" s="1">
        <v>2</v>
      </c>
      <c r="F1960">
        <v>145.292495</v>
      </c>
      <c r="G1960" s="2">
        <v>3</v>
      </c>
      <c r="H1960">
        <v>150.95913300000001</v>
      </c>
      <c r="I1960" s="4">
        <v>4</v>
      </c>
      <c r="P1960">
        <v>4</v>
      </c>
      <c r="Q1960" t="str">
        <f>CONCATENATE(C1960,E1960,G1960,I1960)</f>
        <v>1234</v>
      </c>
    </row>
    <row r="1961" spans="1:17" x14ac:dyDescent="0.25">
      <c r="A1961">
        <v>12441</v>
      </c>
      <c r="B1961">
        <v>162.49248499999999</v>
      </c>
      <c r="C1961" s="3">
        <v>1</v>
      </c>
      <c r="D1961">
        <v>156.82584700000001</v>
      </c>
      <c r="E1961" s="1">
        <v>2</v>
      </c>
      <c r="F1961">
        <v>145.292495</v>
      </c>
      <c r="G1961" s="2">
        <v>3</v>
      </c>
      <c r="H1961">
        <v>150.95913300000001</v>
      </c>
      <c r="I1961" s="4">
        <v>4</v>
      </c>
      <c r="P1961">
        <v>4</v>
      </c>
      <c r="Q1961" t="str">
        <f>CONCATENATE(C1961,E1961,G1961,I1961)</f>
        <v>1234</v>
      </c>
    </row>
    <row r="1962" spans="1:17" x14ac:dyDescent="0.25">
      <c r="A1962">
        <v>12442</v>
      </c>
      <c r="B1962">
        <v>162.49248499999999</v>
      </c>
      <c r="C1962" s="3">
        <v>1</v>
      </c>
      <c r="D1962">
        <v>156.82584700000001</v>
      </c>
      <c r="E1962" s="1">
        <v>2</v>
      </c>
      <c r="F1962">
        <v>145.292495</v>
      </c>
      <c r="G1962" s="2">
        <v>3</v>
      </c>
      <c r="H1962">
        <v>150.95913300000001</v>
      </c>
      <c r="I1962" s="4">
        <v>4</v>
      </c>
      <c r="P1962">
        <v>4</v>
      </c>
      <c r="Q1962" t="str">
        <f>CONCATENATE(C1962,E1962,G1962,I1962)</f>
        <v>1234</v>
      </c>
    </row>
    <row r="1963" spans="1:17" x14ac:dyDescent="0.25">
      <c r="A1963">
        <v>12443</v>
      </c>
      <c r="B1963">
        <v>162.49248499999999</v>
      </c>
      <c r="C1963" s="3">
        <v>1</v>
      </c>
      <c r="D1963">
        <v>156.82584700000001</v>
      </c>
      <c r="E1963" s="1">
        <v>2</v>
      </c>
      <c r="F1963">
        <v>145.292495</v>
      </c>
      <c r="G1963" s="2">
        <v>3</v>
      </c>
      <c r="H1963">
        <v>150.95913300000001</v>
      </c>
      <c r="I1963" s="4">
        <v>4</v>
      </c>
      <c r="P1963">
        <v>4</v>
      </c>
      <c r="Q1963" t="str">
        <f>CONCATENATE(C1963,E1963,G1963,I1963)</f>
        <v>1234</v>
      </c>
    </row>
    <row r="1964" spans="1:17" x14ac:dyDescent="0.25">
      <c r="A1964">
        <v>12444</v>
      </c>
      <c r="B1964">
        <v>162.49248499999999</v>
      </c>
      <c r="C1964" s="3">
        <v>1</v>
      </c>
      <c r="D1964">
        <v>156.82584700000001</v>
      </c>
      <c r="E1964" s="1">
        <v>2</v>
      </c>
      <c r="F1964">
        <v>145.292495</v>
      </c>
      <c r="G1964" s="2">
        <v>3</v>
      </c>
      <c r="H1964">
        <v>150.95913300000001</v>
      </c>
      <c r="I1964" s="4">
        <v>4</v>
      </c>
      <c r="P1964">
        <v>4</v>
      </c>
      <c r="Q1964" t="str">
        <f>CONCATENATE(C1964,E1964,G1964,I1964)</f>
        <v>1234</v>
      </c>
    </row>
    <row r="1965" spans="1:17" x14ac:dyDescent="0.25">
      <c r="A1965">
        <v>12445</v>
      </c>
      <c r="B1965">
        <v>162.49248499999999</v>
      </c>
      <c r="C1965" s="3">
        <v>1</v>
      </c>
      <c r="D1965">
        <v>156.82584700000001</v>
      </c>
      <c r="E1965" s="1">
        <v>2</v>
      </c>
      <c r="F1965">
        <v>145.292495</v>
      </c>
      <c r="G1965" s="2">
        <v>3</v>
      </c>
      <c r="H1965">
        <v>150.95913300000001</v>
      </c>
      <c r="I1965" s="4">
        <v>4</v>
      </c>
      <c r="P1965">
        <v>4</v>
      </c>
      <c r="Q1965" t="str">
        <f>CONCATENATE(C1965,E1965,G1965,I1965)</f>
        <v>1234</v>
      </c>
    </row>
    <row r="1966" spans="1:17" x14ac:dyDescent="0.25">
      <c r="A1966">
        <v>12446</v>
      </c>
      <c r="B1966">
        <v>162.49248499999999</v>
      </c>
      <c r="C1966" s="3">
        <v>1</v>
      </c>
      <c r="D1966">
        <v>156.82584700000001</v>
      </c>
      <c r="E1966" s="1">
        <v>2</v>
      </c>
      <c r="F1966">
        <v>145.292495</v>
      </c>
      <c r="G1966" s="2">
        <v>3</v>
      </c>
      <c r="H1966">
        <v>150.95913300000001</v>
      </c>
      <c r="I1966" s="4">
        <v>4</v>
      </c>
      <c r="P1966">
        <v>4</v>
      </c>
      <c r="Q1966" t="str">
        <f>CONCATENATE(C1966,E1966,G1966,I1966)</f>
        <v>1234</v>
      </c>
    </row>
    <row r="1967" spans="1:17" x14ac:dyDescent="0.25">
      <c r="A1967">
        <v>12447</v>
      </c>
      <c r="B1967">
        <v>162.49248499999999</v>
      </c>
      <c r="C1967" s="3">
        <v>1</v>
      </c>
      <c r="D1967">
        <v>156.82584700000001</v>
      </c>
      <c r="E1967" s="1">
        <v>2</v>
      </c>
      <c r="F1967">
        <v>145.292495</v>
      </c>
      <c r="G1967" s="2">
        <v>3</v>
      </c>
      <c r="H1967">
        <v>150.95913300000001</v>
      </c>
      <c r="I1967" s="4">
        <v>4</v>
      </c>
      <c r="P1967">
        <v>4</v>
      </c>
      <c r="Q1967" t="str">
        <f>CONCATENATE(C1967,E1967,G1967,I1967)</f>
        <v>1234</v>
      </c>
    </row>
    <row r="1968" spans="1:17" x14ac:dyDescent="0.25">
      <c r="A1968">
        <v>12448</v>
      </c>
      <c r="B1968">
        <v>162.49248499999999</v>
      </c>
      <c r="C1968" s="3">
        <v>1</v>
      </c>
      <c r="D1968">
        <v>156.82584700000001</v>
      </c>
      <c r="E1968" s="1">
        <v>2</v>
      </c>
      <c r="F1968">
        <v>145.292495</v>
      </c>
      <c r="G1968" s="2">
        <v>3</v>
      </c>
      <c r="H1968">
        <v>150.95913300000001</v>
      </c>
      <c r="I1968" s="4">
        <v>4</v>
      </c>
      <c r="P1968">
        <v>4</v>
      </c>
      <c r="Q1968" t="str">
        <f>CONCATENATE(C1968,E1968,G1968,I1968)</f>
        <v>1234</v>
      </c>
    </row>
    <row r="1969" spans="1:17" x14ac:dyDescent="0.25">
      <c r="A1969">
        <v>12449</v>
      </c>
      <c r="B1969">
        <v>162.49248499999999</v>
      </c>
      <c r="C1969" s="3">
        <v>1</v>
      </c>
      <c r="F1969">
        <v>145.292495</v>
      </c>
      <c r="G1969" s="2">
        <v>3</v>
      </c>
      <c r="H1969">
        <v>150.95913300000001</v>
      </c>
      <c r="I1969" s="4">
        <v>4</v>
      </c>
      <c r="P1969">
        <v>3</v>
      </c>
      <c r="Q1969" t="str">
        <f>CONCATENATE(C1969,E1969,G1969,I1969)</f>
        <v>134</v>
      </c>
    </row>
    <row r="1970" spans="1:17" x14ac:dyDescent="0.25">
      <c r="A1970">
        <v>12450</v>
      </c>
      <c r="B1970">
        <v>162.49248499999999</v>
      </c>
      <c r="C1970" s="3">
        <v>1</v>
      </c>
      <c r="H1970">
        <v>150.95913300000001</v>
      </c>
      <c r="I1970" s="4">
        <v>4</v>
      </c>
      <c r="P1970">
        <v>2</v>
      </c>
      <c r="Q1970" t="str">
        <f>CONCATENATE(C1970,E1970,G1970,I1970)</f>
        <v>14</v>
      </c>
    </row>
    <row r="1971" spans="1:17" x14ac:dyDescent="0.25">
      <c r="A1971">
        <v>12451</v>
      </c>
      <c r="B1971">
        <v>162.49248499999999</v>
      </c>
      <c r="C1971" s="3">
        <v>1</v>
      </c>
      <c r="H1971">
        <v>150.95913300000001</v>
      </c>
      <c r="I1971" s="4">
        <v>4</v>
      </c>
      <c r="P1971">
        <v>2</v>
      </c>
      <c r="Q1971" t="str">
        <f>CONCATENATE(C1971,E1971,G1971,I1971)</f>
        <v>14</v>
      </c>
    </row>
    <row r="1972" spans="1:17" x14ac:dyDescent="0.25">
      <c r="A1972">
        <v>12452</v>
      </c>
      <c r="B1972">
        <v>162.49248499999999</v>
      </c>
      <c r="C1972" s="3">
        <v>1</v>
      </c>
      <c r="H1972">
        <v>150.95913300000001</v>
      </c>
      <c r="I1972" s="4">
        <v>4</v>
      </c>
      <c r="P1972">
        <v>2</v>
      </c>
      <c r="Q1972" t="str">
        <f>CONCATENATE(C1972,E1972,G1972,I1972)</f>
        <v>14</v>
      </c>
    </row>
    <row r="1973" spans="1:17" x14ac:dyDescent="0.25">
      <c r="A1973">
        <v>12453</v>
      </c>
      <c r="B1973">
        <v>162.49248499999999</v>
      </c>
      <c r="C1973" s="3">
        <v>1</v>
      </c>
      <c r="H1973">
        <v>150.95913300000001</v>
      </c>
      <c r="I1973" s="4">
        <v>4</v>
      </c>
      <c r="P1973">
        <v>2</v>
      </c>
      <c r="Q1973" t="str">
        <f>CONCATENATE(C1973,E1973,G1973,I1973)</f>
        <v>14</v>
      </c>
    </row>
    <row r="1974" spans="1:17" x14ac:dyDescent="0.25">
      <c r="A1974">
        <v>12454</v>
      </c>
      <c r="B1974">
        <v>162.49248499999999</v>
      </c>
      <c r="C1974" s="3">
        <v>1</v>
      </c>
      <c r="H1974">
        <v>150.95913300000001</v>
      </c>
      <c r="I1974" s="4">
        <v>4</v>
      </c>
      <c r="P1974">
        <v>2</v>
      </c>
      <c r="Q1974" t="str">
        <f>CONCATENATE(C1974,E1974,G1974,I1974)</f>
        <v>14</v>
      </c>
    </row>
    <row r="1975" spans="1:17" x14ac:dyDescent="0.25">
      <c r="A1975">
        <v>12455</v>
      </c>
      <c r="B1975">
        <v>162.49248499999999</v>
      </c>
      <c r="C1975" s="3">
        <v>1</v>
      </c>
      <c r="H1975">
        <v>150.95913300000001</v>
      </c>
      <c r="I1975" s="4">
        <v>4</v>
      </c>
      <c r="P1975">
        <v>2</v>
      </c>
      <c r="Q1975" t="str">
        <f>CONCATENATE(C1975,E1975,G1975,I1975)</f>
        <v>14</v>
      </c>
    </row>
    <row r="1976" spans="1:17" x14ac:dyDescent="0.25">
      <c r="A1976">
        <v>12456</v>
      </c>
      <c r="B1976">
        <v>162.49248499999999</v>
      </c>
      <c r="C1976" s="3">
        <v>1</v>
      </c>
      <c r="H1976">
        <v>150.95913300000001</v>
      </c>
      <c r="I1976" s="4">
        <v>4</v>
      </c>
      <c r="P1976">
        <v>2</v>
      </c>
      <c r="Q1976" t="str">
        <f>CONCATENATE(C1976,E1976,G1976,I1976)</f>
        <v>14</v>
      </c>
    </row>
    <row r="1977" spans="1:17" x14ac:dyDescent="0.25">
      <c r="A1977">
        <v>12457</v>
      </c>
      <c r="B1977">
        <v>162.49248499999999</v>
      </c>
      <c r="C1977" s="3">
        <v>1</v>
      </c>
      <c r="H1977">
        <v>150.95913300000001</v>
      </c>
      <c r="I1977" s="4">
        <v>4</v>
      </c>
      <c r="P1977">
        <v>2</v>
      </c>
      <c r="Q1977" t="str">
        <f>CONCATENATE(C1977,E1977,G1977,I1977)</f>
        <v>14</v>
      </c>
    </row>
    <row r="1978" spans="1:17" x14ac:dyDescent="0.25">
      <c r="A1978">
        <v>12458</v>
      </c>
      <c r="B1978">
        <v>162.49248499999999</v>
      </c>
      <c r="C1978" s="3">
        <v>1</v>
      </c>
      <c r="H1978">
        <v>150.95913300000001</v>
      </c>
      <c r="I1978" s="4">
        <v>4</v>
      </c>
      <c r="P1978">
        <v>2</v>
      </c>
      <c r="Q1978" t="str">
        <f>CONCATENATE(C1978,E1978,G1978,I1978)</f>
        <v>14</v>
      </c>
    </row>
    <row r="1979" spans="1:17" x14ac:dyDescent="0.25">
      <c r="A1979">
        <v>12459</v>
      </c>
      <c r="B1979">
        <v>162.49248499999999</v>
      </c>
      <c r="C1979" s="3">
        <v>1</v>
      </c>
      <c r="H1979">
        <v>150.95913300000001</v>
      </c>
      <c r="I1979" s="4">
        <v>4</v>
      </c>
      <c r="P1979">
        <v>2</v>
      </c>
      <c r="Q1979" t="str">
        <f>CONCATENATE(C1979,E1979,G1979,I1979)</f>
        <v>14</v>
      </c>
    </row>
    <row r="1980" spans="1:17" x14ac:dyDescent="0.25">
      <c r="A1980">
        <v>12460</v>
      </c>
      <c r="B1980">
        <v>162.49248499999999</v>
      </c>
      <c r="C1980" s="3">
        <v>1</v>
      </c>
      <c r="H1980">
        <v>150.95913300000001</v>
      </c>
      <c r="I1980" s="4">
        <v>4</v>
      </c>
      <c r="P1980">
        <v>2</v>
      </c>
      <c r="Q1980" t="str">
        <f>CONCATENATE(C1980,E1980,G1980,I1980)</f>
        <v>14</v>
      </c>
    </row>
    <row r="1981" spans="1:17" x14ac:dyDescent="0.25">
      <c r="A1981">
        <v>12461</v>
      </c>
      <c r="B1981">
        <v>162.49248499999999</v>
      </c>
      <c r="C1981" s="3">
        <v>1</v>
      </c>
      <c r="H1981">
        <v>150.95913300000001</v>
      </c>
      <c r="I1981" s="4">
        <v>4</v>
      </c>
      <c r="P1981">
        <v>2</v>
      </c>
      <c r="Q1981" t="str">
        <f>CONCATENATE(C1981,E1981,G1981,I1981)</f>
        <v>14</v>
      </c>
    </row>
    <row r="1982" spans="1:17" x14ac:dyDescent="0.25">
      <c r="A1982">
        <v>12462</v>
      </c>
      <c r="B1982">
        <v>162.49248499999999</v>
      </c>
      <c r="C1982" s="3">
        <v>1</v>
      </c>
      <c r="H1982">
        <v>150.95913300000001</v>
      </c>
      <c r="I1982" s="4">
        <v>4</v>
      </c>
      <c r="P1982">
        <v>2</v>
      </c>
      <c r="Q1982" t="str">
        <f>CONCATENATE(C1982,E1982,G1982,I1982)</f>
        <v>14</v>
      </c>
    </row>
    <row r="1983" spans="1:17" x14ac:dyDescent="0.25">
      <c r="A1983">
        <v>12463</v>
      </c>
      <c r="B1983">
        <v>162.49248499999999</v>
      </c>
      <c r="C1983" s="3">
        <v>1</v>
      </c>
      <c r="H1983">
        <v>150.95913300000001</v>
      </c>
      <c r="I1983" s="4">
        <v>4</v>
      </c>
      <c r="P1983">
        <v>2</v>
      </c>
      <c r="Q1983" t="str">
        <f>CONCATENATE(C1983,E1983,G1983,I1983)</f>
        <v>14</v>
      </c>
    </row>
    <row r="1984" spans="1:17" x14ac:dyDescent="0.25">
      <c r="A1984">
        <v>12464</v>
      </c>
      <c r="B1984">
        <v>162.49248499999999</v>
      </c>
      <c r="C1984" s="3">
        <v>1</v>
      </c>
      <c r="H1984">
        <v>150.95913300000001</v>
      </c>
      <c r="I1984" s="4">
        <v>4</v>
      </c>
      <c r="P1984">
        <v>2</v>
      </c>
      <c r="Q1984" t="str">
        <f>CONCATENATE(C1984,E1984,G1984,I1984)</f>
        <v>14</v>
      </c>
    </row>
    <row r="1985" spans="1:17" x14ac:dyDescent="0.25">
      <c r="A1985">
        <v>12465</v>
      </c>
      <c r="B1985">
        <v>162.49248499999999</v>
      </c>
      <c r="C1985" s="3">
        <v>1</v>
      </c>
      <c r="H1985">
        <v>150.95913300000001</v>
      </c>
      <c r="I1985" s="4">
        <v>4</v>
      </c>
      <c r="P1985">
        <v>2</v>
      </c>
      <c r="Q1985" t="str">
        <f>CONCATENATE(C1985,E1985,G1985,I1985)</f>
        <v>14</v>
      </c>
    </row>
    <row r="1986" spans="1:17" x14ac:dyDescent="0.25">
      <c r="A1986">
        <v>12466</v>
      </c>
      <c r="B1986">
        <v>162.49248499999999</v>
      </c>
      <c r="C1986" s="3">
        <v>1</v>
      </c>
      <c r="H1986">
        <v>150.95913300000001</v>
      </c>
      <c r="I1986" s="4">
        <v>4</v>
      </c>
      <c r="P1986">
        <v>2</v>
      </c>
      <c r="Q1986" t="str">
        <f>CONCATENATE(C1986,E1986,G1986,I1986)</f>
        <v>14</v>
      </c>
    </row>
    <row r="1987" spans="1:17" x14ac:dyDescent="0.25">
      <c r="A1987">
        <v>12467</v>
      </c>
      <c r="B1987">
        <v>162.49248499999999</v>
      </c>
      <c r="C1987" s="3">
        <v>1</v>
      </c>
      <c r="H1987">
        <v>150.95913300000001</v>
      </c>
      <c r="I1987" s="4">
        <v>4</v>
      </c>
      <c r="P1987">
        <v>2</v>
      </c>
      <c r="Q1987" t="str">
        <f>CONCATENATE(C1987,E1987,G1987,I1987)</f>
        <v>14</v>
      </c>
    </row>
    <row r="1988" spans="1:17" x14ac:dyDescent="0.25">
      <c r="A1988">
        <v>12468</v>
      </c>
      <c r="B1988">
        <v>162.49248499999999</v>
      </c>
      <c r="C1988" s="3">
        <v>1</v>
      </c>
      <c r="H1988">
        <v>151.22583</v>
      </c>
      <c r="I1988" s="4">
        <v>4</v>
      </c>
      <c r="P1988">
        <v>2</v>
      </c>
      <c r="Q1988" t="str">
        <f>CONCATENATE(C1988,E1988,G1988,I1988)</f>
        <v>14</v>
      </c>
    </row>
    <row r="1989" spans="1:17" x14ac:dyDescent="0.25">
      <c r="A1989">
        <v>12469</v>
      </c>
      <c r="B1989">
        <v>162.49248499999999</v>
      </c>
      <c r="C1989" s="3">
        <v>1</v>
      </c>
      <c r="H1989">
        <v>151.22583</v>
      </c>
      <c r="I1989" s="4">
        <v>4</v>
      </c>
      <c r="P1989">
        <v>2</v>
      </c>
      <c r="Q1989" t="str">
        <f>CONCATENATE(C1989,E1989,G1989,I1989)</f>
        <v>14</v>
      </c>
    </row>
    <row r="1990" spans="1:17" x14ac:dyDescent="0.25">
      <c r="A1990">
        <v>12470</v>
      </c>
      <c r="B1990">
        <v>162.49248499999999</v>
      </c>
      <c r="C1990" s="3">
        <v>1</v>
      </c>
      <c r="H1990">
        <v>151.22583</v>
      </c>
      <c r="I1990" s="4">
        <v>4</v>
      </c>
      <c r="P1990">
        <v>2</v>
      </c>
      <c r="Q1990" t="str">
        <f>CONCATENATE(C1990,E1990,G1990,I1990)</f>
        <v>14</v>
      </c>
    </row>
    <row r="1991" spans="1:17" x14ac:dyDescent="0.25">
      <c r="A1991">
        <v>12471</v>
      </c>
      <c r="B1991">
        <v>162.49248499999999</v>
      </c>
      <c r="C1991" s="3">
        <v>1</v>
      </c>
      <c r="H1991">
        <v>151.22583</v>
      </c>
      <c r="I1991" s="4">
        <v>4</v>
      </c>
      <c r="P1991">
        <v>2</v>
      </c>
      <c r="Q1991" t="str">
        <f>CONCATENATE(C1991,E1991,G1991,I1991)</f>
        <v>14</v>
      </c>
    </row>
    <row r="1992" spans="1:17" x14ac:dyDescent="0.25">
      <c r="A1992">
        <v>12472</v>
      </c>
      <c r="B1992">
        <v>162.49248499999999</v>
      </c>
      <c r="C1992" s="3">
        <v>1</v>
      </c>
      <c r="H1992">
        <v>151.22583</v>
      </c>
      <c r="I1992" s="4">
        <v>4</v>
      </c>
      <c r="P1992">
        <v>2</v>
      </c>
      <c r="Q1992" t="str">
        <f>CONCATENATE(C1992,E1992,G1992,I1992)</f>
        <v>14</v>
      </c>
    </row>
    <row r="1993" spans="1:17" x14ac:dyDescent="0.25">
      <c r="A1993">
        <v>12473</v>
      </c>
      <c r="B1993">
        <v>162.49248499999999</v>
      </c>
      <c r="C1993" s="3">
        <v>1</v>
      </c>
      <c r="H1993">
        <v>151.22583</v>
      </c>
      <c r="I1993" s="4">
        <v>4</v>
      </c>
      <c r="P1993">
        <v>2</v>
      </c>
      <c r="Q1993" t="str">
        <f>CONCATENATE(C1993,E1993,G1993,I1993)</f>
        <v>14</v>
      </c>
    </row>
    <row r="1994" spans="1:17" x14ac:dyDescent="0.25">
      <c r="A1994">
        <v>12474</v>
      </c>
      <c r="B1994">
        <v>162.49248499999999</v>
      </c>
      <c r="C1994" s="3">
        <v>1</v>
      </c>
      <c r="H1994">
        <v>151.22583</v>
      </c>
      <c r="I1994" s="4">
        <v>4</v>
      </c>
      <c r="P1994">
        <v>2</v>
      </c>
      <c r="Q1994" t="str">
        <f>CONCATENATE(C1994,E1994,G1994,I1994)</f>
        <v>14</v>
      </c>
    </row>
    <row r="1995" spans="1:17" x14ac:dyDescent="0.25">
      <c r="A1995">
        <v>12475</v>
      </c>
      <c r="B1995">
        <v>162.49248499999999</v>
      </c>
      <c r="C1995" s="3">
        <v>1</v>
      </c>
      <c r="H1995">
        <v>151.22583</v>
      </c>
      <c r="I1995" s="4">
        <v>4</v>
      </c>
      <c r="P1995">
        <v>2</v>
      </c>
      <c r="Q1995" t="str">
        <f>CONCATENATE(C1995,E1995,G1995,I1995)</f>
        <v>14</v>
      </c>
    </row>
    <row r="1996" spans="1:17" x14ac:dyDescent="0.25">
      <c r="A1996">
        <v>12476</v>
      </c>
      <c r="B1996">
        <v>162.49248499999999</v>
      </c>
      <c r="C1996" s="3">
        <v>1</v>
      </c>
      <c r="H1996">
        <v>151.22583</v>
      </c>
      <c r="I1996" s="4">
        <v>4</v>
      </c>
      <c r="P1996">
        <v>2</v>
      </c>
      <c r="Q1996" t="str">
        <f>CONCATENATE(C1996,E1996,G1996,I1996)</f>
        <v>14</v>
      </c>
    </row>
    <row r="1997" spans="1:17" x14ac:dyDescent="0.25">
      <c r="A1997">
        <v>12477</v>
      </c>
      <c r="B1997">
        <v>162.49248499999999</v>
      </c>
      <c r="C1997" s="3">
        <v>1</v>
      </c>
      <c r="H1997">
        <v>151.22583</v>
      </c>
      <c r="I1997" s="4">
        <v>4</v>
      </c>
      <c r="P1997">
        <v>2</v>
      </c>
      <c r="Q1997" t="str">
        <f>CONCATENATE(C1997,E1997,G1997,I1997)</f>
        <v>14</v>
      </c>
    </row>
    <row r="1998" spans="1:17" x14ac:dyDescent="0.25">
      <c r="A1998">
        <v>12478</v>
      </c>
      <c r="B1998">
        <v>162.49248499999999</v>
      </c>
      <c r="C1998" s="3">
        <v>1</v>
      </c>
      <c r="D1998">
        <v>170.625812</v>
      </c>
      <c r="E1998" s="1">
        <v>2</v>
      </c>
      <c r="H1998">
        <v>151.22583</v>
      </c>
      <c r="I1998" s="4">
        <v>4</v>
      </c>
      <c r="P1998">
        <v>3</v>
      </c>
      <c r="Q1998" t="str">
        <f>CONCATENATE(C1998,E1998,G1998,I1998)</f>
        <v>124</v>
      </c>
    </row>
    <row r="1999" spans="1:17" x14ac:dyDescent="0.25">
      <c r="A1999">
        <v>12479</v>
      </c>
      <c r="B1999">
        <v>162.49248499999999</v>
      </c>
      <c r="C1999" s="3">
        <v>1</v>
      </c>
      <c r="D1999">
        <v>170.625812</v>
      </c>
      <c r="E1999" s="1">
        <v>2</v>
      </c>
      <c r="H1999">
        <v>151.22583</v>
      </c>
      <c r="I1999" s="4">
        <v>4</v>
      </c>
      <c r="P1999">
        <v>3</v>
      </c>
      <c r="Q1999" t="str">
        <f>CONCATENATE(C1999,E1999,G1999,I1999)</f>
        <v>124</v>
      </c>
    </row>
    <row r="2000" spans="1:17" x14ac:dyDescent="0.25">
      <c r="A2000">
        <v>12480</v>
      </c>
      <c r="B2000">
        <v>162.49248499999999</v>
      </c>
      <c r="C2000" s="3">
        <v>1</v>
      </c>
      <c r="D2000">
        <v>170.625812</v>
      </c>
      <c r="E2000" s="1">
        <v>2</v>
      </c>
      <c r="H2000">
        <v>151.22583</v>
      </c>
      <c r="I2000" s="4">
        <v>4</v>
      </c>
      <c r="P2000">
        <v>3</v>
      </c>
      <c r="Q2000" t="str">
        <f>CONCATENATE(C2000,E2000,G2000,I2000)</f>
        <v>124</v>
      </c>
    </row>
    <row r="2001" spans="1:17" x14ac:dyDescent="0.25">
      <c r="A2001">
        <v>12481</v>
      </c>
      <c r="B2001">
        <v>162.49248499999999</v>
      </c>
      <c r="C2001" s="3">
        <v>1</v>
      </c>
      <c r="D2001">
        <v>170.625812</v>
      </c>
      <c r="E2001" s="1">
        <v>2</v>
      </c>
      <c r="F2001">
        <v>157.359138</v>
      </c>
      <c r="G2001" s="2">
        <v>3</v>
      </c>
      <c r="H2001">
        <v>151.22583</v>
      </c>
      <c r="I2001" s="4">
        <v>4</v>
      </c>
      <c r="P2001">
        <v>4</v>
      </c>
      <c r="Q2001" t="str">
        <f>CONCATENATE(C2001,E2001,G2001,I2001)</f>
        <v>1234</v>
      </c>
    </row>
    <row r="2002" spans="1:17" x14ac:dyDescent="0.25">
      <c r="A2002">
        <v>12482</v>
      </c>
      <c r="D2002">
        <v>170.625812</v>
      </c>
      <c r="E2002" s="1">
        <v>2</v>
      </c>
      <c r="F2002">
        <v>157.359138</v>
      </c>
      <c r="G2002" s="2">
        <v>3</v>
      </c>
      <c r="H2002">
        <v>151.22583</v>
      </c>
      <c r="I2002" s="4">
        <v>4</v>
      </c>
      <c r="P2002">
        <v>3</v>
      </c>
      <c r="Q2002" t="str">
        <f>CONCATENATE(C2002,E2002,G2002,I2002)</f>
        <v>234</v>
      </c>
    </row>
    <row r="2003" spans="1:17" x14ac:dyDescent="0.25">
      <c r="A2003">
        <v>12483</v>
      </c>
      <c r="D2003">
        <v>170.625812</v>
      </c>
      <c r="E2003" s="1">
        <v>2</v>
      </c>
      <c r="F2003">
        <v>157.359138</v>
      </c>
      <c r="G2003" s="2">
        <v>3</v>
      </c>
      <c r="H2003">
        <v>151.22583</v>
      </c>
      <c r="I2003" s="4">
        <v>4</v>
      </c>
      <c r="P2003">
        <v>3</v>
      </c>
      <c r="Q2003" t="str">
        <f>CONCATENATE(C2003,E2003,G2003,I2003)</f>
        <v>234</v>
      </c>
    </row>
    <row r="2004" spans="1:17" x14ac:dyDescent="0.25">
      <c r="A2004">
        <v>12484</v>
      </c>
      <c r="D2004">
        <v>170.625812</v>
      </c>
      <c r="E2004" s="1">
        <v>2</v>
      </c>
      <c r="F2004">
        <v>157.359138</v>
      </c>
      <c r="G2004" s="2">
        <v>3</v>
      </c>
      <c r="H2004">
        <v>151.22583</v>
      </c>
      <c r="I2004" s="4">
        <v>4</v>
      </c>
      <c r="P2004">
        <v>3</v>
      </c>
      <c r="Q2004" t="str">
        <f>CONCATENATE(C2004,E2004,G2004,I2004)</f>
        <v>234</v>
      </c>
    </row>
    <row r="2005" spans="1:17" x14ac:dyDescent="0.25">
      <c r="A2005">
        <v>12485</v>
      </c>
      <c r="D2005">
        <v>170.625812</v>
      </c>
      <c r="E2005" s="1">
        <v>2</v>
      </c>
      <c r="F2005">
        <v>157.359138</v>
      </c>
      <c r="G2005" s="2">
        <v>3</v>
      </c>
      <c r="H2005">
        <v>151.22583</v>
      </c>
      <c r="I2005" s="4">
        <v>4</v>
      </c>
      <c r="P2005">
        <v>3</v>
      </c>
      <c r="Q2005" t="str">
        <f>CONCATENATE(C2005,E2005,G2005,I2005)</f>
        <v>234</v>
      </c>
    </row>
    <row r="2006" spans="1:17" x14ac:dyDescent="0.25">
      <c r="A2006">
        <v>12486</v>
      </c>
      <c r="D2006">
        <v>170.625812</v>
      </c>
      <c r="E2006" s="1">
        <v>2</v>
      </c>
      <c r="F2006">
        <v>157.359138</v>
      </c>
      <c r="G2006" s="2">
        <v>3</v>
      </c>
      <c r="H2006">
        <v>151.22583</v>
      </c>
      <c r="I2006" s="4">
        <v>4</v>
      </c>
      <c r="P2006">
        <v>3</v>
      </c>
      <c r="Q2006" t="str">
        <f>CONCATENATE(C2006,E2006,G2006,I2006)</f>
        <v>234</v>
      </c>
    </row>
    <row r="2007" spans="1:17" x14ac:dyDescent="0.25">
      <c r="A2007">
        <v>12487</v>
      </c>
      <c r="D2007">
        <v>170.625812</v>
      </c>
      <c r="E2007" s="1">
        <v>2</v>
      </c>
      <c r="F2007">
        <v>157.359138</v>
      </c>
      <c r="G2007" s="2">
        <v>3</v>
      </c>
      <c r="H2007">
        <v>151.22583</v>
      </c>
      <c r="I2007" s="4">
        <v>4</v>
      </c>
      <c r="P2007">
        <v>3</v>
      </c>
      <c r="Q2007" t="str">
        <f>CONCATENATE(C2007,E2007,G2007,I2007)</f>
        <v>234</v>
      </c>
    </row>
    <row r="2008" spans="1:17" x14ac:dyDescent="0.25">
      <c r="A2008">
        <v>12488</v>
      </c>
      <c r="D2008">
        <v>170.625812</v>
      </c>
      <c r="E2008" s="1">
        <v>2</v>
      </c>
      <c r="F2008">
        <v>157.359138</v>
      </c>
      <c r="G2008" s="2">
        <v>3</v>
      </c>
      <c r="H2008">
        <v>151.22583</v>
      </c>
      <c r="I2008" s="4">
        <v>4</v>
      </c>
      <c r="P2008">
        <v>3</v>
      </c>
      <c r="Q2008" t="str">
        <f>CONCATENATE(C2008,E2008,G2008,I2008)</f>
        <v>234</v>
      </c>
    </row>
    <row r="2009" spans="1:17" x14ac:dyDescent="0.25">
      <c r="A2009">
        <v>12489</v>
      </c>
      <c r="D2009">
        <v>170.625812</v>
      </c>
      <c r="E2009" s="1">
        <v>2</v>
      </c>
      <c r="F2009">
        <v>157.359138</v>
      </c>
      <c r="G2009" s="2">
        <v>3</v>
      </c>
      <c r="H2009">
        <v>151.22583</v>
      </c>
      <c r="I2009" s="4">
        <v>4</v>
      </c>
      <c r="P2009">
        <v>3</v>
      </c>
      <c r="Q2009" t="str">
        <f>CONCATENATE(C2009,E2009,G2009,I2009)</f>
        <v>234</v>
      </c>
    </row>
    <row r="2010" spans="1:17" x14ac:dyDescent="0.25">
      <c r="A2010">
        <v>12490</v>
      </c>
      <c r="D2010">
        <v>170.625812</v>
      </c>
      <c r="E2010" s="1">
        <v>2</v>
      </c>
      <c r="F2010">
        <v>157.359138</v>
      </c>
      <c r="G2010" s="2">
        <v>3</v>
      </c>
      <c r="P2010">
        <v>2</v>
      </c>
      <c r="Q2010" t="str">
        <f>CONCATENATE(C2010,E2010,G2010,I2010)</f>
        <v>23</v>
      </c>
    </row>
    <row r="2011" spans="1:17" x14ac:dyDescent="0.25">
      <c r="A2011">
        <v>12491</v>
      </c>
      <c r="D2011">
        <v>170.625812</v>
      </c>
      <c r="E2011" s="1">
        <v>2</v>
      </c>
      <c r="F2011">
        <v>157.359138</v>
      </c>
      <c r="G2011" s="2">
        <v>3</v>
      </c>
      <c r="P2011">
        <v>2</v>
      </c>
      <c r="Q2011" t="str">
        <f>CONCATENATE(C2011,E2011,G2011,I2011)</f>
        <v>23</v>
      </c>
    </row>
    <row r="2012" spans="1:17" x14ac:dyDescent="0.25">
      <c r="A2012">
        <v>12492</v>
      </c>
      <c r="D2012">
        <v>170.625812</v>
      </c>
      <c r="E2012" s="1">
        <v>2</v>
      </c>
      <c r="F2012">
        <v>157.359138</v>
      </c>
      <c r="G2012" s="2">
        <v>3</v>
      </c>
      <c r="P2012">
        <v>2</v>
      </c>
      <c r="Q2012" t="str">
        <f>CONCATENATE(C2012,E2012,G2012,I2012)</f>
        <v>23</v>
      </c>
    </row>
    <row r="2013" spans="1:17" x14ac:dyDescent="0.25">
      <c r="A2013">
        <v>12493</v>
      </c>
      <c r="D2013">
        <v>170.625812</v>
      </c>
      <c r="E2013" s="1">
        <v>2</v>
      </c>
      <c r="F2013">
        <v>157.359138</v>
      </c>
      <c r="G2013" s="2">
        <v>3</v>
      </c>
      <c r="P2013">
        <v>2</v>
      </c>
      <c r="Q2013" t="str">
        <f>CONCATENATE(C2013,E2013,G2013,I2013)</f>
        <v>23</v>
      </c>
    </row>
    <row r="2014" spans="1:17" x14ac:dyDescent="0.25">
      <c r="A2014">
        <v>12494</v>
      </c>
      <c r="D2014">
        <v>170.625812</v>
      </c>
      <c r="E2014" s="1">
        <v>2</v>
      </c>
      <c r="F2014">
        <v>157.359138</v>
      </c>
      <c r="G2014" s="2">
        <v>3</v>
      </c>
      <c r="P2014">
        <v>2</v>
      </c>
      <c r="Q2014" t="str">
        <f>CONCATENATE(C2014,E2014,G2014,I2014)</f>
        <v>23</v>
      </c>
    </row>
    <row r="2015" spans="1:17" x14ac:dyDescent="0.25">
      <c r="A2015">
        <v>12495</v>
      </c>
      <c r="D2015">
        <v>170.625812</v>
      </c>
      <c r="E2015" s="1">
        <v>2</v>
      </c>
      <c r="F2015">
        <v>157.359138</v>
      </c>
      <c r="G2015" s="2">
        <v>3</v>
      </c>
      <c r="P2015">
        <v>2</v>
      </c>
      <c r="Q2015" t="str">
        <f>CONCATENATE(C2015,E2015,G2015,I2015)</f>
        <v>23</v>
      </c>
    </row>
    <row r="2016" spans="1:17" x14ac:dyDescent="0.25">
      <c r="A2016">
        <v>12496</v>
      </c>
      <c r="D2016">
        <v>170.625812</v>
      </c>
      <c r="E2016" s="1">
        <v>2</v>
      </c>
      <c r="F2016">
        <v>157.359138</v>
      </c>
      <c r="G2016" s="2">
        <v>3</v>
      </c>
      <c r="P2016">
        <v>2</v>
      </c>
      <c r="Q2016" t="str">
        <f>CONCATENATE(C2016,E2016,G2016,I2016)</f>
        <v>23</v>
      </c>
    </row>
    <row r="2017" spans="1:17" x14ac:dyDescent="0.25">
      <c r="A2017">
        <v>12497</v>
      </c>
      <c r="D2017">
        <v>170.625812</v>
      </c>
      <c r="E2017" s="1">
        <v>2</v>
      </c>
      <c r="F2017">
        <v>157.359138</v>
      </c>
      <c r="G2017" s="2">
        <v>3</v>
      </c>
      <c r="P2017">
        <v>2</v>
      </c>
      <c r="Q2017" t="str">
        <f>CONCATENATE(C2017,E2017,G2017,I2017)</f>
        <v>23</v>
      </c>
    </row>
    <row r="2018" spans="1:17" x14ac:dyDescent="0.25">
      <c r="A2018">
        <v>12498</v>
      </c>
      <c r="D2018">
        <v>170.625812</v>
      </c>
      <c r="E2018" s="1">
        <v>2</v>
      </c>
      <c r="F2018">
        <v>157.359138</v>
      </c>
      <c r="G2018" s="2">
        <v>3</v>
      </c>
      <c r="P2018">
        <v>2</v>
      </c>
      <c r="Q2018" t="str">
        <f>CONCATENATE(C2018,E2018,G2018,I2018)</f>
        <v>23</v>
      </c>
    </row>
    <row r="2019" spans="1:17" x14ac:dyDescent="0.25">
      <c r="A2019">
        <v>12499</v>
      </c>
      <c r="D2019">
        <v>170.625812</v>
      </c>
      <c r="E2019" s="1">
        <v>2</v>
      </c>
      <c r="F2019">
        <v>157.359138</v>
      </c>
      <c r="G2019" s="2">
        <v>3</v>
      </c>
      <c r="P2019">
        <v>2</v>
      </c>
      <c r="Q2019" t="str">
        <f>CONCATENATE(C2019,E2019,G2019,I2019)</f>
        <v>23</v>
      </c>
    </row>
    <row r="2020" spans="1:17" x14ac:dyDescent="0.25">
      <c r="A2020">
        <v>12500</v>
      </c>
      <c r="D2020">
        <v>170.625812</v>
      </c>
      <c r="E2020" s="1">
        <v>2</v>
      </c>
      <c r="F2020">
        <v>157.359138</v>
      </c>
      <c r="G2020" s="2">
        <v>3</v>
      </c>
      <c r="P2020">
        <v>2</v>
      </c>
      <c r="Q2020" t="str">
        <f>CONCATENATE(C2020,E2020,G2020,I2020)</f>
        <v>23</v>
      </c>
    </row>
    <row r="2021" spans="1:17" x14ac:dyDescent="0.25">
      <c r="A2021">
        <v>12501</v>
      </c>
      <c r="D2021">
        <v>170.625812</v>
      </c>
      <c r="E2021" s="1">
        <v>2</v>
      </c>
      <c r="F2021">
        <v>157.359138</v>
      </c>
      <c r="G2021" s="2">
        <v>3</v>
      </c>
      <c r="P2021">
        <v>2</v>
      </c>
      <c r="Q2021" t="str">
        <f>CONCATENATE(C2021,E2021,G2021,I2021)</f>
        <v>23</v>
      </c>
    </row>
    <row r="2022" spans="1:17" x14ac:dyDescent="0.25">
      <c r="A2022">
        <v>12502</v>
      </c>
      <c r="D2022">
        <v>170.625812</v>
      </c>
      <c r="E2022" s="1">
        <v>2</v>
      </c>
      <c r="F2022">
        <v>157.359138</v>
      </c>
      <c r="G2022" s="2">
        <v>3</v>
      </c>
      <c r="P2022">
        <v>2</v>
      </c>
      <c r="Q2022" t="str">
        <f>CONCATENATE(C2022,E2022,G2022,I2022)</f>
        <v>23</v>
      </c>
    </row>
    <row r="2023" spans="1:17" x14ac:dyDescent="0.25">
      <c r="A2023">
        <v>12503</v>
      </c>
      <c r="D2023">
        <v>170.625812</v>
      </c>
      <c r="E2023" s="1">
        <v>2</v>
      </c>
      <c r="F2023">
        <v>157.359138</v>
      </c>
      <c r="G2023" s="2">
        <v>3</v>
      </c>
      <c r="P2023">
        <v>2</v>
      </c>
      <c r="Q2023" t="str">
        <f>CONCATENATE(C2023,E2023,G2023,I2023)</f>
        <v>23</v>
      </c>
    </row>
    <row r="2024" spans="1:17" x14ac:dyDescent="0.25">
      <c r="A2024">
        <v>12504</v>
      </c>
      <c r="D2024">
        <v>170.625812</v>
      </c>
      <c r="E2024" s="1">
        <v>2</v>
      </c>
      <c r="F2024">
        <v>157.359138</v>
      </c>
      <c r="G2024" s="2">
        <v>3</v>
      </c>
      <c r="P2024">
        <v>2</v>
      </c>
      <c r="Q2024" t="str">
        <f>CONCATENATE(C2024,E2024,G2024,I2024)</f>
        <v>23</v>
      </c>
    </row>
    <row r="2025" spans="1:17" x14ac:dyDescent="0.25">
      <c r="A2025">
        <v>12505</v>
      </c>
      <c r="D2025">
        <v>170.625812</v>
      </c>
      <c r="E2025" s="1">
        <v>2</v>
      </c>
      <c r="F2025">
        <v>157.359138</v>
      </c>
      <c r="G2025" s="2">
        <v>3</v>
      </c>
      <c r="P2025">
        <v>2</v>
      </c>
      <c r="Q2025" t="str">
        <f>CONCATENATE(C2025,E2025,G2025,I2025)</f>
        <v>23</v>
      </c>
    </row>
    <row r="2026" spans="1:17" x14ac:dyDescent="0.25">
      <c r="A2026">
        <v>12506</v>
      </c>
      <c r="D2026">
        <v>170.625812</v>
      </c>
      <c r="E2026" s="1">
        <v>2</v>
      </c>
      <c r="F2026">
        <v>157.49248499999999</v>
      </c>
      <c r="G2026" s="2">
        <v>3</v>
      </c>
      <c r="P2026">
        <v>2</v>
      </c>
      <c r="Q2026" t="str">
        <f>CONCATENATE(C2026,E2026,G2026,I2026)</f>
        <v>23</v>
      </c>
    </row>
    <row r="2027" spans="1:17" x14ac:dyDescent="0.25">
      <c r="A2027">
        <v>12507</v>
      </c>
      <c r="D2027">
        <v>170.625812</v>
      </c>
      <c r="E2027" s="1">
        <v>2</v>
      </c>
      <c r="F2027">
        <v>157.759185</v>
      </c>
      <c r="G2027" s="2">
        <v>3</v>
      </c>
      <c r="P2027">
        <v>2</v>
      </c>
      <c r="Q2027" t="str">
        <f>CONCATENATE(C2027,E2027,G2027,I2027)</f>
        <v>23</v>
      </c>
    </row>
    <row r="2028" spans="1:17" x14ac:dyDescent="0.25">
      <c r="A2028">
        <v>12508</v>
      </c>
      <c r="D2028">
        <v>170.625812</v>
      </c>
      <c r="E2028" s="1">
        <v>2</v>
      </c>
      <c r="F2028">
        <v>157.892425</v>
      </c>
      <c r="G2028" s="2">
        <v>3</v>
      </c>
      <c r="P2028">
        <v>2</v>
      </c>
      <c r="Q2028" t="str">
        <f>CONCATENATE(C2028,E2028,G2028,I2028)</f>
        <v>23</v>
      </c>
    </row>
    <row r="2029" spans="1:17" x14ac:dyDescent="0.25">
      <c r="A2029">
        <v>12509</v>
      </c>
      <c r="D2029">
        <v>170.625812</v>
      </c>
      <c r="E2029" s="1">
        <v>2</v>
      </c>
      <c r="F2029">
        <v>157.892425</v>
      </c>
      <c r="G2029" s="2">
        <v>3</v>
      </c>
      <c r="P2029">
        <v>2</v>
      </c>
      <c r="Q2029" t="str">
        <f>CONCATENATE(C2029,E2029,G2029,I2029)</f>
        <v>23</v>
      </c>
    </row>
    <row r="2030" spans="1:17" x14ac:dyDescent="0.25">
      <c r="A2030">
        <v>12510</v>
      </c>
      <c r="B2030">
        <v>180.42584399999998</v>
      </c>
      <c r="C2030" s="3">
        <v>1</v>
      </c>
      <c r="D2030">
        <v>170.625812</v>
      </c>
      <c r="E2030" s="1">
        <v>2</v>
      </c>
      <c r="F2030">
        <v>157.892425</v>
      </c>
      <c r="G2030" s="2">
        <v>3</v>
      </c>
      <c r="P2030">
        <v>3</v>
      </c>
      <c r="Q2030" t="str">
        <f>CONCATENATE(C2030,E2030,G2030,I2030)</f>
        <v>123</v>
      </c>
    </row>
    <row r="2031" spans="1:17" x14ac:dyDescent="0.25">
      <c r="A2031">
        <v>12511</v>
      </c>
      <c r="B2031">
        <v>180.42584399999998</v>
      </c>
      <c r="C2031" s="3">
        <v>1</v>
      </c>
      <c r="F2031">
        <v>157.95915600000001</v>
      </c>
      <c r="G2031" s="2">
        <v>3</v>
      </c>
      <c r="P2031">
        <v>2</v>
      </c>
      <c r="Q2031" t="str">
        <f>CONCATENATE(C2031,E2031,G2031,I2031)</f>
        <v>13</v>
      </c>
    </row>
    <row r="2032" spans="1:17" x14ac:dyDescent="0.25">
      <c r="A2032">
        <v>12512</v>
      </c>
      <c r="B2032">
        <v>180.42584399999998</v>
      </c>
      <c r="C2032" s="3">
        <v>1</v>
      </c>
      <c r="F2032">
        <v>157.95915600000001</v>
      </c>
      <c r="G2032" s="2">
        <v>3</v>
      </c>
      <c r="H2032">
        <v>167.692455</v>
      </c>
      <c r="I2032" s="4">
        <v>4</v>
      </c>
      <c r="P2032">
        <v>3</v>
      </c>
      <c r="Q2032" t="str">
        <f>CONCATENATE(C2032,E2032,G2032,I2032)</f>
        <v>134</v>
      </c>
    </row>
    <row r="2033" spans="1:17" x14ac:dyDescent="0.25">
      <c r="A2033">
        <v>12513</v>
      </c>
      <c r="B2033">
        <v>180.42584399999998</v>
      </c>
      <c r="C2033" s="3">
        <v>1</v>
      </c>
      <c r="H2033">
        <v>167.692455</v>
      </c>
      <c r="I2033" s="4">
        <v>4</v>
      </c>
      <c r="P2033">
        <v>2</v>
      </c>
      <c r="Q2033" t="str">
        <f>CONCATENATE(C2033,E2033,G2033,I2033)</f>
        <v>14</v>
      </c>
    </row>
    <row r="2034" spans="1:17" x14ac:dyDescent="0.25">
      <c r="A2034">
        <v>12514</v>
      </c>
      <c r="B2034">
        <v>180.42584399999998</v>
      </c>
      <c r="C2034" s="3">
        <v>1</v>
      </c>
      <c r="H2034">
        <v>167.692455</v>
      </c>
      <c r="I2034" s="4">
        <v>4</v>
      </c>
      <c r="P2034">
        <v>2</v>
      </c>
      <c r="Q2034" t="str">
        <f>CONCATENATE(C2034,E2034,G2034,I2034)</f>
        <v>14</v>
      </c>
    </row>
    <row r="2035" spans="1:17" x14ac:dyDescent="0.25">
      <c r="A2035">
        <v>12515</v>
      </c>
      <c r="B2035">
        <v>180.42584399999998</v>
      </c>
      <c r="C2035" s="3">
        <v>1</v>
      </c>
      <c r="H2035">
        <v>167.692455</v>
      </c>
      <c r="I2035" s="4">
        <v>4</v>
      </c>
      <c r="P2035">
        <v>2</v>
      </c>
      <c r="Q2035" t="str">
        <f>CONCATENATE(C2035,E2035,G2035,I2035)</f>
        <v>14</v>
      </c>
    </row>
    <row r="2036" spans="1:17" x14ac:dyDescent="0.25">
      <c r="A2036">
        <v>12516</v>
      </c>
      <c r="B2036">
        <v>180.42584399999998</v>
      </c>
      <c r="C2036" s="3">
        <v>1</v>
      </c>
      <c r="H2036">
        <v>167.692455</v>
      </c>
      <c r="I2036" s="4">
        <v>4</v>
      </c>
      <c r="P2036">
        <v>2</v>
      </c>
      <c r="Q2036" t="str">
        <f>CONCATENATE(C2036,E2036,G2036,I2036)</f>
        <v>14</v>
      </c>
    </row>
    <row r="2037" spans="1:17" x14ac:dyDescent="0.25">
      <c r="A2037">
        <v>12517</v>
      </c>
      <c r="B2037">
        <v>180.42584399999998</v>
      </c>
      <c r="C2037" s="3">
        <v>1</v>
      </c>
      <c r="H2037">
        <v>167.692455</v>
      </c>
      <c r="I2037" s="4">
        <v>4</v>
      </c>
      <c r="P2037">
        <v>2</v>
      </c>
      <c r="Q2037" t="str">
        <f>CONCATENATE(C2037,E2037,G2037,I2037)</f>
        <v>14</v>
      </c>
    </row>
    <row r="2038" spans="1:17" x14ac:dyDescent="0.25">
      <c r="A2038">
        <v>12518</v>
      </c>
      <c r="B2038">
        <v>180.42584399999998</v>
      </c>
      <c r="C2038" s="3">
        <v>1</v>
      </c>
      <c r="H2038">
        <v>167.692455</v>
      </c>
      <c r="I2038" s="4">
        <v>4</v>
      </c>
      <c r="P2038">
        <v>2</v>
      </c>
      <c r="Q2038" t="str">
        <f>CONCATENATE(C2038,E2038,G2038,I2038)</f>
        <v>14</v>
      </c>
    </row>
    <row r="2039" spans="1:17" x14ac:dyDescent="0.25">
      <c r="A2039">
        <v>12519</v>
      </c>
      <c r="B2039">
        <v>180.42584399999998</v>
      </c>
      <c r="C2039" s="3">
        <v>1</v>
      </c>
      <c r="H2039">
        <v>167.692455</v>
      </c>
      <c r="I2039" s="4">
        <v>4</v>
      </c>
      <c r="P2039">
        <v>2</v>
      </c>
      <c r="Q2039" t="str">
        <f>CONCATENATE(C2039,E2039,G2039,I2039)</f>
        <v>14</v>
      </c>
    </row>
    <row r="2040" spans="1:17" x14ac:dyDescent="0.25">
      <c r="A2040">
        <v>12520</v>
      </c>
      <c r="B2040">
        <v>180.42584399999998</v>
      </c>
      <c r="C2040" s="3">
        <v>1</v>
      </c>
      <c r="H2040">
        <v>167.692455</v>
      </c>
      <c r="I2040" s="4">
        <v>4</v>
      </c>
      <c r="P2040">
        <v>2</v>
      </c>
      <c r="Q2040" t="str">
        <f>CONCATENATE(C2040,E2040,G2040,I2040)</f>
        <v>14</v>
      </c>
    </row>
    <row r="2041" spans="1:17" x14ac:dyDescent="0.25">
      <c r="A2041">
        <v>12521</v>
      </c>
      <c r="B2041">
        <v>180.42584399999998</v>
      </c>
      <c r="C2041" s="3">
        <v>1</v>
      </c>
      <c r="H2041">
        <v>167.692455</v>
      </c>
      <c r="I2041" s="4">
        <v>4</v>
      </c>
      <c r="P2041">
        <v>2</v>
      </c>
      <c r="Q2041" t="str">
        <f>CONCATENATE(C2041,E2041,G2041,I2041)</f>
        <v>14</v>
      </c>
    </row>
    <row r="2042" spans="1:17" x14ac:dyDescent="0.25">
      <c r="A2042">
        <v>12522</v>
      </c>
      <c r="B2042">
        <v>180.42584399999998</v>
      </c>
      <c r="C2042" s="3">
        <v>1</v>
      </c>
      <c r="H2042">
        <v>167.692455</v>
      </c>
      <c r="I2042" s="4">
        <v>4</v>
      </c>
      <c r="P2042">
        <v>2</v>
      </c>
      <c r="Q2042" t="str">
        <f>CONCATENATE(C2042,E2042,G2042,I2042)</f>
        <v>14</v>
      </c>
    </row>
    <row r="2043" spans="1:17" x14ac:dyDescent="0.25">
      <c r="A2043">
        <v>12523</v>
      </c>
      <c r="B2043">
        <v>180.42584399999998</v>
      </c>
      <c r="C2043" s="3">
        <v>1</v>
      </c>
      <c r="H2043">
        <v>167.692455</v>
      </c>
      <c r="I2043" s="4">
        <v>4</v>
      </c>
      <c r="P2043">
        <v>2</v>
      </c>
      <c r="Q2043" t="str">
        <f>CONCATENATE(C2043,E2043,G2043,I2043)</f>
        <v>14</v>
      </c>
    </row>
    <row r="2044" spans="1:17" x14ac:dyDescent="0.25">
      <c r="A2044">
        <v>12524</v>
      </c>
      <c r="B2044">
        <v>180.42584399999998</v>
      </c>
      <c r="C2044" s="3">
        <v>1</v>
      </c>
      <c r="H2044">
        <v>167.692455</v>
      </c>
      <c r="I2044" s="4">
        <v>4</v>
      </c>
      <c r="P2044">
        <v>2</v>
      </c>
      <c r="Q2044" t="str">
        <f>CONCATENATE(C2044,E2044,G2044,I2044)</f>
        <v>14</v>
      </c>
    </row>
    <row r="2045" spans="1:17" x14ac:dyDescent="0.25">
      <c r="A2045">
        <v>12525</v>
      </c>
      <c r="B2045">
        <v>180.42584399999998</v>
      </c>
      <c r="C2045" s="3">
        <v>1</v>
      </c>
      <c r="H2045">
        <v>167.692455</v>
      </c>
      <c r="I2045" s="4">
        <v>4</v>
      </c>
      <c r="P2045">
        <v>2</v>
      </c>
      <c r="Q2045" t="str">
        <f>CONCATENATE(C2045,E2045,G2045,I2045)</f>
        <v>14</v>
      </c>
    </row>
    <row r="2046" spans="1:17" x14ac:dyDescent="0.25">
      <c r="A2046">
        <v>12526</v>
      </c>
      <c r="B2046">
        <v>180.42584399999998</v>
      </c>
      <c r="C2046" s="3">
        <v>1</v>
      </c>
      <c r="H2046">
        <v>167.692455</v>
      </c>
      <c r="I2046" s="4">
        <v>4</v>
      </c>
      <c r="P2046">
        <v>2</v>
      </c>
      <c r="Q2046" t="str">
        <f>CONCATENATE(C2046,E2046,G2046,I2046)</f>
        <v>14</v>
      </c>
    </row>
    <row r="2047" spans="1:17" x14ac:dyDescent="0.25">
      <c r="A2047">
        <v>12527</v>
      </c>
      <c r="B2047">
        <v>180.42584399999998</v>
      </c>
      <c r="C2047" s="3">
        <v>1</v>
      </c>
      <c r="H2047">
        <v>167.692455</v>
      </c>
      <c r="I2047" s="4">
        <v>4</v>
      </c>
      <c r="P2047">
        <v>2</v>
      </c>
      <c r="Q2047" t="str">
        <f>CONCATENATE(C2047,E2047,G2047,I2047)</f>
        <v>14</v>
      </c>
    </row>
    <row r="2048" spans="1:17" x14ac:dyDescent="0.25">
      <c r="A2048">
        <v>12528</v>
      </c>
      <c r="B2048">
        <v>180.42584399999998</v>
      </c>
      <c r="C2048" s="3">
        <v>1</v>
      </c>
      <c r="H2048">
        <v>167.692455</v>
      </c>
      <c r="I2048" s="4">
        <v>4</v>
      </c>
      <c r="P2048">
        <v>2</v>
      </c>
      <c r="Q2048" t="str">
        <f>CONCATENATE(C2048,E2048,G2048,I2048)</f>
        <v>14</v>
      </c>
    </row>
    <row r="2049" spans="1:17" x14ac:dyDescent="0.25">
      <c r="A2049">
        <v>12529</v>
      </c>
      <c r="B2049">
        <v>180.42584399999998</v>
      </c>
      <c r="C2049" s="3">
        <v>1</v>
      </c>
      <c r="H2049">
        <v>167.692455</v>
      </c>
      <c r="I2049" s="4">
        <v>4</v>
      </c>
      <c r="P2049">
        <v>2</v>
      </c>
      <c r="Q2049" t="str">
        <f>CONCATENATE(C2049,E2049,G2049,I2049)</f>
        <v>14</v>
      </c>
    </row>
    <row r="2050" spans="1:17" x14ac:dyDescent="0.25">
      <c r="A2050">
        <v>12530</v>
      </c>
      <c r="B2050">
        <v>180.42584399999998</v>
      </c>
      <c r="C2050" s="3">
        <v>1</v>
      </c>
      <c r="H2050">
        <v>167.692455</v>
      </c>
      <c r="I2050" s="4">
        <v>4</v>
      </c>
      <c r="P2050">
        <v>2</v>
      </c>
      <c r="Q2050" t="str">
        <f>CONCATENATE(C2050,E2050,G2050,I2050)</f>
        <v>14</v>
      </c>
    </row>
    <row r="2051" spans="1:17" x14ac:dyDescent="0.25">
      <c r="A2051">
        <v>12531</v>
      </c>
      <c r="B2051">
        <v>180.42584399999998</v>
      </c>
      <c r="C2051" s="3">
        <v>1</v>
      </c>
      <c r="H2051">
        <v>167.692455</v>
      </c>
      <c r="I2051" s="4">
        <v>4</v>
      </c>
      <c r="P2051">
        <v>2</v>
      </c>
      <c r="Q2051" t="str">
        <f>CONCATENATE(C2051,E2051,G2051,I2051)</f>
        <v>14</v>
      </c>
    </row>
    <row r="2052" spans="1:17" x14ac:dyDescent="0.25">
      <c r="A2052">
        <v>12532</v>
      </c>
      <c r="B2052">
        <v>180.42584399999998</v>
      </c>
      <c r="C2052" s="3">
        <v>1</v>
      </c>
      <c r="H2052">
        <v>167.692455</v>
      </c>
      <c r="I2052" s="4">
        <v>4</v>
      </c>
      <c r="P2052">
        <v>2</v>
      </c>
      <c r="Q2052" t="str">
        <f>CONCATENATE(C2052,E2052,G2052,I2052)</f>
        <v>14</v>
      </c>
    </row>
    <row r="2053" spans="1:17" x14ac:dyDescent="0.25">
      <c r="A2053">
        <v>12533</v>
      </c>
      <c r="B2053">
        <v>180.42584399999998</v>
      </c>
      <c r="C2053" s="3">
        <v>1</v>
      </c>
      <c r="H2053">
        <v>167.892425</v>
      </c>
      <c r="I2053" s="4">
        <v>4</v>
      </c>
      <c r="P2053">
        <v>2</v>
      </c>
      <c r="Q2053" t="str">
        <f>CONCATENATE(C2053,E2053,G2053,I2053)</f>
        <v>14</v>
      </c>
    </row>
    <row r="2054" spans="1:17" x14ac:dyDescent="0.25">
      <c r="A2054">
        <v>12534</v>
      </c>
      <c r="B2054">
        <v>180.42584399999998</v>
      </c>
      <c r="C2054" s="3">
        <v>1</v>
      </c>
      <c r="H2054">
        <v>167.892425</v>
      </c>
      <c r="I2054" s="4">
        <v>4</v>
      </c>
      <c r="P2054">
        <v>2</v>
      </c>
      <c r="Q2054" t="str">
        <f>CONCATENATE(C2054,E2054,G2054,I2054)</f>
        <v>14</v>
      </c>
    </row>
    <row r="2055" spans="1:17" x14ac:dyDescent="0.25">
      <c r="A2055">
        <v>12535</v>
      </c>
      <c r="B2055">
        <v>180.42584399999998</v>
      </c>
      <c r="C2055" s="3">
        <v>1</v>
      </c>
      <c r="H2055">
        <v>167.892425</v>
      </c>
      <c r="I2055" s="4">
        <v>4</v>
      </c>
      <c r="P2055">
        <v>2</v>
      </c>
      <c r="Q2055" t="str">
        <f>CONCATENATE(C2055,E2055,G2055,I2055)</f>
        <v>14</v>
      </c>
    </row>
    <row r="2056" spans="1:17" x14ac:dyDescent="0.25">
      <c r="A2056">
        <v>12536</v>
      </c>
      <c r="D2056">
        <v>190.22576699999999</v>
      </c>
      <c r="E2056" s="1">
        <v>2</v>
      </c>
      <c r="H2056">
        <v>167.892425</v>
      </c>
      <c r="I2056" s="4">
        <v>4</v>
      </c>
      <c r="P2056">
        <v>2</v>
      </c>
      <c r="Q2056" t="str">
        <f>CONCATENATE(C2056,E2056,G2056,I2056)</f>
        <v>24</v>
      </c>
    </row>
    <row r="2057" spans="1:17" x14ac:dyDescent="0.25">
      <c r="A2057">
        <v>12537</v>
      </c>
      <c r="D2057">
        <v>190.22576699999999</v>
      </c>
      <c r="E2057" s="1">
        <v>2</v>
      </c>
      <c r="H2057">
        <v>168.02577500000001</v>
      </c>
      <c r="I2057" s="4">
        <v>4</v>
      </c>
      <c r="P2057">
        <v>2</v>
      </c>
      <c r="Q2057" t="str">
        <f>CONCATENATE(C2057,E2057,G2057,I2057)</f>
        <v>24</v>
      </c>
    </row>
    <row r="2058" spans="1:17" x14ac:dyDescent="0.25">
      <c r="A2058">
        <v>12538</v>
      </c>
      <c r="D2058">
        <v>190.22576699999999</v>
      </c>
      <c r="E2058" s="1">
        <v>2</v>
      </c>
      <c r="H2058">
        <v>168.292472</v>
      </c>
      <c r="I2058" s="4">
        <v>4</v>
      </c>
      <c r="P2058">
        <v>2</v>
      </c>
      <c r="Q2058" t="str">
        <f>CONCATENATE(C2058,E2058,G2058,I2058)</f>
        <v>24</v>
      </c>
    </row>
    <row r="2059" spans="1:17" x14ac:dyDescent="0.25">
      <c r="A2059">
        <v>12539</v>
      </c>
      <c r="D2059">
        <v>190.22576699999999</v>
      </c>
      <c r="E2059" s="1">
        <v>2</v>
      </c>
      <c r="F2059">
        <v>177.22578799999999</v>
      </c>
      <c r="G2059" s="2">
        <v>3</v>
      </c>
      <c r="H2059">
        <v>168.292472</v>
      </c>
      <c r="I2059" s="4">
        <v>4</v>
      </c>
      <c r="P2059">
        <v>3</v>
      </c>
      <c r="Q2059" t="str">
        <f>CONCATENATE(C2059,E2059,G2059,I2059)</f>
        <v>234</v>
      </c>
    </row>
    <row r="2060" spans="1:17" x14ac:dyDescent="0.25">
      <c r="A2060">
        <v>12540</v>
      </c>
      <c r="D2060">
        <v>190.22576699999999</v>
      </c>
      <c r="E2060" s="1">
        <v>2</v>
      </c>
      <c r="F2060">
        <v>177.22578799999999</v>
      </c>
      <c r="G2060" s="2">
        <v>3</v>
      </c>
      <c r="P2060">
        <v>2</v>
      </c>
      <c r="Q2060" t="str">
        <f>CONCATENATE(C2060,E2060,G2060,I2060)</f>
        <v>23</v>
      </c>
    </row>
    <row r="2061" spans="1:17" x14ac:dyDescent="0.25">
      <c r="A2061">
        <v>12541</v>
      </c>
      <c r="D2061">
        <v>190.22576699999999</v>
      </c>
      <c r="E2061" s="1">
        <v>2</v>
      </c>
      <c r="F2061">
        <v>177.22578799999999</v>
      </c>
      <c r="G2061" s="2">
        <v>3</v>
      </c>
      <c r="P2061">
        <v>2</v>
      </c>
      <c r="Q2061" t="str">
        <f>CONCATENATE(C2061,E2061,G2061,I2061)</f>
        <v>23</v>
      </c>
    </row>
    <row r="2062" spans="1:17" x14ac:dyDescent="0.25">
      <c r="A2062">
        <v>12542</v>
      </c>
      <c r="D2062">
        <v>190.22576699999999</v>
      </c>
      <c r="E2062" s="1">
        <v>2</v>
      </c>
      <c r="F2062">
        <v>177.22578799999999</v>
      </c>
      <c r="G2062" s="2">
        <v>3</v>
      </c>
      <c r="P2062">
        <v>2</v>
      </c>
      <c r="Q2062" t="str">
        <f>CONCATENATE(C2062,E2062,G2062,I2062)</f>
        <v>23</v>
      </c>
    </row>
    <row r="2063" spans="1:17" x14ac:dyDescent="0.25">
      <c r="A2063">
        <v>12543</v>
      </c>
      <c r="D2063">
        <v>190.22576699999999</v>
      </c>
      <c r="E2063" s="1">
        <v>2</v>
      </c>
      <c r="F2063">
        <v>177.22578799999999</v>
      </c>
      <c r="G2063" s="2">
        <v>3</v>
      </c>
      <c r="P2063">
        <v>2</v>
      </c>
      <c r="Q2063" t="str">
        <f>CONCATENATE(C2063,E2063,G2063,I2063)</f>
        <v>23</v>
      </c>
    </row>
    <row r="2064" spans="1:17" x14ac:dyDescent="0.25">
      <c r="A2064">
        <v>12544</v>
      </c>
      <c r="D2064">
        <v>190.22576699999999</v>
      </c>
      <c r="E2064" s="1">
        <v>2</v>
      </c>
      <c r="F2064">
        <v>177.22578799999999</v>
      </c>
      <c r="G2064" s="2">
        <v>3</v>
      </c>
      <c r="P2064">
        <v>2</v>
      </c>
      <c r="Q2064" t="str">
        <f>CONCATENATE(C2064,E2064,G2064,I2064)</f>
        <v>23</v>
      </c>
    </row>
    <row r="2065" spans="1:17" x14ac:dyDescent="0.25">
      <c r="A2065">
        <v>12545</v>
      </c>
      <c r="D2065">
        <v>190.22576699999999</v>
      </c>
      <c r="E2065" s="1">
        <v>2</v>
      </c>
      <c r="F2065">
        <v>177.22578799999999</v>
      </c>
      <c r="G2065" s="2">
        <v>3</v>
      </c>
      <c r="P2065">
        <v>2</v>
      </c>
      <c r="Q2065" t="str">
        <f>CONCATENATE(C2065,E2065,G2065,I2065)</f>
        <v>23</v>
      </c>
    </row>
    <row r="2066" spans="1:17" x14ac:dyDescent="0.25">
      <c r="A2066">
        <v>12546</v>
      </c>
      <c r="D2066">
        <v>190.22576699999999</v>
      </c>
      <c r="E2066" s="1">
        <v>2</v>
      </c>
      <c r="F2066">
        <v>177.22578799999999</v>
      </c>
      <c r="G2066" s="2">
        <v>3</v>
      </c>
      <c r="P2066">
        <v>2</v>
      </c>
      <c r="Q2066" t="str">
        <f>CONCATENATE(C2066,E2066,G2066,I2066)</f>
        <v>23</v>
      </c>
    </row>
    <row r="2067" spans="1:17" x14ac:dyDescent="0.25">
      <c r="A2067">
        <v>12547</v>
      </c>
      <c r="D2067">
        <v>190.22576699999999</v>
      </c>
      <c r="E2067" s="1">
        <v>2</v>
      </c>
      <c r="F2067">
        <v>177.22578799999999</v>
      </c>
      <c r="G2067" s="2">
        <v>3</v>
      </c>
      <c r="P2067">
        <v>2</v>
      </c>
      <c r="Q2067" t="str">
        <f>CONCATENATE(C2067,E2067,G2067,I2067)</f>
        <v>23</v>
      </c>
    </row>
    <row r="2068" spans="1:17" x14ac:dyDescent="0.25">
      <c r="A2068">
        <v>12548</v>
      </c>
      <c r="D2068">
        <v>190.22576699999999</v>
      </c>
      <c r="E2068" s="1">
        <v>2</v>
      </c>
      <c r="F2068">
        <v>177.22578799999999</v>
      </c>
      <c r="G2068" s="2">
        <v>3</v>
      </c>
      <c r="P2068">
        <v>2</v>
      </c>
      <c r="Q2068" t="str">
        <f>CONCATENATE(C2068,E2068,G2068,I2068)</f>
        <v>23</v>
      </c>
    </row>
    <row r="2069" spans="1:17" x14ac:dyDescent="0.25">
      <c r="A2069">
        <v>12549</v>
      </c>
      <c r="D2069">
        <v>190.22576699999999</v>
      </c>
      <c r="E2069" s="1">
        <v>2</v>
      </c>
      <c r="F2069">
        <v>177.22578799999999</v>
      </c>
      <c r="G2069" s="2">
        <v>3</v>
      </c>
      <c r="P2069">
        <v>2</v>
      </c>
      <c r="Q2069" t="str">
        <f>CONCATENATE(C2069,E2069,G2069,I2069)</f>
        <v>23</v>
      </c>
    </row>
    <row r="2070" spans="1:17" x14ac:dyDescent="0.25">
      <c r="A2070">
        <v>12550</v>
      </c>
      <c r="D2070">
        <v>190.22576699999999</v>
      </c>
      <c r="E2070" s="1">
        <v>2</v>
      </c>
      <c r="F2070">
        <v>177.22578799999999</v>
      </c>
      <c r="G2070" s="2">
        <v>3</v>
      </c>
      <c r="P2070">
        <v>2</v>
      </c>
      <c r="Q2070" t="str">
        <f>CONCATENATE(C2070,E2070,G2070,I2070)</f>
        <v>23</v>
      </c>
    </row>
    <row r="2071" spans="1:17" x14ac:dyDescent="0.25">
      <c r="A2071">
        <v>12551</v>
      </c>
      <c r="D2071">
        <v>190.22576699999999</v>
      </c>
      <c r="E2071" s="1">
        <v>2</v>
      </c>
      <c r="F2071">
        <v>177.22578799999999</v>
      </c>
      <c r="G2071" s="2">
        <v>3</v>
      </c>
      <c r="P2071">
        <v>2</v>
      </c>
      <c r="Q2071" t="str">
        <f>CONCATENATE(C2071,E2071,G2071,I2071)</f>
        <v>23</v>
      </c>
    </row>
    <row r="2072" spans="1:17" x14ac:dyDescent="0.25">
      <c r="A2072">
        <v>12552</v>
      </c>
      <c r="D2072">
        <v>190.22576699999999</v>
      </c>
      <c r="E2072" s="1">
        <v>2</v>
      </c>
      <c r="F2072">
        <v>177.22578799999999</v>
      </c>
      <c r="G2072" s="2">
        <v>3</v>
      </c>
      <c r="P2072">
        <v>2</v>
      </c>
      <c r="Q2072" t="str">
        <f>CONCATENATE(C2072,E2072,G2072,I2072)</f>
        <v>23</v>
      </c>
    </row>
    <row r="2073" spans="1:17" x14ac:dyDescent="0.25">
      <c r="A2073">
        <v>12553</v>
      </c>
      <c r="D2073">
        <v>190.22576699999999</v>
      </c>
      <c r="E2073" s="1">
        <v>2</v>
      </c>
      <c r="F2073">
        <v>177.22578799999999</v>
      </c>
      <c r="G2073" s="2">
        <v>3</v>
      </c>
      <c r="P2073">
        <v>2</v>
      </c>
      <c r="Q2073" t="str">
        <f>CONCATENATE(C2073,E2073,G2073,I2073)</f>
        <v>23</v>
      </c>
    </row>
    <row r="2074" spans="1:17" x14ac:dyDescent="0.25">
      <c r="A2074">
        <v>12554</v>
      </c>
      <c r="D2074">
        <v>190.22576699999999</v>
      </c>
      <c r="E2074" s="1">
        <v>2</v>
      </c>
      <c r="F2074">
        <v>177.22578799999999</v>
      </c>
      <c r="G2074" s="2">
        <v>3</v>
      </c>
      <c r="P2074">
        <v>2</v>
      </c>
      <c r="Q2074" t="str">
        <f>CONCATENATE(C2074,E2074,G2074,I2074)</f>
        <v>23</v>
      </c>
    </row>
    <row r="2075" spans="1:17" x14ac:dyDescent="0.25">
      <c r="A2075">
        <v>12555</v>
      </c>
      <c r="D2075">
        <v>190.22576699999999</v>
      </c>
      <c r="E2075" s="1">
        <v>2</v>
      </c>
      <c r="F2075">
        <v>177.29251600000001</v>
      </c>
      <c r="G2075" s="2">
        <v>3</v>
      </c>
      <c r="P2075">
        <v>2</v>
      </c>
      <c r="Q2075" t="str">
        <f>CONCATENATE(C2075,E2075,G2075,I2075)</f>
        <v>23</v>
      </c>
    </row>
    <row r="2076" spans="1:17" x14ac:dyDescent="0.25">
      <c r="A2076">
        <v>12556</v>
      </c>
      <c r="D2076">
        <v>190.22576699999999</v>
      </c>
      <c r="E2076" s="1">
        <v>2</v>
      </c>
      <c r="F2076">
        <v>177.29251600000001</v>
      </c>
      <c r="G2076" s="2">
        <v>3</v>
      </c>
      <c r="P2076">
        <v>2</v>
      </c>
      <c r="Q2076" t="str">
        <f>CONCATENATE(C2076,E2076,G2076,I2076)</f>
        <v>23</v>
      </c>
    </row>
    <row r="2077" spans="1:17" x14ac:dyDescent="0.25">
      <c r="A2077">
        <v>12557</v>
      </c>
      <c r="D2077">
        <v>190.22576699999999</v>
      </c>
      <c r="E2077" s="1">
        <v>2</v>
      </c>
      <c r="F2077">
        <v>177.29251600000001</v>
      </c>
      <c r="G2077" s="2">
        <v>3</v>
      </c>
      <c r="P2077">
        <v>2</v>
      </c>
      <c r="Q2077" t="str">
        <f>CONCATENATE(C2077,E2077,G2077,I2077)</f>
        <v>23</v>
      </c>
    </row>
    <row r="2078" spans="1:17" x14ac:dyDescent="0.25">
      <c r="A2078">
        <v>12558</v>
      </c>
      <c r="D2078">
        <v>190.22576699999999</v>
      </c>
      <c r="E2078" s="1">
        <v>2</v>
      </c>
      <c r="F2078">
        <v>177.425758</v>
      </c>
      <c r="G2078" s="2">
        <v>3</v>
      </c>
      <c r="P2078">
        <v>2</v>
      </c>
      <c r="Q2078" t="str">
        <f>CONCATENATE(C2078,E2078,G2078,I2078)</f>
        <v>23</v>
      </c>
    </row>
    <row r="2079" spans="1:17" x14ac:dyDescent="0.25">
      <c r="A2079">
        <v>12559</v>
      </c>
      <c r="B2079">
        <v>199.55912899999998</v>
      </c>
      <c r="C2079" s="3">
        <v>1</v>
      </c>
      <c r="D2079">
        <v>190.55908499999998</v>
      </c>
      <c r="E2079" s="1">
        <v>2</v>
      </c>
      <c r="F2079">
        <v>177.75907699999999</v>
      </c>
      <c r="G2079" s="2">
        <v>3</v>
      </c>
      <c r="P2079">
        <v>3</v>
      </c>
      <c r="Q2079" t="str">
        <f>CONCATENATE(C2079,E2079,G2079,I2079)</f>
        <v>123</v>
      </c>
    </row>
    <row r="2080" spans="1:17" x14ac:dyDescent="0.25">
      <c r="A2080">
        <v>12560</v>
      </c>
      <c r="B2080">
        <v>199.55912899999998</v>
      </c>
      <c r="C2080" s="3">
        <v>1</v>
      </c>
      <c r="F2080">
        <v>177.75907699999999</v>
      </c>
      <c r="G2080" s="2">
        <v>3</v>
      </c>
      <c r="P2080">
        <v>2</v>
      </c>
      <c r="Q2080" t="str">
        <f>CONCATENATE(C2080,E2080,G2080,I2080)</f>
        <v>13</v>
      </c>
    </row>
    <row r="2081" spans="1:17" x14ac:dyDescent="0.25">
      <c r="A2081">
        <v>12561</v>
      </c>
      <c r="B2081">
        <v>199.55912899999998</v>
      </c>
      <c r="C2081" s="3">
        <v>1</v>
      </c>
      <c r="H2081">
        <v>188.292474</v>
      </c>
      <c r="I2081" s="4">
        <v>4</v>
      </c>
      <c r="P2081">
        <v>2</v>
      </c>
      <c r="Q2081" t="str">
        <f>CONCATENATE(C2081,E2081,G2081,I2081)</f>
        <v>14</v>
      </c>
    </row>
    <row r="2082" spans="1:17" x14ac:dyDescent="0.25">
      <c r="A2082">
        <v>12562</v>
      </c>
      <c r="B2082">
        <v>199.55912899999998</v>
      </c>
      <c r="C2082" s="3">
        <v>1</v>
      </c>
      <c r="H2082">
        <v>188.292474</v>
      </c>
      <c r="I2082" s="4">
        <v>4</v>
      </c>
      <c r="P2082">
        <v>2</v>
      </c>
      <c r="Q2082" t="str">
        <f>CONCATENATE(C2082,E2082,G2082,I2082)</f>
        <v>14</v>
      </c>
    </row>
    <row r="2083" spans="1:17" x14ac:dyDescent="0.25">
      <c r="A2083">
        <v>12563</v>
      </c>
      <c r="B2083">
        <v>199.55912899999998</v>
      </c>
      <c r="C2083" s="3">
        <v>1</v>
      </c>
      <c r="H2083">
        <v>188.292474</v>
      </c>
      <c r="I2083" s="4">
        <v>4</v>
      </c>
      <c r="P2083">
        <v>2</v>
      </c>
      <c r="Q2083" t="str">
        <f>CONCATENATE(C2083,E2083,G2083,I2083)</f>
        <v>14</v>
      </c>
    </row>
    <row r="2084" spans="1:17" x14ac:dyDescent="0.25">
      <c r="A2084">
        <v>12564</v>
      </c>
      <c r="B2084">
        <v>199.55912899999998</v>
      </c>
      <c r="C2084" s="3">
        <v>1</v>
      </c>
      <c r="H2084">
        <v>188.292474</v>
      </c>
      <c r="I2084" s="4">
        <v>4</v>
      </c>
      <c r="P2084">
        <v>2</v>
      </c>
      <c r="Q2084" t="str">
        <f>CONCATENATE(C2084,E2084,G2084,I2084)</f>
        <v>14</v>
      </c>
    </row>
    <row r="2085" spans="1:17" x14ac:dyDescent="0.25">
      <c r="A2085">
        <v>12565</v>
      </c>
      <c r="B2085">
        <v>199.55912899999998</v>
      </c>
      <c r="C2085" s="3">
        <v>1</v>
      </c>
      <c r="H2085">
        <v>188.292474</v>
      </c>
      <c r="I2085" s="4">
        <v>4</v>
      </c>
      <c r="P2085">
        <v>2</v>
      </c>
      <c r="Q2085" t="str">
        <f>CONCATENATE(C2085,E2085,G2085,I2085)</f>
        <v>14</v>
      </c>
    </row>
    <row r="2086" spans="1:17" x14ac:dyDescent="0.25">
      <c r="A2086">
        <v>12566</v>
      </c>
      <c r="B2086">
        <v>199.55912899999998</v>
      </c>
      <c r="C2086" s="3">
        <v>1</v>
      </c>
      <c r="H2086">
        <v>188.292474</v>
      </c>
      <c r="I2086" s="4">
        <v>4</v>
      </c>
      <c r="P2086">
        <v>2</v>
      </c>
      <c r="Q2086" t="str">
        <f>CONCATENATE(C2086,E2086,G2086,I2086)</f>
        <v>14</v>
      </c>
    </row>
    <row r="2087" spans="1:17" x14ac:dyDescent="0.25">
      <c r="A2087">
        <v>12567</v>
      </c>
      <c r="B2087">
        <v>199.55912899999998</v>
      </c>
      <c r="C2087" s="3">
        <v>1</v>
      </c>
      <c r="H2087">
        <v>188.292474</v>
      </c>
      <c r="I2087" s="4">
        <v>4</v>
      </c>
      <c r="P2087">
        <v>2</v>
      </c>
      <c r="Q2087" t="str">
        <f>CONCATENATE(C2087,E2087,G2087,I2087)</f>
        <v>14</v>
      </c>
    </row>
    <row r="2088" spans="1:17" x14ac:dyDescent="0.25">
      <c r="A2088">
        <v>12568</v>
      </c>
      <c r="B2088">
        <v>199.55912899999998</v>
      </c>
      <c r="C2088" s="3">
        <v>1</v>
      </c>
      <c r="H2088">
        <v>188.292474</v>
      </c>
      <c r="I2088" s="4">
        <v>4</v>
      </c>
      <c r="P2088">
        <v>2</v>
      </c>
      <c r="Q2088" t="str">
        <f>CONCATENATE(C2088,E2088,G2088,I2088)</f>
        <v>14</v>
      </c>
    </row>
    <row r="2089" spans="1:17" x14ac:dyDescent="0.25">
      <c r="A2089">
        <v>12569</v>
      </c>
      <c r="B2089">
        <v>199.55912899999998</v>
      </c>
      <c r="C2089" s="3">
        <v>1</v>
      </c>
      <c r="H2089">
        <v>188.292474</v>
      </c>
      <c r="I2089" s="4">
        <v>4</v>
      </c>
      <c r="P2089">
        <v>2</v>
      </c>
      <c r="Q2089" t="str">
        <f>CONCATENATE(C2089,E2089,G2089,I2089)</f>
        <v>14</v>
      </c>
    </row>
    <row r="2090" spans="1:17" x14ac:dyDescent="0.25">
      <c r="A2090">
        <v>12570</v>
      </c>
      <c r="B2090">
        <v>199.55912899999998</v>
      </c>
      <c r="C2090" s="3">
        <v>1</v>
      </c>
      <c r="H2090">
        <v>188.292474</v>
      </c>
      <c r="I2090" s="4">
        <v>4</v>
      </c>
      <c r="P2090">
        <v>2</v>
      </c>
      <c r="Q2090" t="str">
        <f>CONCATENATE(C2090,E2090,G2090,I2090)</f>
        <v>14</v>
      </c>
    </row>
    <row r="2091" spans="1:17" x14ac:dyDescent="0.25">
      <c r="A2091">
        <v>12571</v>
      </c>
      <c r="B2091">
        <v>199.55912899999998</v>
      </c>
      <c r="C2091" s="3">
        <v>1</v>
      </c>
      <c r="H2091">
        <v>188.292474</v>
      </c>
      <c r="I2091" s="4">
        <v>4</v>
      </c>
      <c r="P2091">
        <v>2</v>
      </c>
      <c r="Q2091" t="str">
        <f>CONCATENATE(C2091,E2091,G2091,I2091)</f>
        <v>14</v>
      </c>
    </row>
    <row r="2092" spans="1:17" x14ac:dyDescent="0.25">
      <c r="A2092">
        <v>12572</v>
      </c>
      <c r="B2092">
        <v>199.55912899999998</v>
      </c>
      <c r="C2092" s="3">
        <v>1</v>
      </c>
      <c r="H2092">
        <v>188.292474</v>
      </c>
      <c r="I2092" s="4">
        <v>4</v>
      </c>
      <c r="P2092">
        <v>2</v>
      </c>
      <c r="Q2092" t="str">
        <f>CONCATENATE(C2092,E2092,G2092,I2092)</f>
        <v>14</v>
      </c>
    </row>
    <row r="2093" spans="1:17" x14ac:dyDescent="0.25">
      <c r="A2093">
        <v>12573</v>
      </c>
      <c r="B2093">
        <v>199.55912899999998</v>
      </c>
      <c r="C2093" s="3">
        <v>1</v>
      </c>
      <c r="H2093">
        <v>188.292474</v>
      </c>
      <c r="I2093" s="4">
        <v>4</v>
      </c>
      <c r="P2093">
        <v>2</v>
      </c>
      <c r="Q2093" t="str">
        <f>CONCATENATE(C2093,E2093,G2093,I2093)</f>
        <v>14</v>
      </c>
    </row>
    <row r="2094" spans="1:17" x14ac:dyDescent="0.25">
      <c r="A2094">
        <v>12574</v>
      </c>
      <c r="B2094">
        <v>199.55912899999998</v>
      </c>
      <c r="C2094" s="3">
        <v>1</v>
      </c>
      <c r="H2094">
        <v>188.292474</v>
      </c>
      <c r="I2094" s="4">
        <v>4</v>
      </c>
      <c r="P2094">
        <v>2</v>
      </c>
      <c r="Q2094" t="str">
        <f>CONCATENATE(C2094,E2094,G2094,I2094)</f>
        <v>14</v>
      </c>
    </row>
    <row r="2095" spans="1:17" x14ac:dyDescent="0.25">
      <c r="A2095">
        <v>12575</v>
      </c>
      <c r="B2095">
        <v>199.55912899999998</v>
      </c>
      <c r="C2095" s="3">
        <v>1</v>
      </c>
      <c r="H2095">
        <v>188.292474</v>
      </c>
      <c r="I2095" s="4">
        <v>4</v>
      </c>
      <c r="P2095">
        <v>2</v>
      </c>
      <c r="Q2095" t="str">
        <f>CONCATENATE(C2095,E2095,G2095,I2095)</f>
        <v>14</v>
      </c>
    </row>
    <row r="2096" spans="1:17" x14ac:dyDescent="0.25">
      <c r="A2096">
        <v>12576</v>
      </c>
      <c r="B2096">
        <v>199.55912899999998</v>
      </c>
      <c r="C2096" s="3">
        <v>1</v>
      </c>
      <c r="H2096">
        <v>188.292474</v>
      </c>
      <c r="I2096" s="4">
        <v>4</v>
      </c>
      <c r="P2096">
        <v>2</v>
      </c>
      <c r="Q2096" t="str">
        <f>CONCATENATE(C2096,E2096,G2096,I2096)</f>
        <v>14</v>
      </c>
    </row>
    <row r="2097" spans="1:17" x14ac:dyDescent="0.25">
      <c r="A2097">
        <v>12577</v>
      </c>
      <c r="B2097">
        <v>199.55912899999998</v>
      </c>
      <c r="C2097" s="3">
        <v>1</v>
      </c>
      <c r="H2097">
        <v>188.292474</v>
      </c>
      <c r="I2097" s="4">
        <v>4</v>
      </c>
      <c r="P2097">
        <v>2</v>
      </c>
      <c r="Q2097" t="str">
        <f>CONCATENATE(C2097,E2097,G2097,I2097)</f>
        <v>14</v>
      </c>
    </row>
    <row r="2098" spans="1:17" x14ac:dyDescent="0.25">
      <c r="A2098">
        <v>12578</v>
      </c>
      <c r="B2098">
        <v>199.55912899999998</v>
      </c>
      <c r="C2098" s="3">
        <v>1</v>
      </c>
      <c r="H2098">
        <v>188.292474</v>
      </c>
      <c r="I2098" s="4">
        <v>4</v>
      </c>
      <c r="P2098">
        <v>2</v>
      </c>
      <c r="Q2098" t="str">
        <f>CONCATENATE(C2098,E2098,G2098,I2098)</f>
        <v>14</v>
      </c>
    </row>
    <row r="2099" spans="1:17" x14ac:dyDescent="0.25">
      <c r="A2099">
        <v>12579</v>
      </c>
      <c r="B2099">
        <v>199.55912899999998</v>
      </c>
      <c r="C2099" s="3">
        <v>1</v>
      </c>
      <c r="H2099">
        <v>188.292474</v>
      </c>
      <c r="I2099" s="4">
        <v>4</v>
      </c>
      <c r="P2099">
        <v>2</v>
      </c>
      <c r="Q2099" t="str">
        <f>CONCATENATE(C2099,E2099,G2099,I2099)</f>
        <v>14</v>
      </c>
    </row>
    <row r="2100" spans="1:17" x14ac:dyDescent="0.25">
      <c r="A2100">
        <v>12580</v>
      </c>
      <c r="B2100">
        <v>199.55912899999998</v>
      </c>
      <c r="C2100" s="3">
        <v>1</v>
      </c>
      <c r="H2100">
        <v>188.55917299999999</v>
      </c>
      <c r="I2100" s="4">
        <v>4</v>
      </c>
      <c r="P2100">
        <v>2</v>
      </c>
      <c r="Q2100" t="str">
        <f>CONCATENATE(C2100,E2100,G2100,I2100)</f>
        <v>14</v>
      </c>
    </row>
    <row r="2101" spans="1:17" x14ac:dyDescent="0.25">
      <c r="A2101">
        <v>12581</v>
      </c>
      <c r="B2101">
        <v>199.55912899999998</v>
      </c>
      <c r="C2101" s="3">
        <v>1</v>
      </c>
      <c r="H2101">
        <v>188.69241299999999</v>
      </c>
      <c r="I2101" s="4">
        <v>4</v>
      </c>
      <c r="P2101">
        <v>2</v>
      </c>
      <c r="Q2101" t="str">
        <f>CONCATENATE(C2101,E2101,G2101,I2101)</f>
        <v>14</v>
      </c>
    </row>
    <row r="2102" spans="1:17" x14ac:dyDescent="0.25">
      <c r="A2102">
        <v>12582</v>
      </c>
      <c r="B2102">
        <v>199.55912899999998</v>
      </c>
      <c r="C2102" s="3">
        <v>1</v>
      </c>
      <c r="H2102">
        <v>188.69241299999999</v>
      </c>
      <c r="I2102" s="4">
        <v>4</v>
      </c>
      <c r="P2102">
        <v>2</v>
      </c>
      <c r="Q2102" t="str">
        <f>CONCATENATE(C2102,E2102,G2102,I2102)</f>
        <v>14</v>
      </c>
    </row>
    <row r="2103" spans="1:17" x14ac:dyDescent="0.25">
      <c r="A2103">
        <v>12583</v>
      </c>
      <c r="D2103">
        <v>208.64355</v>
      </c>
      <c r="E2103" s="1">
        <v>2</v>
      </c>
      <c r="H2103">
        <v>188.69241299999999</v>
      </c>
      <c r="I2103" s="4">
        <v>4</v>
      </c>
      <c r="P2103">
        <v>2</v>
      </c>
      <c r="Q2103" t="str">
        <f>CONCATENATE(C2103,E2103,G2103,I2103)</f>
        <v>24</v>
      </c>
    </row>
    <row r="2104" spans="1:17" x14ac:dyDescent="0.25">
      <c r="A2104">
        <v>12584</v>
      </c>
      <c r="D2104">
        <v>208.64355</v>
      </c>
      <c r="E2104" s="1">
        <v>2</v>
      </c>
      <c r="H2104">
        <v>188.69241299999999</v>
      </c>
      <c r="I2104" s="4">
        <v>4</v>
      </c>
      <c r="P2104">
        <v>2</v>
      </c>
      <c r="Q2104" t="str">
        <f>CONCATENATE(C2104,E2104,G2104,I2104)</f>
        <v>24</v>
      </c>
    </row>
    <row r="2105" spans="1:17" x14ac:dyDescent="0.25">
      <c r="A2105">
        <v>12585</v>
      </c>
      <c r="D2105">
        <v>208.64355</v>
      </c>
      <c r="E2105" s="1">
        <v>2</v>
      </c>
      <c r="H2105">
        <v>188.69241299999999</v>
      </c>
      <c r="I2105" s="4">
        <v>4</v>
      </c>
      <c r="P2105">
        <v>2</v>
      </c>
      <c r="Q2105" t="str">
        <f>CONCATENATE(C2105,E2105,G2105,I2105)</f>
        <v>24</v>
      </c>
    </row>
    <row r="2106" spans="1:17" x14ac:dyDescent="0.25">
      <c r="A2106">
        <v>12586</v>
      </c>
      <c r="D2106">
        <v>208.64355</v>
      </c>
      <c r="E2106" s="1">
        <v>2</v>
      </c>
      <c r="P2106">
        <v>1</v>
      </c>
      <c r="Q2106" t="str">
        <f>CONCATENATE(C2106,E2106,G2106,I2106)</f>
        <v>2</v>
      </c>
    </row>
    <row r="2107" spans="1:17" x14ac:dyDescent="0.25">
      <c r="A2107">
        <v>12587</v>
      </c>
      <c r="D2107">
        <v>208.64355</v>
      </c>
      <c r="E2107" s="1">
        <v>2</v>
      </c>
      <c r="F2107">
        <v>197.22578899999999</v>
      </c>
      <c r="G2107" s="2">
        <v>3</v>
      </c>
      <c r="P2107">
        <v>2</v>
      </c>
      <c r="Q2107" t="str">
        <f>CONCATENATE(C2107,E2107,G2107,I2107)</f>
        <v>23</v>
      </c>
    </row>
    <row r="2108" spans="1:17" x14ac:dyDescent="0.25">
      <c r="A2108">
        <v>12588</v>
      </c>
      <c r="D2108">
        <v>208.64355</v>
      </c>
      <c r="E2108" s="1">
        <v>2</v>
      </c>
      <c r="F2108">
        <v>197.22578899999999</v>
      </c>
      <c r="G2108" s="2">
        <v>3</v>
      </c>
      <c r="P2108">
        <v>2</v>
      </c>
      <c r="Q2108" t="str">
        <f>CONCATENATE(C2108,E2108,G2108,I2108)</f>
        <v>23</v>
      </c>
    </row>
    <row r="2109" spans="1:17" x14ac:dyDescent="0.25">
      <c r="A2109">
        <v>12589</v>
      </c>
      <c r="D2109">
        <v>208.64355</v>
      </c>
      <c r="E2109" s="1">
        <v>2</v>
      </c>
      <c r="F2109">
        <v>197.22578899999999</v>
      </c>
      <c r="G2109" s="2">
        <v>3</v>
      </c>
      <c r="P2109">
        <v>2</v>
      </c>
      <c r="Q2109" t="str">
        <f>CONCATENATE(C2109,E2109,G2109,I2109)</f>
        <v>23</v>
      </c>
    </row>
    <row r="2110" spans="1:17" x14ac:dyDescent="0.25">
      <c r="A2110">
        <v>12590</v>
      </c>
      <c r="D2110">
        <v>208.64355</v>
      </c>
      <c r="E2110" s="1">
        <v>2</v>
      </c>
      <c r="F2110">
        <v>197.22578899999999</v>
      </c>
      <c r="G2110" s="2">
        <v>3</v>
      </c>
      <c r="P2110">
        <v>2</v>
      </c>
      <c r="Q2110" t="str">
        <f>CONCATENATE(C2110,E2110,G2110,I2110)</f>
        <v>23</v>
      </c>
    </row>
    <row r="2111" spans="1:17" x14ac:dyDescent="0.25">
      <c r="A2111">
        <v>12591</v>
      </c>
      <c r="D2111">
        <v>208.64355</v>
      </c>
      <c r="E2111" s="1">
        <v>2</v>
      </c>
      <c r="F2111">
        <v>197.22578899999999</v>
      </c>
      <c r="G2111" s="2">
        <v>3</v>
      </c>
      <c r="P2111">
        <v>2</v>
      </c>
      <c r="Q2111" t="str">
        <f>CONCATENATE(C2111,E2111,G2111,I2111)</f>
        <v>23</v>
      </c>
    </row>
    <row r="2112" spans="1:17" x14ac:dyDescent="0.25">
      <c r="A2112">
        <v>12592</v>
      </c>
      <c r="D2112">
        <v>208.64355</v>
      </c>
      <c r="E2112" s="1">
        <v>2</v>
      </c>
      <c r="F2112">
        <v>197.22578899999999</v>
      </c>
      <c r="G2112" s="2">
        <v>3</v>
      </c>
      <c r="P2112">
        <v>2</v>
      </c>
      <c r="Q2112" t="str">
        <f>CONCATENATE(C2112,E2112,G2112,I2112)</f>
        <v>23</v>
      </c>
    </row>
    <row r="2113" spans="1:17" x14ac:dyDescent="0.25">
      <c r="A2113">
        <v>12593</v>
      </c>
      <c r="D2113">
        <v>208.64355</v>
      </c>
      <c r="E2113" s="1">
        <v>2</v>
      </c>
      <c r="F2113">
        <v>197.22578899999999</v>
      </c>
      <c r="G2113" s="2">
        <v>3</v>
      </c>
      <c r="P2113">
        <v>2</v>
      </c>
      <c r="Q2113" t="str">
        <f>CONCATENATE(C2113,E2113,G2113,I2113)</f>
        <v>23</v>
      </c>
    </row>
    <row r="2114" spans="1:17" x14ac:dyDescent="0.25">
      <c r="A2114">
        <v>12594</v>
      </c>
      <c r="D2114">
        <v>208.64355</v>
      </c>
      <c r="E2114" s="1">
        <v>2</v>
      </c>
      <c r="F2114">
        <v>197.22578899999999</v>
      </c>
      <c r="G2114" s="2">
        <v>3</v>
      </c>
      <c r="P2114">
        <v>2</v>
      </c>
      <c r="Q2114" t="str">
        <f>CONCATENATE(C2114,E2114,G2114,I2114)</f>
        <v>23</v>
      </c>
    </row>
    <row r="2115" spans="1:17" x14ac:dyDescent="0.25">
      <c r="A2115">
        <v>12595</v>
      </c>
      <c r="D2115">
        <v>208.64355</v>
      </c>
      <c r="E2115" s="1">
        <v>2</v>
      </c>
      <c r="F2115">
        <v>197.22578899999999</v>
      </c>
      <c r="G2115" s="2">
        <v>3</v>
      </c>
      <c r="P2115">
        <v>2</v>
      </c>
      <c r="Q2115" t="str">
        <f>CONCATENATE(C2115,E2115,G2115,I2115)</f>
        <v>23</v>
      </c>
    </row>
    <row r="2116" spans="1:17" x14ac:dyDescent="0.25">
      <c r="A2116">
        <v>12596</v>
      </c>
      <c r="D2116">
        <v>208.64355</v>
      </c>
      <c r="E2116" s="1">
        <v>2</v>
      </c>
      <c r="F2116">
        <v>197.22578899999999</v>
      </c>
      <c r="G2116" s="2">
        <v>3</v>
      </c>
      <c r="P2116">
        <v>2</v>
      </c>
      <c r="Q2116" t="str">
        <f>CONCATENATE(C2116,E2116,G2116,I2116)</f>
        <v>23</v>
      </c>
    </row>
    <row r="2117" spans="1:17" x14ac:dyDescent="0.25">
      <c r="A2117">
        <v>12597</v>
      </c>
      <c r="D2117">
        <v>208.64355</v>
      </c>
      <c r="E2117" s="1">
        <v>2</v>
      </c>
      <c r="F2117">
        <v>197.22578899999999</v>
      </c>
      <c r="G2117" s="2">
        <v>3</v>
      </c>
      <c r="P2117">
        <v>2</v>
      </c>
      <c r="Q2117" t="str">
        <f>CONCATENATE(C2117,E2117,G2117,I2117)</f>
        <v>23</v>
      </c>
    </row>
    <row r="2118" spans="1:17" x14ac:dyDescent="0.25">
      <c r="A2118">
        <v>12598</v>
      </c>
      <c r="D2118">
        <v>208.64355</v>
      </c>
      <c r="E2118" s="1">
        <v>2</v>
      </c>
      <c r="F2118">
        <v>197.22578899999999</v>
      </c>
      <c r="G2118" s="2">
        <v>3</v>
      </c>
      <c r="P2118">
        <v>2</v>
      </c>
      <c r="Q2118" t="str">
        <f>CONCATENATE(C2118,E2118,G2118,I2118)</f>
        <v>23</v>
      </c>
    </row>
    <row r="2119" spans="1:17" x14ac:dyDescent="0.25">
      <c r="A2119">
        <v>12599</v>
      </c>
      <c r="D2119">
        <v>208.64355</v>
      </c>
      <c r="E2119" s="1">
        <v>2</v>
      </c>
      <c r="F2119">
        <v>197.22578899999999</v>
      </c>
      <c r="G2119" s="2">
        <v>3</v>
      </c>
      <c r="P2119">
        <v>2</v>
      </c>
      <c r="Q2119" t="str">
        <f>CONCATENATE(C2119,E2119,G2119,I2119)</f>
        <v>23</v>
      </c>
    </row>
    <row r="2120" spans="1:17" x14ac:dyDescent="0.25">
      <c r="A2120">
        <v>12600</v>
      </c>
      <c r="D2120">
        <v>208.64355</v>
      </c>
      <c r="E2120" s="1">
        <v>2</v>
      </c>
      <c r="F2120">
        <v>197.22578899999999</v>
      </c>
      <c r="G2120" s="2">
        <v>3</v>
      </c>
      <c r="P2120">
        <v>2</v>
      </c>
      <c r="Q2120" t="str">
        <f>CONCATENATE(C2120,E2120,G2120,I2120)</f>
        <v>23</v>
      </c>
    </row>
    <row r="2121" spans="1:17" x14ac:dyDescent="0.25">
      <c r="A2121">
        <v>12601</v>
      </c>
      <c r="D2121">
        <v>208.64355</v>
      </c>
      <c r="E2121" s="1">
        <v>2</v>
      </c>
      <c r="F2121">
        <v>197.22578899999999</v>
      </c>
      <c r="G2121" s="2">
        <v>3</v>
      </c>
      <c r="P2121">
        <v>2</v>
      </c>
      <c r="Q2121" t="str">
        <f>CONCATENATE(C2121,E2121,G2121,I2121)</f>
        <v>23</v>
      </c>
    </row>
    <row r="2122" spans="1:17" x14ac:dyDescent="0.25">
      <c r="A2122">
        <v>12602</v>
      </c>
      <c r="D2122">
        <v>208.64355</v>
      </c>
      <c r="E2122" s="1">
        <v>2</v>
      </c>
      <c r="F2122">
        <v>197.359138</v>
      </c>
      <c r="G2122" s="2">
        <v>3</v>
      </c>
      <c r="P2122">
        <v>2</v>
      </c>
      <c r="Q2122" t="str">
        <f>CONCATENATE(C2122,E2122,G2122,I2122)</f>
        <v>23</v>
      </c>
    </row>
    <row r="2123" spans="1:17" x14ac:dyDescent="0.25">
      <c r="A2123">
        <v>12603</v>
      </c>
      <c r="D2123">
        <v>208.64355</v>
      </c>
      <c r="E2123" s="1">
        <v>2</v>
      </c>
      <c r="F2123">
        <v>197.359138</v>
      </c>
      <c r="G2123" s="2">
        <v>3</v>
      </c>
      <c r="P2123">
        <v>2</v>
      </c>
      <c r="Q2123" t="str">
        <f>CONCATENATE(C2123,E2123,G2123,I2123)</f>
        <v>23</v>
      </c>
    </row>
    <row r="2124" spans="1:17" x14ac:dyDescent="0.25">
      <c r="A2124">
        <v>12604</v>
      </c>
      <c r="D2124">
        <v>208.58254499999998</v>
      </c>
      <c r="E2124" s="1">
        <v>2</v>
      </c>
      <c r="F2124">
        <v>197.359138</v>
      </c>
      <c r="G2124" s="2">
        <v>3</v>
      </c>
      <c r="P2124">
        <v>2</v>
      </c>
      <c r="Q2124" t="str">
        <f>CONCATENATE(C2124,E2124,G2124,I2124)</f>
        <v>23</v>
      </c>
    </row>
    <row r="2125" spans="1:17" x14ac:dyDescent="0.25">
      <c r="A2125">
        <v>12605</v>
      </c>
      <c r="F2125">
        <v>197.62583699999999</v>
      </c>
      <c r="G2125" s="2">
        <v>3</v>
      </c>
      <c r="H2125">
        <v>206.753501</v>
      </c>
      <c r="I2125" s="4">
        <v>4</v>
      </c>
      <c r="P2125">
        <v>2</v>
      </c>
      <c r="Q2125" t="str">
        <f>CONCATENATE(C2125,E2125,G2125,I2125)</f>
        <v>34</v>
      </c>
    </row>
    <row r="2126" spans="1:17" x14ac:dyDescent="0.25">
      <c r="A2126">
        <v>12606</v>
      </c>
      <c r="B2126">
        <v>216.874663</v>
      </c>
      <c r="C2126" s="3">
        <v>1</v>
      </c>
      <c r="F2126">
        <v>197.62583699999999</v>
      </c>
      <c r="G2126" s="2">
        <v>3</v>
      </c>
      <c r="H2126">
        <v>206.753501</v>
      </c>
      <c r="I2126" s="4">
        <v>4</v>
      </c>
      <c r="P2126">
        <v>3</v>
      </c>
      <c r="Q2126" t="str">
        <f>CONCATENATE(C2126,E2126,G2126,I2126)</f>
        <v>134</v>
      </c>
    </row>
    <row r="2127" spans="1:17" x14ac:dyDescent="0.25">
      <c r="A2127">
        <v>12607</v>
      </c>
      <c r="B2127">
        <v>216.874663</v>
      </c>
      <c r="C2127" s="3">
        <v>1</v>
      </c>
      <c r="F2127">
        <v>197.62583699999999</v>
      </c>
      <c r="G2127" s="2">
        <v>3</v>
      </c>
      <c r="H2127">
        <v>206.753501</v>
      </c>
      <c r="I2127" s="4">
        <v>4</v>
      </c>
      <c r="P2127">
        <v>3</v>
      </c>
      <c r="Q2127" t="str">
        <f>CONCATENATE(C2127,E2127,G2127,I2127)</f>
        <v>134</v>
      </c>
    </row>
    <row r="2128" spans="1:17" x14ac:dyDescent="0.25">
      <c r="A2128">
        <v>12608</v>
      </c>
      <c r="B2128">
        <v>216.874663</v>
      </c>
      <c r="C2128" s="3">
        <v>1</v>
      </c>
      <c r="H2128">
        <v>206.753501</v>
      </c>
      <c r="I2128" s="4">
        <v>4</v>
      </c>
      <c r="P2128">
        <v>2</v>
      </c>
      <c r="Q2128" t="str">
        <f>CONCATENATE(C2128,E2128,G2128,I2128)</f>
        <v>14</v>
      </c>
    </row>
    <row r="2129" spans="1:17" x14ac:dyDescent="0.25">
      <c r="A2129">
        <v>12609</v>
      </c>
      <c r="B2129">
        <v>216.874663</v>
      </c>
      <c r="C2129" s="3">
        <v>1</v>
      </c>
      <c r="H2129">
        <v>206.753501</v>
      </c>
      <c r="I2129" s="4">
        <v>4</v>
      </c>
      <c r="P2129">
        <v>2</v>
      </c>
      <c r="Q2129" t="str">
        <f>CONCATENATE(C2129,E2129,G2129,I2129)</f>
        <v>14</v>
      </c>
    </row>
    <row r="2130" spans="1:17" x14ac:dyDescent="0.25">
      <c r="A2130">
        <v>12610</v>
      </c>
      <c r="B2130">
        <v>216.874663</v>
      </c>
      <c r="C2130" s="3">
        <v>1</v>
      </c>
      <c r="H2130">
        <v>206.753501</v>
      </c>
      <c r="I2130" s="4">
        <v>4</v>
      </c>
      <c r="P2130">
        <v>2</v>
      </c>
      <c r="Q2130" t="str">
        <f>CONCATENATE(C2130,E2130,G2130,I2130)</f>
        <v>14</v>
      </c>
    </row>
    <row r="2131" spans="1:17" x14ac:dyDescent="0.25">
      <c r="A2131">
        <v>12611</v>
      </c>
      <c r="B2131">
        <v>216.874663</v>
      </c>
      <c r="C2131" s="3">
        <v>1</v>
      </c>
      <c r="H2131">
        <v>206.753501</v>
      </c>
      <c r="I2131" s="4">
        <v>4</v>
      </c>
      <c r="P2131">
        <v>2</v>
      </c>
      <c r="Q2131" t="str">
        <f>CONCATENATE(C2131,E2131,G2131,I2131)</f>
        <v>14</v>
      </c>
    </row>
    <row r="2132" spans="1:17" x14ac:dyDescent="0.25">
      <c r="A2132">
        <v>12612</v>
      </c>
      <c r="B2132">
        <v>216.874663</v>
      </c>
      <c r="C2132" s="3">
        <v>1</v>
      </c>
      <c r="H2132">
        <v>206.753501</v>
      </c>
      <c r="I2132" s="4">
        <v>4</v>
      </c>
      <c r="P2132">
        <v>2</v>
      </c>
      <c r="Q2132" t="str">
        <f>CONCATENATE(C2132,E2132,G2132,I2132)</f>
        <v>14</v>
      </c>
    </row>
    <row r="2133" spans="1:17" x14ac:dyDescent="0.25">
      <c r="A2133">
        <v>12613</v>
      </c>
      <c r="B2133">
        <v>216.874663</v>
      </c>
      <c r="C2133" s="3">
        <v>1</v>
      </c>
      <c r="H2133">
        <v>206.753501</v>
      </c>
      <c r="I2133" s="4">
        <v>4</v>
      </c>
      <c r="P2133">
        <v>2</v>
      </c>
      <c r="Q2133" t="str">
        <f>CONCATENATE(C2133,E2133,G2133,I2133)</f>
        <v>14</v>
      </c>
    </row>
    <row r="2134" spans="1:17" x14ac:dyDescent="0.25">
      <c r="A2134">
        <v>12614</v>
      </c>
      <c r="B2134">
        <v>216.874663</v>
      </c>
      <c r="C2134" s="3">
        <v>1</v>
      </c>
      <c r="H2134">
        <v>206.753501</v>
      </c>
      <c r="I2134" s="4">
        <v>4</v>
      </c>
      <c r="P2134">
        <v>2</v>
      </c>
      <c r="Q2134" t="str">
        <f>CONCATENATE(C2134,E2134,G2134,I2134)</f>
        <v>14</v>
      </c>
    </row>
    <row r="2135" spans="1:17" x14ac:dyDescent="0.25">
      <c r="A2135">
        <v>12615</v>
      </c>
      <c r="B2135">
        <v>216.874663</v>
      </c>
      <c r="C2135" s="3">
        <v>1</v>
      </c>
      <c r="H2135">
        <v>206.753501</v>
      </c>
      <c r="I2135" s="4">
        <v>4</v>
      </c>
      <c r="P2135">
        <v>2</v>
      </c>
      <c r="Q2135" t="str">
        <f>CONCATENATE(C2135,E2135,G2135,I2135)</f>
        <v>14</v>
      </c>
    </row>
    <row r="2136" spans="1:17" x14ac:dyDescent="0.25">
      <c r="A2136">
        <v>12616</v>
      </c>
      <c r="B2136">
        <v>216.874663</v>
      </c>
      <c r="C2136" s="3">
        <v>1</v>
      </c>
      <c r="H2136">
        <v>206.753501</v>
      </c>
      <c r="I2136" s="4">
        <v>4</v>
      </c>
      <c r="P2136">
        <v>2</v>
      </c>
      <c r="Q2136" t="str">
        <f>CONCATENATE(C2136,E2136,G2136,I2136)</f>
        <v>14</v>
      </c>
    </row>
    <row r="2137" spans="1:17" x14ac:dyDescent="0.25">
      <c r="A2137">
        <v>12617</v>
      </c>
      <c r="B2137">
        <v>216.874663</v>
      </c>
      <c r="C2137" s="3">
        <v>1</v>
      </c>
      <c r="H2137">
        <v>206.753501</v>
      </c>
      <c r="I2137" s="4">
        <v>4</v>
      </c>
      <c r="P2137">
        <v>2</v>
      </c>
      <c r="Q2137" t="str">
        <f>CONCATENATE(C2137,E2137,G2137,I2137)</f>
        <v>14</v>
      </c>
    </row>
    <row r="2138" spans="1:17" x14ac:dyDescent="0.25">
      <c r="A2138">
        <v>12618</v>
      </c>
      <c r="B2138">
        <v>216.874663</v>
      </c>
      <c r="C2138" s="3">
        <v>1</v>
      </c>
      <c r="H2138">
        <v>206.753501</v>
      </c>
      <c r="I2138" s="4">
        <v>4</v>
      </c>
      <c r="P2138">
        <v>2</v>
      </c>
      <c r="Q2138" t="str">
        <f>CONCATENATE(C2138,E2138,G2138,I2138)</f>
        <v>14</v>
      </c>
    </row>
    <row r="2139" spans="1:17" x14ac:dyDescent="0.25">
      <c r="A2139">
        <v>12619</v>
      </c>
      <c r="B2139">
        <v>216.874663</v>
      </c>
      <c r="C2139" s="3">
        <v>1</v>
      </c>
      <c r="H2139">
        <v>206.753501</v>
      </c>
      <c r="I2139" s="4">
        <v>4</v>
      </c>
      <c r="P2139">
        <v>2</v>
      </c>
      <c r="Q2139" t="str">
        <f>CONCATENATE(C2139,E2139,G2139,I2139)</f>
        <v>14</v>
      </c>
    </row>
    <row r="2140" spans="1:17" x14ac:dyDescent="0.25">
      <c r="A2140">
        <v>12620</v>
      </c>
      <c r="B2140">
        <v>216.874663</v>
      </c>
      <c r="C2140" s="3">
        <v>1</v>
      </c>
      <c r="H2140">
        <v>206.753501</v>
      </c>
      <c r="I2140" s="4">
        <v>4</v>
      </c>
      <c r="P2140">
        <v>2</v>
      </c>
      <c r="Q2140" t="str">
        <f>CONCATENATE(C2140,E2140,G2140,I2140)</f>
        <v>14</v>
      </c>
    </row>
    <row r="2141" spans="1:17" x14ac:dyDescent="0.25">
      <c r="A2141">
        <v>12621</v>
      </c>
      <c r="B2141">
        <v>216.874663</v>
      </c>
      <c r="C2141" s="3">
        <v>1</v>
      </c>
      <c r="H2141">
        <v>206.753501</v>
      </c>
      <c r="I2141" s="4">
        <v>4</v>
      </c>
      <c r="P2141">
        <v>2</v>
      </c>
      <c r="Q2141" t="str">
        <f>CONCATENATE(C2141,E2141,G2141,I2141)</f>
        <v>14</v>
      </c>
    </row>
    <row r="2142" spans="1:17" x14ac:dyDescent="0.25">
      <c r="A2142">
        <v>12622</v>
      </c>
      <c r="B2142">
        <v>216.874663</v>
      </c>
      <c r="C2142" s="3">
        <v>1</v>
      </c>
      <c r="H2142">
        <v>206.753501</v>
      </c>
      <c r="I2142" s="4">
        <v>4</v>
      </c>
      <c r="P2142">
        <v>2</v>
      </c>
      <c r="Q2142" t="str">
        <f>CONCATENATE(C2142,E2142,G2142,I2142)</f>
        <v>14</v>
      </c>
    </row>
    <row r="2143" spans="1:17" x14ac:dyDescent="0.25">
      <c r="A2143">
        <v>12623</v>
      </c>
      <c r="B2143">
        <v>216.874663</v>
      </c>
      <c r="C2143" s="3">
        <v>1</v>
      </c>
      <c r="H2143">
        <v>206.753501</v>
      </c>
      <c r="I2143" s="4">
        <v>4</v>
      </c>
      <c r="P2143">
        <v>2</v>
      </c>
      <c r="Q2143" t="str">
        <f>CONCATENATE(C2143,E2143,G2143,I2143)</f>
        <v>14</v>
      </c>
    </row>
    <row r="2144" spans="1:17" x14ac:dyDescent="0.25">
      <c r="A2144">
        <v>12624</v>
      </c>
      <c r="B2144">
        <v>216.874663</v>
      </c>
      <c r="C2144" s="3">
        <v>1</v>
      </c>
      <c r="H2144">
        <v>206.753501</v>
      </c>
      <c r="I2144" s="4">
        <v>4</v>
      </c>
      <c r="P2144">
        <v>2</v>
      </c>
      <c r="Q2144" t="str">
        <f>CONCATENATE(C2144,E2144,G2144,I2144)</f>
        <v>14</v>
      </c>
    </row>
    <row r="2145" spans="1:17" x14ac:dyDescent="0.25">
      <c r="A2145">
        <v>12625</v>
      </c>
      <c r="B2145">
        <v>216.874663</v>
      </c>
      <c r="C2145" s="3">
        <v>1</v>
      </c>
      <c r="H2145">
        <v>206.753501</v>
      </c>
      <c r="I2145" s="4">
        <v>4</v>
      </c>
      <c r="P2145">
        <v>2</v>
      </c>
      <c r="Q2145" t="str">
        <f>CONCATENATE(C2145,E2145,G2145,I2145)</f>
        <v>14</v>
      </c>
    </row>
    <row r="2146" spans="1:17" x14ac:dyDescent="0.25">
      <c r="A2146">
        <v>12626</v>
      </c>
      <c r="B2146">
        <v>216.874663</v>
      </c>
      <c r="C2146" s="3">
        <v>1</v>
      </c>
      <c r="H2146">
        <v>206.93640399999998</v>
      </c>
      <c r="I2146" s="4">
        <v>4</v>
      </c>
      <c r="P2146">
        <v>2</v>
      </c>
      <c r="Q2146" t="str">
        <f>CONCATENATE(C2146,E2146,G2146,I2146)</f>
        <v>14</v>
      </c>
    </row>
    <row r="2147" spans="1:17" x14ac:dyDescent="0.25">
      <c r="A2147">
        <v>12627</v>
      </c>
      <c r="B2147">
        <v>217.30147399999998</v>
      </c>
      <c r="C2147" s="3">
        <v>1</v>
      </c>
      <c r="H2147">
        <v>207.18020899999999</v>
      </c>
      <c r="I2147" s="4">
        <v>4</v>
      </c>
      <c r="P2147">
        <v>2</v>
      </c>
      <c r="Q2147" t="str">
        <f>CONCATENATE(C2147,E2147,G2147,I2147)</f>
        <v>14</v>
      </c>
    </row>
    <row r="2148" spans="1:17" x14ac:dyDescent="0.25">
      <c r="A2148">
        <v>12628</v>
      </c>
      <c r="B2148">
        <v>217.42337699999999</v>
      </c>
      <c r="C2148" s="3">
        <v>1</v>
      </c>
      <c r="H2148">
        <v>207.18020899999999</v>
      </c>
      <c r="I2148" s="4">
        <v>4</v>
      </c>
      <c r="P2148">
        <v>2</v>
      </c>
      <c r="Q2148" t="str">
        <f>CONCATENATE(C2148,E2148,G2148,I2148)</f>
        <v>14</v>
      </c>
    </row>
    <row r="2149" spans="1:17" x14ac:dyDescent="0.25">
      <c r="A2149">
        <v>12629</v>
      </c>
      <c r="D2149">
        <v>226.203204</v>
      </c>
      <c r="E2149" s="1">
        <v>2</v>
      </c>
      <c r="H2149">
        <v>207.30221399999999</v>
      </c>
      <c r="I2149" s="4">
        <v>4</v>
      </c>
      <c r="P2149">
        <v>2</v>
      </c>
      <c r="Q2149" t="str">
        <f>CONCATENATE(C2149,E2149,G2149,I2149)</f>
        <v>24</v>
      </c>
    </row>
    <row r="2150" spans="1:17" x14ac:dyDescent="0.25">
      <c r="A2150">
        <v>12630</v>
      </c>
      <c r="D2150">
        <v>226.203204</v>
      </c>
      <c r="E2150" s="1">
        <v>2</v>
      </c>
      <c r="H2150">
        <v>207.30221399999999</v>
      </c>
      <c r="I2150" s="4">
        <v>4</v>
      </c>
      <c r="P2150">
        <v>2</v>
      </c>
      <c r="Q2150" t="str">
        <f>CONCATENATE(C2150,E2150,G2150,I2150)</f>
        <v>24</v>
      </c>
    </row>
    <row r="2151" spans="1:17" x14ac:dyDescent="0.25">
      <c r="A2151">
        <v>12631</v>
      </c>
      <c r="D2151">
        <v>226.203204</v>
      </c>
      <c r="E2151" s="1">
        <v>2</v>
      </c>
      <c r="H2151">
        <v>206.02575400000001</v>
      </c>
      <c r="I2151" s="4">
        <v>4</v>
      </c>
      <c r="P2151">
        <v>2</v>
      </c>
      <c r="Q2151" t="str">
        <f>CONCATENATE(C2151,E2151,G2151,I2151)</f>
        <v>24</v>
      </c>
    </row>
    <row r="2152" spans="1:17" x14ac:dyDescent="0.25">
      <c r="A2152">
        <v>12632</v>
      </c>
      <c r="D2152">
        <v>226.203204</v>
      </c>
      <c r="E2152" s="1">
        <v>2</v>
      </c>
      <c r="P2152">
        <v>1</v>
      </c>
      <c r="Q2152" t="str">
        <f>CONCATENATE(C2152,E2152,G2152,I2152)</f>
        <v>2</v>
      </c>
    </row>
    <row r="2153" spans="1:17" x14ac:dyDescent="0.25">
      <c r="A2153">
        <v>12633</v>
      </c>
      <c r="D2153">
        <v>226.203204</v>
      </c>
      <c r="E2153" s="1">
        <v>2</v>
      </c>
      <c r="F2153">
        <v>214.06999099999999</v>
      </c>
      <c r="G2153" s="2">
        <v>3</v>
      </c>
      <c r="P2153">
        <v>2</v>
      </c>
      <c r="Q2153" t="str">
        <f>CONCATENATE(C2153,E2153,G2153,I2153)</f>
        <v>23</v>
      </c>
    </row>
    <row r="2154" spans="1:17" x14ac:dyDescent="0.25">
      <c r="A2154">
        <v>12634</v>
      </c>
      <c r="D2154">
        <v>226.203204</v>
      </c>
      <c r="E2154" s="1">
        <v>2</v>
      </c>
      <c r="F2154">
        <v>214.06999099999999</v>
      </c>
      <c r="G2154" s="2">
        <v>3</v>
      </c>
      <c r="P2154">
        <v>2</v>
      </c>
      <c r="Q2154" t="str">
        <f>CONCATENATE(C2154,E2154,G2154,I2154)</f>
        <v>23</v>
      </c>
    </row>
    <row r="2155" spans="1:17" x14ac:dyDescent="0.25">
      <c r="A2155">
        <v>12635</v>
      </c>
      <c r="D2155">
        <v>226.203204</v>
      </c>
      <c r="E2155" s="1">
        <v>2</v>
      </c>
      <c r="F2155">
        <v>214.06999099999999</v>
      </c>
      <c r="G2155" s="2">
        <v>3</v>
      </c>
      <c r="P2155">
        <v>2</v>
      </c>
      <c r="Q2155" t="str">
        <f>CONCATENATE(C2155,E2155,G2155,I2155)</f>
        <v>23</v>
      </c>
    </row>
    <row r="2156" spans="1:17" x14ac:dyDescent="0.25">
      <c r="A2156">
        <v>12636</v>
      </c>
      <c r="D2156">
        <v>226.203204</v>
      </c>
      <c r="E2156" s="1">
        <v>2</v>
      </c>
      <c r="F2156">
        <v>214.06999099999999</v>
      </c>
      <c r="G2156" s="2">
        <v>3</v>
      </c>
      <c r="P2156">
        <v>2</v>
      </c>
      <c r="Q2156" t="str">
        <f>CONCATENATE(C2156,E2156,G2156,I2156)</f>
        <v>23</v>
      </c>
    </row>
    <row r="2157" spans="1:17" x14ac:dyDescent="0.25">
      <c r="A2157">
        <v>12637</v>
      </c>
      <c r="D2157">
        <v>226.203204</v>
      </c>
      <c r="E2157" s="1">
        <v>2</v>
      </c>
      <c r="F2157">
        <v>214.06999099999999</v>
      </c>
      <c r="G2157" s="2">
        <v>3</v>
      </c>
      <c r="P2157">
        <v>2</v>
      </c>
      <c r="Q2157" t="str">
        <f>CONCATENATE(C2157,E2157,G2157,I2157)</f>
        <v>23</v>
      </c>
    </row>
    <row r="2158" spans="1:17" x14ac:dyDescent="0.25">
      <c r="A2158">
        <v>12638</v>
      </c>
      <c r="D2158">
        <v>226.203204</v>
      </c>
      <c r="E2158" s="1">
        <v>2</v>
      </c>
      <c r="F2158">
        <v>214.06999099999999</v>
      </c>
      <c r="G2158" s="2">
        <v>3</v>
      </c>
      <c r="P2158">
        <v>2</v>
      </c>
      <c r="Q2158" t="str">
        <f>CONCATENATE(C2158,E2158,G2158,I2158)</f>
        <v>23</v>
      </c>
    </row>
    <row r="2159" spans="1:17" x14ac:dyDescent="0.25">
      <c r="A2159">
        <v>12639</v>
      </c>
      <c r="D2159">
        <v>226.203204</v>
      </c>
      <c r="E2159" s="1">
        <v>2</v>
      </c>
      <c r="F2159">
        <v>214.06999099999999</v>
      </c>
      <c r="G2159" s="2">
        <v>3</v>
      </c>
      <c r="P2159">
        <v>2</v>
      </c>
      <c r="Q2159" t="str">
        <f>CONCATENATE(C2159,E2159,G2159,I2159)</f>
        <v>23</v>
      </c>
    </row>
    <row r="2160" spans="1:17" x14ac:dyDescent="0.25">
      <c r="A2160">
        <v>12640</v>
      </c>
      <c r="D2160">
        <v>226.203204</v>
      </c>
      <c r="E2160" s="1">
        <v>2</v>
      </c>
      <c r="F2160">
        <v>214.06999099999999</v>
      </c>
      <c r="G2160" s="2">
        <v>3</v>
      </c>
      <c r="P2160">
        <v>2</v>
      </c>
      <c r="Q2160" t="str">
        <f>CONCATENATE(C2160,E2160,G2160,I2160)</f>
        <v>23</v>
      </c>
    </row>
    <row r="2161" spans="1:17" x14ac:dyDescent="0.25">
      <c r="A2161">
        <v>12641</v>
      </c>
      <c r="D2161">
        <v>226.203204</v>
      </c>
      <c r="E2161" s="1">
        <v>2</v>
      </c>
      <c r="F2161">
        <v>214.06999099999999</v>
      </c>
      <c r="G2161" s="2">
        <v>3</v>
      </c>
      <c r="P2161">
        <v>2</v>
      </c>
      <c r="Q2161" t="str">
        <f>CONCATENATE(C2161,E2161,G2161,I2161)</f>
        <v>23</v>
      </c>
    </row>
    <row r="2162" spans="1:17" x14ac:dyDescent="0.25">
      <c r="A2162">
        <v>12642</v>
      </c>
      <c r="D2162">
        <v>226.203204</v>
      </c>
      <c r="E2162" s="1">
        <v>2</v>
      </c>
      <c r="F2162">
        <v>214.06999099999999</v>
      </c>
      <c r="G2162" s="2">
        <v>3</v>
      </c>
      <c r="P2162">
        <v>2</v>
      </c>
      <c r="Q2162" t="str">
        <f>CONCATENATE(C2162,E2162,G2162,I2162)</f>
        <v>23</v>
      </c>
    </row>
    <row r="2163" spans="1:17" x14ac:dyDescent="0.25">
      <c r="A2163">
        <v>12643</v>
      </c>
      <c r="D2163">
        <v>226.203204</v>
      </c>
      <c r="E2163" s="1">
        <v>2</v>
      </c>
      <c r="F2163">
        <v>214.06999099999999</v>
      </c>
      <c r="G2163" s="2">
        <v>3</v>
      </c>
      <c r="P2163">
        <v>2</v>
      </c>
      <c r="Q2163" t="str">
        <f>CONCATENATE(C2163,E2163,G2163,I2163)</f>
        <v>23</v>
      </c>
    </row>
    <row r="2164" spans="1:17" x14ac:dyDescent="0.25">
      <c r="A2164">
        <v>12644</v>
      </c>
      <c r="D2164">
        <v>226.203204</v>
      </c>
      <c r="E2164" s="1">
        <v>2</v>
      </c>
      <c r="F2164">
        <v>214.06999099999999</v>
      </c>
      <c r="G2164" s="2">
        <v>3</v>
      </c>
      <c r="P2164">
        <v>2</v>
      </c>
      <c r="Q2164" t="str">
        <f>CONCATENATE(C2164,E2164,G2164,I2164)</f>
        <v>23</v>
      </c>
    </row>
    <row r="2165" spans="1:17" x14ac:dyDescent="0.25">
      <c r="A2165">
        <v>12645</v>
      </c>
      <c r="D2165">
        <v>226.203204</v>
      </c>
      <c r="E2165" s="1">
        <v>2</v>
      </c>
      <c r="F2165">
        <v>214.06999099999999</v>
      </c>
      <c r="G2165" s="2">
        <v>3</v>
      </c>
      <c r="P2165">
        <v>2</v>
      </c>
      <c r="Q2165" t="str">
        <f>CONCATENATE(C2165,E2165,G2165,I2165)</f>
        <v>23</v>
      </c>
    </row>
    <row r="2166" spans="1:17" x14ac:dyDescent="0.25">
      <c r="A2166">
        <v>12646</v>
      </c>
      <c r="D2166">
        <v>226.203204</v>
      </c>
      <c r="E2166" s="1">
        <v>2</v>
      </c>
      <c r="F2166">
        <v>214.06999099999999</v>
      </c>
      <c r="G2166" s="2">
        <v>3</v>
      </c>
      <c r="P2166">
        <v>2</v>
      </c>
      <c r="Q2166" t="str">
        <f>CONCATENATE(C2166,E2166,G2166,I2166)</f>
        <v>23</v>
      </c>
    </row>
    <row r="2167" spans="1:17" x14ac:dyDescent="0.25">
      <c r="A2167">
        <v>12647</v>
      </c>
      <c r="D2167">
        <v>226.203204</v>
      </c>
      <c r="E2167" s="1">
        <v>2</v>
      </c>
      <c r="F2167">
        <v>214.252894</v>
      </c>
      <c r="G2167" s="2">
        <v>3</v>
      </c>
      <c r="P2167">
        <v>2</v>
      </c>
      <c r="Q2167" t="str">
        <f>CONCATENATE(C2167,E2167,G2167,I2167)</f>
        <v>23</v>
      </c>
    </row>
    <row r="2168" spans="1:17" x14ac:dyDescent="0.25">
      <c r="A2168">
        <v>12648</v>
      </c>
      <c r="D2168">
        <v>226.203204</v>
      </c>
      <c r="E2168" s="1">
        <v>2</v>
      </c>
      <c r="F2168">
        <v>214.252894</v>
      </c>
      <c r="G2168" s="2">
        <v>3</v>
      </c>
      <c r="P2168">
        <v>2</v>
      </c>
      <c r="Q2168" t="str">
        <f>CONCATENATE(C2168,E2168,G2168,I2168)</f>
        <v>23</v>
      </c>
    </row>
    <row r="2169" spans="1:17" x14ac:dyDescent="0.25">
      <c r="A2169">
        <v>12649</v>
      </c>
      <c r="B2169">
        <v>232.72717499999999</v>
      </c>
      <c r="C2169" s="3">
        <v>1</v>
      </c>
      <c r="D2169">
        <v>226.203204</v>
      </c>
      <c r="E2169" s="1">
        <v>2</v>
      </c>
      <c r="F2169">
        <v>214.252894</v>
      </c>
      <c r="G2169" s="2">
        <v>3</v>
      </c>
      <c r="P2169">
        <v>3</v>
      </c>
      <c r="Q2169" t="str">
        <f>CONCATENATE(C2169,E2169,G2169,I2169)</f>
        <v>123</v>
      </c>
    </row>
    <row r="2170" spans="1:17" x14ac:dyDescent="0.25">
      <c r="A2170">
        <v>12650</v>
      </c>
      <c r="B2170">
        <v>232.72717499999999</v>
      </c>
      <c r="C2170" s="3">
        <v>1</v>
      </c>
      <c r="D2170">
        <v>226.203204</v>
      </c>
      <c r="E2170" s="1">
        <v>2</v>
      </c>
      <c r="F2170">
        <v>214.252894</v>
      </c>
      <c r="G2170" s="2">
        <v>3</v>
      </c>
      <c r="P2170">
        <v>3</v>
      </c>
      <c r="Q2170" t="str">
        <f>CONCATENATE(C2170,E2170,G2170,I2170)</f>
        <v>123</v>
      </c>
    </row>
    <row r="2171" spans="1:17" x14ac:dyDescent="0.25">
      <c r="A2171">
        <v>12651</v>
      </c>
      <c r="B2171">
        <v>232.72717499999999</v>
      </c>
      <c r="C2171" s="3">
        <v>1</v>
      </c>
      <c r="D2171">
        <v>226.203204</v>
      </c>
      <c r="E2171" s="1">
        <v>2</v>
      </c>
      <c r="F2171">
        <v>214.313895</v>
      </c>
      <c r="G2171" s="2">
        <v>3</v>
      </c>
      <c r="P2171">
        <v>3</v>
      </c>
      <c r="Q2171" t="str">
        <f>CONCATENATE(C2171,E2171,G2171,I2171)</f>
        <v>123</v>
      </c>
    </row>
    <row r="2172" spans="1:17" x14ac:dyDescent="0.25">
      <c r="A2172">
        <v>12652</v>
      </c>
      <c r="B2172">
        <v>232.72717499999999</v>
      </c>
      <c r="C2172" s="3">
        <v>1</v>
      </c>
      <c r="D2172">
        <v>226.203204</v>
      </c>
      <c r="E2172" s="1">
        <v>2</v>
      </c>
      <c r="F2172">
        <v>214.313895</v>
      </c>
      <c r="G2172" s="2">
        <v>3</v>
      </c>
      <c r="P2172">
        <v>3</v>
      </c>
      <c r="Q2172" t="str">
        <f>CONCATENATE(C2172,E2172,G2172,I2172)</f>
        <v>123</v>
      </c>
    </row>
    <row r="2173" spans="1:17" x14ac:dyDescent="0.25">
      <c r="A2173">
        <v>12653</v>
      </c>
      <c r="B2173">
        <v>232.72717499999999</v>
      </c>
      <c r="C2173" s="3">
        <v>1</v>
      </c>
      <c r="D2173">
        <v>226.203204</v>
      </c>
      <c r="E2173" s="1">
        <v>2</v>
      </c>
      <c r="F2173">
        <v>214.313895</v>
      </c>
      <c r="G2173" s="2">
        <v>3</v>
      </c>
      <c r="P2173">
        <v>3</v>
      </c>
      <c r="Q2173" t="str">
        <f>CONCATENATE(C2173,E2173,G2173,I2173)</f>
        <v>123</v>
      </c>
    </row>
    <row r="2174" spans="1:17" x14ac:dyDescent="0.25">
      <c r="A2174">
        <v>12654</v>
      </c>
      <c r="B2174">
        <v>232.72717499999999</v>
      </c>
      <c r="C2174" s="3">
        <v>1</v>
      </c>
      <c r="F2174">
        <v>214.435801</v>
      </c>
      <c r="G2174" s="2">
        <v>3</v>
      </c>
      <c r="H2174">
        <v>223.03272099999998</v>
      </c>
      <c r="I2174" s="4">
        <v>4</v>
      </c>
      <c r="P2174">
        <v>3</v>
      </c>
      <c r="Q2174" t="str">
        <f>CONCATENATE(C2174,E2174,G2174,I2174)</f>
        <v>134</v>
      </c>
    </row>
    <row r="2175" spans="1:17" x14ac:dyDescent="0.25">
      <c r="A2175">
        <v>12655</v>
      </c>
      <c r="B2175">
        <v>232.72717499999999</v>
      </c>
      <c r="C2175" s="3">
        <v>1</v>
      </c>
      <c r="F2175">
        <v>214.435801</v>
      </c>
      <c r="G2175" s="2">
        <v>3</v>
      </c>
      <c r="H2175">
        <v>223.03272099999998</v>
      </c>
      <c r="I2175" s="4">
        <v>4</v>
      </c>
      <c r="P2175">
        <v>3</v>
      </c>
      <c r="Q2175" t="str">
        <f>CONCATENATE(C2175,E2175,G2175,I2175)</f>
        <v>134</v>
      </c>
    </row>
    <row r="2176" spans="1:17" x14ac:dyDescent="0.25">
      <c r="A2176">
        <v>12656</v>
      </c>
      <c r="B2176">
        <v>232.72717499999999</v>
      </c>
      <c r="C2176" s="3">
        <v>1</v>
      </c>
      <c r="F2176">
        <v>214.67970500000001</v>
      </c>
      <c r="G2176" s="2">
        <v>3</v>
      </c>
      <c r="H2176">
        <v>223.03272099999998</v>
      </c>
      <c r="I2176" s="4">
        <v>4</v>
      </c>
      <c r="P2176">
        <v>3</v>
      </c>
      <c r="Q2176" t="str">
        <f>CONCATENATE(C2176,E2176,G2176,I2176)</f>
        <v>134</v>
      </c>
    </row>
    <row r="2177" spans="1:17" x14ac:dyDescent="0.25">
      <c r="A2177">
        <v>12657</v>
      </c>
      <c r="B2177">
        <v>232.72717499999999</v>
      </c>
      <c r="C2177" s="3">
        <v>1</v>
      </c>
      <c r="F2177">
        <v>214.67970500000001</v>
      </c>
      <c r="G2177" s="2">
        <v>3</v>
      </c>
      <c r="H2177">
        <v>223.03272099999998</v>
      </c>
      <c r="I2177" s="4">
        <v>4</v>
      </c>
      <c r="P2177">
        <v>3</v>
      </c>
      <c r="Q2177" t="str">
        <f>CONCATENATE(C2177,E2177,G2177,I2177)</f>
        <v>134</v>
      </c>
    </row>
    <row r="2178" spans="1:17" x14ac:dyDescent="0.25">
      <c r="A2178">
        <v>12658</v>
      </c>
      <c r="B2178">
        <v>232.72717499999999</v>
      </c>
      <c r="C2178" s="3">
        <v>1</v>
      </c>
      <c r="F2178">
        <v>214.67970500000001</v>
      </c>
      <c r="G2178" s="2">
        <v>3</v>
      </c>
      <c r="H2178">
        <v>223.03272099999998</v>
      </c>
      <c r="I2178" s="4">
        <v>4</v>
      </c>
      <c r="P2178">
        <v>3</v>
      </c>
      <c r="Q2178" t="str">
        <f>CONCATENATE(C2178,E2178,G2178,I2178)</f>
        <v>134</v>
      </c>
    </row>
    <row r="2179" spans="1:17" x14ac:dyDescent="0.25">
      <c r="A2179">
        <v>12659</v>
      </c>
      <c r="B2179">
        <v>232.72717499999999</v>
      </c>
      <c r="C2179" s="3">
        <v>1</v>
      </c>
      <c r="H2179">
        <v>223.03272099999998</v>
      </c>
      <c r="I2179" s="4">
        <v>4</v>
      </c>
      <c r="P2179">
        <v>2</v>
      </c>
      <c r="Q2179" t="str">
        <f>CONCATENATE(C2179,E2179,G2179,I2179)</f>
        <v>14</v>
      </c>
    </row>
    <row r="2180" spans="1:17" x14ac:dyDescent="0.25">
      <c r="A2180">
        <v>12660</v>
      </c>
      <c r="B2180">
        <v>232.72717499999999</v>
      </c>
      <c r="C2180" s="3">
        <v>1</v>
      </c>
      <c r="H2180">
        <v>223.03272099999998</v>
      </c>
      <c r="I2180" s="4">
        <v>4</v>
      </c>
      <c r="P2180">
        <v>2</v>
      </c>
      <c r="Q2180" t="str">
        <f>CONCATENATE(C2180,E2180,G2180,I2180)</f>
        <v>14</v>
      </c>
    </row>
    <row r="2181" spans="1:17" x14ac:dyDescent="0.25">
      <c r="A2181">
        <v>12661</v>
      </c>
      <c r="B2181">
        <v>232.72717499999999</v>
      </c>
      <c r="C2181" s="3">
        <v>1</v>
      </c>
      <c r="H2181">
        <v>223.03272099999998</v>
      </c>
      <c r="I2181" s="4">
        <v>4</v>
      </c>
      <c r="P2181">
        <v>2</v>
      </c>
      <c r="Q2181" t="str">
        <f>CONCATENATE(C2181,E2181,G2181,I2181)</f>
        <v>14</v>
      </c>
    </row>
    <row r="2182" spans="1:17" x14ac:dyDescent="0.25">
      <c r="A2182">
        <v>12662</v>
      </c>
      <c r="B2182">
        <v>232.72717499999999</v>
      </c>
      <c r="C2182" s="3">
        <v>1</v>
      </c>
      <c r="H2182">
        <v>223.03272099999998</v>
      </c>
      <c r="I2182" s="4">
        <v>4</v>
      </c>
      <c r="P2182">
        <v>2</v>
      </c>
      <c r="Q2182" t="str">
        <f>CONCATENATE(C2182,E2182,G2182,I2182)</f>
        <v>14</v>
      </c>
    </row>
    <row r="2183" spans="1:17" x14ac:dyDescent="0.25">
      <c r="A2183">
        <v>12663</v>
      </c>
      <c r="B2183">
        <v>232.72717499999999</v>
      </c>
      <c r="C2183" s="3">
        <v>1</v>
      </c>
      <c r="H2183">
        <v>223.03272099999998</v>
      </c>
      <c r="I2183" s="4">
        <v>4</v>
      </c>
      <c r="P2183">
        <v>2</v>
      </c>
      <c r="Q2183" t="str">
        <f>CONCATENATE(C2183,E2183,G2183,I2183)</f>
        <v>14</v>
      </c>
    </row>
    <row r="2184" spans="1:17" x14ac:dyDescent="0.25">
      <c r="A2184">
        <v>12664</v>
      </c>
      <c r="B2184">
        <v>232.72717499999999</v>
      </c>
      <c r="C2184" s="3">
        <v>1</v>
      </c>
      <c r="H2184">
        <v>223.03272099999998</v>
      </c>
      <c r="I2184" s="4">
        <v>4</v>
      </c>
      <c r="P2184">
        <v>2</v>
      </c>
      <c r="Q2184" t="str">
        <f>CONCATENATE(C2184,E2184,G2184,I2184)</f>
        <v>14</v>
      </c>
    </row>
    <row r="2185" spans="1:17" x14ac:dyDescent="0.25">
      <c r="A2185">
        <v>12665</v>
      </c>
      <c r="B2185">
        <v>232.72717499999999</v>
      </c>
      <c r="C2185" s="3">
        <v>1</v>
      </c>
      <c r="H2185">
        <v>223.03272099999998</v>
      </c>
      <c r="I2185" s="4">
        <v>4</v>
      </c>
      <c r="P2185">
        <v>2</v>
      </c>
      <c r="Q2185" t="str">
        <f>CONCATENATE(C2185,E2185,G2185,I2185)</f>
        <v>14</v>
      </c>
    </row>
    <row r="2186" spans="1:17" x14ac:dyDescent="0.25">
      <c r="A2186">
        <v>12666</v>
      </c>
      <c r="B2186">
        <v>232.72717499999999</v>
      </c>
      <c r="C2186" s="3">
        <v>1</v>
      </c>
      <c r="H2186">
        <v>223.03272099999998</v>
      </c>
      <c r="I2186" s="4">
        <v>4</v>
      </c>
      <c r="P2186">
        <v>2</v>
      </c>
      <c r="Q2186" t="str">
        <f>CONCATENATE(C2186,E2186,G2186,I2186)</f>
        <v>14</v>
      </c>
    </row>
    <row r="2187" spans="1:17" x14ac:dyDescent="0.25">
      <c r="A2187">
        <v>12667</v>
      </c>
      <c r="B2187">
        <v>232.72717499999999</v>
      </c>
      <c r="C2187" s="3">
        <v>1</v>
      </c>
      <c r="H2187">
        <v>223.03272099999998</v>
      </c>
      <c r="I2187" s="4">
        <v>4</v>
      </c>
      <c r="P2187">
        <v>2</v>
      </c>
      <c r="Q2187" t="str">
        <f>CONCATENATE(C2187,E2187,G2187,I2187)</f>
        <v>14</v>
      </c>
    </row>
    <row r="2188" spans="1:17" x14ac:dyDescent="0.25">
      <c r="A2188">
        <v>12668</v>
      </c>
      <c r="B2188">
        <v>232.72717499999999</v>
      </c>
      <c r="C2188" s="3">
        <v>1</v>
      </c>
      <c r="H2188">
        <v>223.03272099999998</v>
      </c>
      <c r="I2188" s="4">
        <v>4</v>
      </c>
      <c r="P2188">
        <v>2</v>
      </c>
      <c r="Q2188" t="str">
        <f>CONCATENATE(C2188,E2188,G2188,I2188)</f>
        <v>14</v>
      </c>
    </row>
    <row r="2189" spans="1:17" x14ac:dyDescent="0.25">
      <c r="A2189">
        <v>12669</v>
      </c>
      <c r="B2189">
        <v>232.72717499999999</v>
      </c>
      <c r="C2189" s="3">
        <v>1</v>
      </c>
      <c r="H2189">
        <v>223.03272099999998</v>
      </c>
      <c r="I2189" s="4">
        <v>4</v>
      </c>
      <c r="P2189">
        <v>2</v>
      </c>
      <c r="Q2189" t="str">
        <f>CONCATENATE(C2189,E2189,G2189,I2189)</f>
        <v>14</v>
      </c>
    </row>
    <row r="2190" spans="1:17" x14ac:dyDescent="0.25">
      <c r="A2190">
        <v>12670</v>
      </c>
      <c r="B2190">
        <v>232.72717499999999</v>
      </c>
      <c r="C2190" s="3">
        <v>1</v>
      </c>
      <c r="H2190">
        <v>223.03272099999998</v>
      </c>
      <c r="I2190" s="4">
        <v>4</v>
      </c>
      <c r="P2190">
        <v>2</v>
      </c>
      <c r="Q2190" t="str">
        <f>CONCATENATE(C2190,E2190,G2190,I2190)</f>
        <v>14</v>
      </c>
    </row>
    <row r="2191" spans="1:17" x14ac:dyDescent="0.25">
      <c r="A2191">
        <v>12671</v>
      </c>
      <c r="B2191">
        <v>232.72717499999999</v>
      </c>
      <c r="C2191" s="3">
        <v>1</v>
      </c>
      <c r="H2191">
        <v>223.03272099999998</v>
      </c>
      <c r="I2191" s="4">
        <v>4</v>
      </c>
      <c r="P2191">
        <v>2</v>
      </c>
      <c r="Q2191" t="str">
        <f>CONCATENATE(C2191,E2191,G2191,I2191)</f>
        <v>14</v>
      </c>
    </row>
    <row r="2192" spans="1:17" x14ac:dyDescent="0.25">
      <c r="A2192">
        <v>12672</v>
      </c>
      <c r="B2192">
        <v>232.72717499999999</v>
      </c>
      <c r="C2192" s="3">
        <v>1</v>
      </c>
      <c r="H2192">
        <v>223.03272099999998</v>
      </c>
      <c r="I2192" s="4">
        <v>4</v>
      </c>
      <c r="P2192">
        <v>2</v>
      </c>
      <c r="Q2192" t="str">
        <f>CONCATENATE(C2192,E2192,G2192,I2192)</f>
        <v>14</v>
      </c>
    </row>
    <row r="2193" spans="1:17" x14ac:dyDescent="0.25">
      <c r="A2193">
        <v>12673</v>
      </c>
      <c r="B2193">
        <v>232.72717499999999</v>
      </c>
      <c r="C2193" s="3">
        <v>1</v>
      </c>
      <c r="H2193">
        <v>223.03272099999998</v>
      </c>
      <c r="I2193" s="4">
        <v>4</v>
      </c>
      <c r="P2193">
        <v>2</v>
      </c>
      <c r="Q2193" t="str">
        <f>CONCATENATE(C2193,E2193,G2193,I2193)</f>
        <v>14</v>
      </c>
    </row>
    <row r="2194" spans="1:17" x14ac:dyDescent="0.25">
      <c r="A2194">
        <v>12674</v>
      </c>
      <c r="B2194">
        <v>232.72717499999999</v>
      </c>
      <c r="C2194" s="3">
        <v>1</v>
      </c>
      <c r="D2194">
        <v>241.38500099999999</v>
      </c>
      <c r="E2194" s="1">
        <v>2</v>
      </c>
      <c r="H2194">
        <v>223.03272099999998</v>
      </c>
      <c r="I2194" s="4">
        <v>4</v>
      </c>
      <c r="P2194">
        <v>3</v>
      </c>
      <c r="Q2194" t="str">
        <f>CONCATENATE(C2194,E2194,G2194,I2194)</f>
        <v>124</v>
      </c>
    </row>
    <row r="2195" spans="1:17" x14ac:dyDescent="0.25">
      <c r="A2195">
        <v>12675</v>
      </c>
      <c r="D2195">
        <v>241.38500099999999</v>
      </c>
      <c r="E2195" s="1">
        <v>2</v>
      </c>
      <c r="H2195">
        <v>223.03272099999998</v>
      </c>
      <c r="I2195" s="4">
        <v>4</v>
      </c>
      <c r="P2195">
        <v>2</v>
      </c>
      <c r="Q2195" t="str">
        <f>CONCATENATE(C2195,E2195,G2195,I2195)</f>
        <v>24</v>
      </c>
    </row>
    <row r="2196" spans="1:17" x14ac:dyDescent="0.25">
      <c r="A2196">
        <v>12676</v>
      </c>
      <c r="D2196">
        <v>241.38500099999999</v>
      </c>
      <c r="E2196" s="1">
        <v>2</v>
      </c>
      <c r="H2196">
        <v>223.03272099999998</v>
      </c>
      <c r="I2196" s="4">
        <v>4</v>
      </c>
      <c r="P2196">
        <v>2</v>
      </c>
      <c r="Q2196" t="str">
        <f>CONCATENATE(C2196,E2196,G2196,I2196)</f>
        <v>24</v>
      </c>
    </row>
    <row r="2197" spans="1:17" x14ac:dyDescent="0.25">
      <c r="A2197">
        <v>12677</v>
      </c>
      <c r="D2197">
        <v>241.38500099999999</v>
      </c>
      <c r="E2197" s="1">
        <v>2</v>
      </c>
      <c r="H2197">
        <v>223.15472699999998</v>
      </c>
      <c r="I2197" s="4">
        <v>4</v>
      </c>
      <c r="P2197">
        <v>2</v>
      </c>
      <c r="Q2197" t="str">
        <f>CONCATENATE(C2197,E2197,G2197,I2197)</f>
        <v>24</v>
      </c>
    </row>
    <row r="2198" spans="1:17" x14ac:dyDescent="0.25">
      <c r="A2198">
        <v>12678</v>
      </c>
      <c r="D2198">
        <v>241.38500099999999</v>
      </c>
      <c r="E2198" s="1">
        <v>2</v>
      </c>
      <c r="H2198">
        <v>223.15472699999998</v>
      </c>
      <c r="I2198" s="4">
        <v>4</v>
      </c>
      <c r="P2198">
        <v>2</v>
      </c>
      <c r="Q2198" t="str">
        <f>CONCATENATE(C2198,E2198,G2198,I2198)</f>
        <v>24</v>
      </c>
    </row>
    <row r="2199" spans="1:17" x14ac:dyDescent="0.25">
      <c r="A2199">
        <v>12679</v>
      </c>
      <c r="D2199">
        <v>241.38500099999999</v>
      </c>
      <c r="E2199" s="1">
        <v>2</v>
      </c>
      <c r="H2199">
        <v>223.15472699999998</v>
      </c>
      <c r="I2199" s="4">
        <v>4</v>
      </c>
      <c r="P2199">
        <v>2</v>
      </c>
      <c r="Q2199" t="str">
        <f>CONCATENATE(C2199,E2199,G2199,I2199)</f>
        <v>24</v>
      </c>
    </row>
    <row r="2200" spans="1:17" x14ac:dyDescent="0.25">
      <c r="A2200">
        <v>12680</v>
      </c>
      <c r="D2200">
        <v>241.38500099999999</v>
      </c>
      <c r="E2200" s="1">
        <v>2</v>
      </c>
      <c r="H2200">
        <v>223.15472699999998</v>
      </c>
      <c r="I2200" s="4">
        <v>4</v>
      </c>
      <c r="P2200">
        <v>2</v>
      </c>
      <c r="Q2200" t="str">
        <f>CONCATENATE(C2200,E2200,G2200,I2200)</f>
        <v>24</v>
      </c>
    </row>
    <row r="2201" spans="1:17" x14ac:dyDescent="0.25">
      <c r="A2201">
        <v>12681</v>
      </c>
      <c r="D2201">
        <v>241.38500099999999</v>
      </c>
      <c r="E2201" s="1">
        <v>2</v>
      </c>
      <c r="H2201">
        <v>223.459532</v>
      </c>
      <c r="I2201" s="4">
        <v>4</v>
      </c>
      <c r="P2201">
        <v>2</v>
      </c>
      <c r="Q2201" t="str">
        <f>CONCATENATE(C2201,E2201,G2201,I2201)</f>
        <v>24</v>
      </c>
    </row>
    <row r="2202" spans="1:17" x14ac:dyDescent="0.25">
      <c r="A2202">
        <v>12682</v>
      </c>
      <c r="D2202">
        <v>241.38500099999999</v>
      </c>
      <c r="E2202" s="1">
        <v>2</v>
      </c>
      <c r="H2202">
        <v>223.459532</v>
      </c>
      <c r="I2202" s="4">
        <v>4</v>
      </c>
      <c r="P2202">
        <v>2</v>
      </c>
      <c r="Q2202" t="str">
        <f>CONCATENATE(C2202,E2202,G2202,I2202)</f>
        <v>24</v>
      </c>
    </row>
    <row r="2203" spans="1:17" x14ac:dyDescent="0.25">
      <c r="A2203">
        <v>12683</v>
      </c>
      <c r="D2203">
        <v>241.38500099999999</v>
      </c>
      <c r="E2203" s="1">
        <v>2</v>
      </c>
      <c r="H2203">
        <v>223.459532</v>
      </c>
      <c r="I2203" s="4">
        <v>4</v>
      </c>
      <c r="P2203">
        <v>2</v>
      </c>
      <c r="Q2203" t="str">
        <f>CONCATENATE(C2203,E2203,G2203,I2203)</f>
        <v>24</v>
      </c>
    </row>
    <row r="2204" spans="1:17" x14ac:dyDescent="0.25">
      <c r="A2204">
        <v>12684</v>
      </c>
      <c r="D2204">
        <v>241.38500099999999</v>
      </c>
      <c r="E2204" s="1">
        <v>2</v>
      </c>
      <c r="H2204">
        <v>223.459532</v>
      </c>
      <c r="I2204" s="4">
        <v>4</v>
      </c>
      <c r="P2204">
        <v>2</v>
      </c>
      <c r="Q2204" t="str">
        <f>CONCATENATE(C2204,E2204,G2204,I2204)</f>
        <v>24</v>
      </c>
    </row>
    <row r="2205" spans="1:17" x14ac:dyDescent="0.25">
      <c r="A2205">
        <v>12685</v>
      </c>
      <c r="D2205">
        <v>241.38500099999999</v>
      </c>
      <c r="E2205" s="1">
        <v>2</v>
      </c>
      <c r="F2205">
        <v>229.800498</v>
      </c>
      <c r="G2205" s="2">
        <v>3</v>
      </c>
      <c r="H2205">
        <v>223.459532</v>
      </c>
      <c r="I2205" s="4">
        <v>4</v>
      </c>
      <c r="P2205">
        <v>3</v>
      </c>
      <c r="Q2205" t="str">
        <f>CONCATENATE(C2205,E2205,G2205,I2205)</f>
        <v>234</v>
      </c>
    </row>
    <row r="2206" spans="1:17" x14ac:dyDescent="0.25">
      <c r="A2206">
        <v>12686</v>
      </c>
      <c r="D2206">
        <v>241.38500099999999</v>
      </c>
      <c r="E2206" s="1">
        <v>2</v>
      </c>
      <c r="F2206">
        <v>229.800498</v>
      </c>
      <c r="G2206" s="2">
        <v>3</v>
      </c>
      <c r="H2206">
        <v>223.58143899999999</v>
      </c>
      <c r="I2206" s="4">
        <v>4</v>
      </c>
      <c r="P2206">
        <v>3</v>
      </c>
      <c r="Q2206" t="str">
        <f>CONCATENATE(C2206,E2206,G2206,I2206)</f>
        <v>234</v>
      </c>
    </row>
    <row r="2207" spans="1:17" x14ac:dyDescent="0.25">
      <c r="A2207">
        <v>12687</v>
      </c>
      <c r="D2207">
        <v>241.38500099999999</v>
      </c>
      <c r="E2207" s="1">
        <v>2</v>
      </c>
      <c r="F2207">
        <v>229.800498</v>
      </c>
      <c r="G2207" s="2">
        <v>3</v>
      </c>
      <c r="H2207">
        <v>223.825343</v>
      </c>
      <c r="I2207" s="4">
        <v>4</v>
      </c>
      <c r="P2207">
        <v>3</v>
      </c>
      <c r="Q2207" t="str">
        <f>CONCATENATE(C2207,E2207,G2207,I2207)</f>
        <v>234</v>
      </c>
    </row>
    <row r="2208" spans="1:17" x14ac:dyDescent="0.25">
      <c r="A2208">
        <v>12688</v>
      </c>
      <c r="D2208">
        <v>241.38500099999999</v>
      </c>
      <c r="E2208" s="1">
        <v>2</v>
      </c>
      <c r="F2208">
        <v>229.800498</v>
      </c>
      <c r="G2208" s="2">
        <v>3</v>
      </c>
      <c r="H2208">
        <v>223.825343</v>
      </c>
      <c r="I2208" s="4">
        <v>4</v>
      </c>
      <c r="P2208">
        <v>3</v>
      </c>
      <c r="Q2208" t="str">
        <f>CONCATENATE(C2208,E2208,G2208,I2208)</f>
        <v>234</v>
      </c>
    </row>
    <row r="2209" spans="1:17" x14ac:dyDescent="0.25">
      <c r="A2209">
        <v>12689</v>
      </c>
      <c r="D2209">
        <v>241.38500099999999</v>
      </c>
      <c r="E2209" s="1">
        <v>2</v>
      </c>
      <c r="F2209">
        <v>229.800498</v>
      </c>
      <c r="G2209" s="2">
        <v>3</v>
      </c>
      <c r="P2209">
        <v>2</v>
      </c>
      <c r="Q2209" t="str">
        <f>CONCATENATE(C2209,E2209,G2209,I2209)</f>
        <v>23</v>
      </c>
    </row>
    <row r="2210" spans="1:17" x14ac:dyDescent="0.25">
      <c r="A2210">
        <v>12690</v>
      </c>
      <c r="D2210">
        <v>241.38500099999999</v>
      </c>
      <c r="E2210" s="1">
        <v>2</v>
      </c>
      <c r="F2210">
        <v>229.800498</v>
      </c>
      <c r="G2210" s="2">
        <v>3</v>
      </c>
      <c r="P2210">
        <v>2</v>
      </c>
      <c r="Q2210" t="str">
        <f>CONCATENATE(C2210,E2210,G2210,I2210)</f>
        <v>23</v>
      </c>
    </row>
    <row r="2211" spans="1:17" x14ac:dyDescent="0.25">
      <c r="A2211">
        <v>12691</v>
      </c>
      <c r="D2211">
        <v>241.38500099999999</v>
      </c>
      <c r="E2211" s="1">
        <v>2</v>
      </c>
      <c r="F2211">
        <v>229.800498</v>
      </c>
      <c r="G2211" s="2">
        <v>3</v>
      </c>
      <c r="P2211">
        <v>2</v>
      </c>
      <c r="Q2211" t="str">
        <f>CONCATENATE(C2211,E2211,G2211,I2211)</f>
        <v>23</v>
      </c>
    </row>
    <row r="2212" spans="1:17" x14ac:dyDescent="0.25">
      <c r="A2212">
        <v>12692</v>
      </c>
      <c r="D2212">
        <v>241.38500099999999</v>
      </c>
      <c r="E2212" s="1">
        <v>2</v>
      </c>
      <c r="F2212">
        <v>229.800498</v>
      </c>
      <c r="G2212" s="2">
        <v>3</v>
      </c>
      <c r="P2212">
        <v>2</v>
      </c>
      <c r="Q2212" t="str">
        <f>CONCATENATE(C2212,E2212,G2212,I2212)</f>
        <v>23</v>
      </c>
    </row>
    <row r="2213" spans="1:17" x14ac:dyDescent="0.25">
      <c r="A2213">
        <v>12693</v>
      </c>
      <c r="D2213">
        <v>241.38500099999999</v>
      </c>
      <c r="E2213" s="1">
        <v>2</v>
      </c>
      <c r="F2213">
        <v>229.800498</v>
      </c>
      <c r="G2213" s="2">
        <v>3</v>
      </c>
      <c r="P2213">
        <v>2</v>
      </c>
      <c r="Q2213" t="str">
        <f>CONCATENATE(C2213,E2213,G2213,I2213)</f>
        <v>23</v>
      </c>
    </row>
    <row r="2214" spans="1:17" x14ac:dyDescent="0.25">
      <c r="A2214">
        <v>12694</v>
      </c>
      <c r="D2214">
        <v>241.38500099999999</v>
      </c>
      <c r="E2214" s="1">
        <v>2</v>
      </c>
      <c r="F2214">
        <v>229.800498</v>
      </c>
      <c r="G2214" s="2">
        <v>3</v>
      </c>
      <c r="P2214">
        <v>2</v>
      </c>
      <c r="Q2214" t="str">
        <f>CONCATENATE(C2214,E2214,G2214,I2214)</f>
        <v>23</v>
      </c>
    </row>
    <row r="2215" spans="1:17" x14ac:dyDescent="0.25">
      <c r="A2215">
        <v>12695</v>
      </c>
      <c r="D2215">
        <v>241.38500099999999</v>
      </c>
      <c r="E2215" s="1">
        <v>2</v>
      </c>
      <c r="F2215">
        <v>229.800498</v>
      </c>
      <c r="G2215" s="2">
        <v>3</v>
      </c>
      <c r="P2215">
        <v>2</v>
      </c>
      <c r="Q2215" t="str">
        <f>CONCATENATE(C2215,E2215,G2215,I2215)</f>
        <v>23</v>
      </c>
    </row>
    <row r="2216" spans="1:17" x14ac:dyDescent="0.25">
      <c r="A2216">
        <v>12696</v>
      </c>
      <c r="D2216">
        <v>241.38500099999999</v>
      </c>
      <c r="E2216" s="1">
        <v>2</v>
      </c>
      <c r="F2216">
        <v>229.800498</v>
      </c>
      <c r="G2216" s="2">
        <v>3</v>
      </c>
      <c r="P2216">
        <v>2</v>
      </c>
      <c r="Q2216" t="str">
        <f>CONCATENATE(C2216,E2216,G2216,I2216)</f>
        <v>23</v>
      </c>
    </row>
    <row r="2217" spans="1:17" x14ac:dyDescent="0.25">
      <c r="A2217">
        <v>12697</v>
      </c>
      <c r="D2217">
        <v>241.38500099999999</v>
      </c>
      <c r="E2217" s="1">
        <v>2</v>
      </c>
      <c r="F2217">
        <v>229.800498</v>
      </c>
      <c r="G2217" s="2">
        <v>3</v>
      </c>
      <c r="P2217">
        <v>2</v>
      </c>
      <c r="Q2217" t="str">
        <f>CONCATENATE(C2217,E2217,G2217,I2217)</f>
        <v>23</v>
      </c>
    </row>
    <row r="2218" spans="1:17" x14ac:dyDescent="0.25">
      <c r="A2218">
        <v>12698</v>
      </c>
      <c r="D2218">
        <v>241.38500099999999</v>
      </c>
      <c r="E2218" s="1">
        <v>2</v>
      </c>
      <c r="F2218">
        <v>229.800498</v>
      </c>
      <c r="G2218" s="2">
        <v>3</v>
      </c>
      <c r="P2218">
        <v>2</v>
      </c>
      <c r="Q2218" t="str">
        <f>CONCATENATE(C2218,E2218,G2218,I2218)</f>
        <v>23</v>
      </c>
    </row>
    <row r="2219" spans="1:17" x14ac:dyDescent="0.25">
      <c r="A2219">
        <v>12699</v>
      </c>
      <c r="D2219">
        <v>241.38500099999999</v>
      </c>
      <c r="E2219" s="1">
        <v>2</v>
      </c>
      <c r="F2219">
        <v>229.800498</v>
      </c>
      <c r="G2219" s="2">
        <v>3</v>
      </c>
      <c r="P2219">
        <v>2</v>
      </c>
      <c r="Q2219" t="str">
        <f>CONCATENATE(C2219,E2219,G2219,I2219)</f>
        <v>23</v>
      </c>
    </row>
    <row r="2220" spans="1:17" x14ac:dyDescent="0.25">
      <c r="A2220">
        <v>12700</v>
      </c>
      <c r="D2220">
        <v>241.38500099999999</v>
      </c>
      <c r="E2220" s="1">
        <v>2</v>
      </c>
      <c r="F2220">
        <v>229.800498</v>
      </c>
      <c r="G2220" s="2">
        <v>3</v>
      </c>
      <c r="P2220">
        <v>2</v>
      </c>
      <c r="Q2220" t="str">
        <f>CONCATENATE(C2220,E2220,G2220,I2220)</f>
        <v>23</v>
      </c>
    </row>
    <row r="2221" spans="1:17" x14ac:dyDescent="0.25">
      <c r="A2221">
        <v>12701</v>
      </c>
      <c r="B2221">
        <v>249.79901899999999</v>
      </c>
      <c r="C2221" s="3">
        <v>1</v>
      </c>
      <c r="D2221">
        <v>241.38500099999999</v>
      </c>
      <c r="E2221" s="1">
        <v>2</v>
      </c>
      <c r="F2221">
        <v>229.800498</v>
      </c>
      <c r="G2221" s="2">
        <v>3</v>
      </c>
      <c r="P2221">
        <v>3</v>
      </c>
      <c r="Q2221" t="str">
        <f>CONCATENATE(C2221,E2221,G2221,I2221)</f>
        <v>123</v>
      </c>
    </row>
    <row r="2222" spans="1:17" x14ac:dyDescent="0.25">
      <c r="A2222">
        <v>12702</v>
      </c>
      <c r="B2222">
        <v>249.79901899999999</v>
      </c>
      <c r="C2222" s="3">
        <v>1</v>
      </c>
      <c r="D2222">
        <v>241.38500099999999</v>
      </c>
      <c r="E2222" s="1">
        <v>2</v>
      </c>
      <c r="F2222">
        <v>229.800498</v>
      </c>
      <c r="G2222" s="2">
        <v>3</v>
      </c>
      <c r="P2222">
        <v>3</v>
      </c>
      <c r="Q2222" t="str">
        <f>CONCATENATE(C2222,E2222,G2222,I2222)</f>
        <v>123</v>
      </c>
    </row>
    <row r="2223" spans="1:17" x14ac:dyDescent="0.25">
      <c r="A2223">
        <v>12703</v>
      </c>
      <c r="B2223">
        <v>249.79901899999999</v>
      </c>
      <c r="C2223" s="3">
        <v>1</v>
      </c>
      <c r="D2223">
        <v>241.38500099999999</v>
      </c>
      <c r="E2223" s="1">
        <v>2</v>
      </c>
      <c r="F2223">
        <v>229.92250300000001</v>
      </c>
      <c r="G2223" s="2">
        <v>3</v>
      </c>
      <c r="P2223">
        <v>3</v>
      </c>
      <c r="Q2223" t="str">
        <f>CONCATENATE(C2223,E2223,G2223,I2223)</f>
        <v>123</v>
      </c>
    </row>
    <row r="2224" spans="1:17" x14ac:dyDescent="0.25">
      <c r="A2224">
        <v>12704</v>
      </c>
      <c r="B2224">
        <v>249.79901899999999</v>
      </c>
      <c r="C2224" s="3">
        <v>1</v>
      </c>
      <c r="F2224">
        <v>229.92250300000001</v>
      </c>
      <c r="G2224" s="2">
        <v>3</v>
      </c>
      <c r="P2224">
        <v>2</v>
      </c>
      <c r="Q2224" t="str">
        <f>CONCATENATE(C2224,E2224,G2224,I2224)</f>
        <v>13</v>
      </c>
    </row>
    <row r="2225" spans="1:17" x14ac:dyDescent="0.25">
      <c r="A2225">
        <v>12705</v>
      </c>
      <c r="B2225">
        <v>249.79901899999999</v>
      </c>
      <c r="C2225" s="3">
        <v>1</v>
      </c>
      <c r="F2225">
        <v>229.92250300000001</v>
      </c>
      <c r="G2225" s="2">
        <v>3</v>
      </c>
      <c r="P2225">
        <v>2</v>
      </c>
      <c r="Q2225" t="str">
        <f>CONCATENATE(C2225,E2225,G2225,I2225)</f>
        <v>13</v>
      </c>
    </row>
    <row r="2226" spans="1:17" x14ac:dyDescent="0.25">
      <c r="A2226">
        <v>12706</v>
      </c>
      <c r="B2226">
        <v>249.79901899999999</v>
      </c>
      <c r="C2226" s="3">
        <v>1</v>
      </c>
      <c r="F2226">
        <v>229.92250300000001</v>
      </c>
      <c r="G2226" s="2">
        <v>3</v>
      </c>
      <c r="P2226">
        <v>2</v>
      </c>
      <c r="Q2226" t="str">
        <f>CONCATENATE(C2226,E2226,G2226,I2226)</f>
        <v>13</v>
      </c>
    </row>
    <row r="2227" spans="1:17" x14ac:dyDescent="0.25">
      <c r="A2227">
        <v>12707</v>
      </c>
      <c r="B2227">
        <v>249.79901899999999</v>
      </c>
      <c r="C2227" s="3">
        <v>1</v>
      </c>
      <c r="F2227">
        <v>229.983405</v>
      </c>
      <c r="G2227" s="2">
        <v>3</v>
      </c>
      <c r="P2227">
        <v>2</v>
      </c>
      <c r="Q2227" t="str">
        <f>CONCATENATE(C2227,E2227,G2227,I2227)</f>
        <v>13</v>
      </c>
    </row>
    <row r="2228" spans="1:17" x14ac:dyDescent="0.25">
      <c r="A2228">
        <v>12708</v>
      </c>
      <c r="B2228">
        <v>249.79901899999999</v>
      </c>
      <c r="C2228" s="3">
        <v>1</v>
      </c>
      <c r="F2228">
        <v>230.10540599999999</v>
      </c>
      <c r="G2228" s="2">
        <v>3</v>
      </c>
      <c r="P2228">
        <v>2</v>
      </c>
      <c r="Q2228" t="str">
        <f>CONCATENATE(C2228,E2228,G2228,I2228)</f>
        <v>13</v>
      </c>
    </row>
    <row r="2229" spans="1:17" x14ac:dyDescent="0.25">
      <c r="A2229">
        <v>12709</v>
      </c>
      <c r="B2229">
        <v>249.79901899999999</v>
      </c>
      <c r="C2229" s="3">
        <v>1</v>
      </c>
      <c r="F2229">
        <v>230.16630799999999</v>
      </c>
      <c r="G2229" s="2">
        <v>3</v>
      </c>
      <c r="H2229">
        <v>239.61685399999999</v>
      </c>
      <c r="I2229" s="4">
        <v>4</v>
      </c>
      <c r="P2229">
        <v>3</v>
      </c>
      <c r="Q2229" t="str">
        <f>CONCATENATE(C2229,E2229,G2229,I2229)</f>
        <v>134</v>
      </c>
    </row>
    <row r="2230" spans="1:17" x14ac:dyDescent="0.25">
      <c r="A2230">
        <v>12710</v>
      </c>
      <c r="B2230">
        <v>249.79901899999999</v>
      </c>
      <c r="C2230" s="3">
        <v>1</v>
      </c>
      <c r="F2230">
        <v>230.16630799999999</v>
      </c>
      <c r="G2230" s="2">
        <v>3</v>
      </c>
      <c r="H2230">
        <v>239.61685399999999</v>
      </c>
      <c r="I2230" s="4">
        <v>4</v>
      </c>
      <c r="P2230">
        <v>3</v>
      </c>
      <c r="Q2230" t="str">
        <f>CONCATENATE(C2230,E2230,G2230,I2230)</f>
        <v>134</v>
      </c>
    </row>
    <row r="2231" spans="1:17" x14ac:dyDescent="0.25">
      <c r="A2231">
        <v>12711</v>
      </c>
      <c r="B2231">
        <v>249.79901899999999</v>
      </c>
      <c r="C2231" s="3">
        <v>1</v>
      </c>
      <c r="F2231">
        <v>230.349211</v>
      </c>
      <c r="G2231" s="2">
        <v>3</v>
      </c>
      <c r="H2231">
        <v>239.61685399999999</v>
      </c>
      <c r="I2231" s="4">
        <v>4</v>
      </c>
      <c r="P2231">
        <v>3</v>
      </c>
      <c r="Q2231" t="str">
        <f>CONCATENATE(C2231,E2231,G2231,I2231)</f>
        <v>134</v>
      </c>
    </row>
    <row r="2232" spans="1:17" x14ac:dyDescent="0.25">
      <c r="A2232">
        <v>12712</v>
      </c>
      <c r="B2232">
        <v>249.79901899999999</v>
      </c>
      <c r="C2232" s="3">
        <v>1</v>
      </c>
      <c r="F2232">
        <v>230.349211</v>
      </c>
      <c r="G2232" s="2">
        <v>3</v>
      </c>
      <c r="H2232">
        <v>239.61685399999999</v>
      </c>
      <c r="I2232" s="4">
        <v>4</v>
      </c>
      <c r="P2232">
        <v>3</v>
      </c>
      <c r="Q2232" t="str">
        <f>CONCATENATE(C2232,E2232,G2232,I2232)</f>
        <v>134</v>
      </c>
    </row>
    <row r="2233" spans="1:17" x14ac:dyDescent="0.25">
      <c r="A2233">
        <v>12713</v>
      </c>
      <c r="B2233">
        <v>249.79901899999999</v>
      </c>
      <c r="C2233" s="3">
        <v>1</v>
      </c>
      <c r="F2233">
        <v>230.349211</v>
      </c>
      <c r="G2233" s="2">
        <v>3</v>
      </c>
      <c r="H2233">
        <v>239.61685399999999</v>
      </c>
      <c r="I2233" s="4">
        <v>4</v>
      </c>
      <c r="P2233">
        <v>3</v>
      </c>
      <c r="Q2233" t="str">
        <f>CONCATENATE(C2233,E2233,G2233,I2233)</f>
        <v>134</v>
      </c>
    </row>
    <row r="2234" spans="1:17" x14ac:dyDescent="0.25">
      <c r="A2234">
        <v>12714</v>
      </c>
      <c r="B2234">
        <v>249.79901899999999</v>
      </c>
      <c r="C2234" s="3">
        <v>1</v>
      </c>
      <c r="H2234">
        <v>239.61685399999999</v>
      </c>
      <c r="I2234" s="4">
        <v>4</v>
      </c>
      <c r="P2234">
        <v>2</v>
      </c>
      <c r="Q2234" t="str">
        <f>CONCATENATE(C2234,E2234,G2234,I2234)</f>
        <v>14</v>
      </c>
    </row>
    <row r="2235" spans="1:17" x14ac:dyDescent="0.25">
      <c r="A2235">
        <v>12715</v>
      </c>
      <c r="B2235">
        <v>249.79901899999999</v>
      </c>
      <c r="C2235" s="3">
        <v>1</v>
      </c>
      <c r="H2235">
        <v>239.61685399999999</v>
      </c>
      <c r="I2235" s="4">
        <v>4</v>
      </c>
      <c r="P2235">
        <v>2</v>
      </c>
      <c r="Q2235" t="str">
        <f>CONCATENATE(C2235,E2235,G2235,I2235)</f>
        <v>14</v>
      </c>
    </row>
    <row r="2236" spans="1:17" x14ac:dyDescent="0.25">
      <c r="A2236">
        <v>12716</v>
      </c>
      <c r="B2236">
        <v>249.79901899999999</v>
      </c>
      <c r="C2236" s="3">
        <v>1</v>
      </c>
      <c r="H2236">
        <v>239.61685399999999</v>
      </c>
      <c r="I2236" s="4">
        <v>4</v>
      </c>
      <c r="P2236">
        <v>2</v>
      </c>
      <c r="Q2236" t="str">
        <f>CONCATENATE(C2236,E2236,G2236,I2236)</f>
        <v>14</v>
      </c>
    </row>
    <row r="2237" spans="1:17" x14ac:dyDescent="0.25">
      <c r="A2237">
        <v>12717</v>
      </c>
      <c r="B2237">
        <v>249.79901899999999</v>
      </c>
      <c r="C2237" s="3">
        <v>1</v>
      </c>
      <c r="H2237">
        <v>239.61685399999999</v>
      </c>
      <c r="I2237" s="4">
        <v>4</v>
      </c>
      <c r="P2237">
        <v>2</v>
      </c>
      <c r="Q2237" t="str">
        <f>CONCATENATE(C2237,E2237,G2237,I2237)</f>
        <v>14</v>
      </c>
    </row>
    <row r="2238" spans="1:17" x14ac:dyDescent="0.25">
      <c r="A2238">
        <v>12718</v>
      </c>
      <c r="B2238">
        <v>249.79901899999999</v>
      </c>
      <c r="C2238" s="3">
        <v>1</v>
      </c>
      <c r="H2238">
        <v>239.61685399999999</v>
      </c>
      <c r="I2238" s="4">
        <v>4</v>
      </c>
      <c r="P2238">
        <v>2</v>
      </c>
      <c r="Q2238" t="str">
        <f>CONCATENATE(C2238,E2238,G2238,I2238)</f>
        <v>14</v>
      </c>
    </row>
    <row r="2239" spans="1:17" x14ac:dyDescent="0.25">
      <c r="A2239">
        <v>12719</v>
      </c>
      <c r="B2239">
        <v>249.79901899999999</v>
      </c>
      <c r="C2239" s="3">
        <v>1</v>
      </c>
      <c r="H2239">
        <v>239.61685399999999</v>
      </c>
      <c r="I2239" s="4">
        <v>4</v>
      </c>
      <c r="P2239">
        <v>2</v>
      </c>
      <c r="Q2239" t="str">
        <f>CONCATENATE(C2239,E2239,G2239,I2239)</f>
        <v>14</v>
      </c>
    </row>
    <row r="2240" spans="1:17" x14ac:dyDescent="0.25">
      <c r="A2240">
        <v>12720</v>
      </c>
      <c r="B2240">
        <v>249.79901899999999</v>
      </c>
      <c r="C2240" s="3">
        <v>1</v>
      </c>
      <c r="H2240">
        <v>239.61685399999999</v>
      </c>
      <c r="I2240" s="4">
        <v>4</v>
      </c>
      <c r="P2240">
        <v>2</v>
      </c>
      <c r="Q2240" t="str">
        <f>CONCATENATE(C2240,E2240,G2240,I2240)</f>
        <v>14</v>
      </c>
    </row>
    <row r="2241" spans="1:17" x14ac:dyDescent="0.25">
      <c r="A2241">
        <v>12721</v>
      </c>
      <c r="B2241">
        <v>249.79901899999999</v>
      </c>
      <c r="C2241" s="3">
        <v>1</v>
      </c>
      <c r="H2241">
        <v>239.61685399999999</v>
      </c>
      <c r="I2241" s="4">
        <v>4</v>
      </c>
      <c r="P2241">
        <v>2</v>
      </c>
      <c r="Q2241" t="str">
        <f>CONCATENATE(C2241,E2241,G2241,I2241)</f>
        <v>14</v>
      </c>
    </row>
    <row r="2242" spans="1:17" x14ac:dyDescent="0.25">
      <c r="A2242">
        <v>12722</v>
      </c>
      <c r="B2242">
        <v>249.79901899999999</v>
      </c>
      <c r="C2242" s="3">
        <v>1</v>
      </c>
      <c r="H2242">
        <v>239.61685399999999</v>
      </c>
      <c r="I2242" s="4">
        <v>4</v>
      </c>
      <c r="P2242">
        <v>2</v>
      </c>
      <c r="Q2242" t="str">
        <f>CONCATENATE(C2242,E2242,G2242,I2242)</f>
        <v>14</v>
      </c>
    </row>
    <row r="2243" spans="1:17" x14ac:dyDescent="0.25">
      <c r="A2243">
        <v>12723</v>
      </c>
      <c r="B2243">
        <v>249.79901899999999</v>
      </c>
      <c r="C2243" s="3">
        <v>1</v>
      </c>
      <c r="H2243">
        <v>239.61685399999999</v>
      </c>
      <c r="I2243" s="4">
        <v>4</v>
      </c>
      <c r="P2243">
        <v>2</v>
      </c>
      <c r="Q2243" t="str">
        <f>CONCATENATE(C2243,E2243,G2243,I2243)</f>
        <v>14</v>
      </c>
    </row>
    <row r="2244" spans="1:17" x14ac:dyDescent="0.25">
      <c r="A2244">
        <v>12724</v>
      </c>
      <c r="B2244">
        <v>249.79901899999999</v>
      </c>
      <c r="C2244" s="3">
        <v>1</v>
      </c>
      <c r="H2244">
        <v>239.61685399999999</v>
      </c>
      <c r="I2244" s="4">
        <v>4</v>
      </c>
      <c r="P2244">
        <v>2</v>
      </c>
      <c r="Q2244" t="str">
        <f>CONCATENATE(C2244,E2244,G2244,I2244)</f>
        <v>14</v>
      </c>
    </row>
    <row r="2245" spans="1:17" x14ac:dyDescent="0.25">
      <c r="A2245">
        <v>12725</v>
      </c>
      <c r="B2245">
        <v>249.79901899999999</v>
      </c>
      <c r="C2245" s="3">
        <v>1</v>
      </c>
      <c r="H2245">
        <v>239.61685399999999</v>
      </c>
      <c r="I2245" s="4">
        <v>4</v>
      </c>
      <c r="P2245">
        <v>2</v>
      </c>
      <c r="Q2245" t="str">
        <f>CONCATENATE(C2245,E2245,G2245,I2245)</f>
        <v>14</v>
      </c>
    </row>
    <row r="2246" spans="1:17" x14ac:dyDescent="0.25">
      <c r="A2246">
        <v>12726</v>
      </c>
      <c r="B2246">
        <v>249.79901899999999</v>
      </c>
      <c r="C2246" s="3">
        <v>1</v>
      </c>
      <c r="H2246">
        <v>239.61685399999999</v>
      </c>
      <c r="I2246" s="4">
        <v>4</v>
      </c>
      <c r="P2246">
        <v>2</v>
      </c>
      <c r="Q2246" t="str">
        <f>CONCATENATE(C2246,E2246,G2246,I2246)</f>
        <v>14</v>
      </c>
    </row>
    <row r="2247" spans="1:17" x14ac:dyDescent="0.25">
      <c r="A2247">
        <v>12727</v>
      </c>
      <c r="B2247">
        <v>249.79901899999999</v>
      </c>
      <c r="C2247" s="3">
        <v>1</v>
      </c>
      <c r="H2247">
        <v>239.61685399999999</v>
      </c>
      <c r="I2247" s="4">
        <v>4</v>
      </c>
      <c r="P2247">
        <v>2</v>
      </c>
      <c r="Q2247" t="str">
        <f>CONCATENATE(C2247,E2247,G2247,I2247)</f>
        <v>14</v>
      </c>
    </row>
    <row r="2248" spans="1:17" x14ac:dyDescent="0.25">
      <c r="A2248">
        <v>12728</v>
      </c>
      <c r="B2248">
        <v>249.79901899999999</v>
      </c>
      <c r="C2248" s="3">
        <v>1</v>
      </c>
      <c r="H2248">
        <v>239.61685399999999</v>
      </c>
      <c r="I2248" s="4">
        <v>4</v>
      </c>
      <c r="P2248">
        <v>2</v>
      </c>
      <c r="Q2248" t="str">
        <f>CONCATENATE(C2248,E2248,G2248,I2248)</f>
        <v>14</v>
      </c>
    </row>
    <row r="2249" spans="1:17" x14ac:dyDescent="0.25">
      <c r="A2249">
        <v>12729</v>
      </c>
      <c r="B2249">
        <v>249.79901899999999</v>
      </c>
      <c r="C2249" s="3">
        <v>1</v>
      </c>
      <c r="H2249">
        <v>239.61685399999999</v>
      </c>
      <c r="I2249" s="4">
        <v>4</v>
      </c>
      <c r="P2249">
        <v>2</v>
      </c>
      <c r="Q2249" t="str">
        <f>CONCATENATE(C2249,E2249,G2249,I2249)</f>
        <v>14</v>
      </c>
    </row>
    <row r="2250" spans="1:17" x14ac:dyDescent="0.25">
      <c r="A2250">
        <v>12730</v>
      </c>
      <c r="B2250">
        <v>249.79901899999999</v>
      </c>
      <c r="C2250" s="3">
        <v>1</v>
      </c>
      <c r="D2250">
        <v>257.48141900000002</v>
      </c>
      <c r="E2250" s="1">
        <v>2</v>
      </c>
      <c r="H2250">
        <v>239.61685399999999</v>
      </c>
      <c r="I2250" s="4">
        <v>4</v>
      </c>
      <c r="P2250">
        <v>3</v>
      </c>
      <c r="Q2250" t="str">
        <f>CONCATENATE(C2250,E2250,G2250,I2250)</f>
        <v>124</v>
      </c>
    </row>
    <row r="2251" spans="1:17" x14ac:dyDescent="0.25">
      <c r="A2251">
        <v>12731</v>
      </c>
      <c r="B2251">
        <v>249.79901899999999</v>
      </c>
      <c r="C2251" s="3">
        <v>1</v>
      </c>
      <c r="D2251">
        <v>257.48141900000002</v>
      </c>
      <c r="E2251" s="1">
        <v>2</v>
      </c>
      <c r="H2251">
        <v>239.61685399999999</v>
      </c>
      <c r="I2251" s="4">
        <v>4</v>
      </c>
      <c r="P2251">
        <v>3</v>
      </c>
      <c r="Q2251" t="str">
        <f>CONCATENATE(C2251,E2251,G2251,I2251)</f>
        <v>124</v>
      </c>
    </row>
    <row r="2252" spans="1:17" x14ac:dyDescent="0.25">
      <c r="A2252">
        <v>12732</v>
      </c>
      <c r="B2252">
        <v>249.79901899999999</v>
      </c>
      <c r="C2252" s="3">
        <v>1</v>
      </c>
      <c r="D2252">
        <v>257.48141900000002</v>
      </c>
      <c r="E2252" s="1">
        <v>2</v>
      </c>
      <c r="H2252">
        <v>239.61685399999999</v>
      </c>
      <c r="I2252" s="4">
        <v>4</v>
      </c>
      <c r="P2252">
        <v>3</v>
      </c>
      <c r="Q2252" t="str">
        <f>CONCATENATE(C2252,E2252,G2252,I2252)</f>
        <v>124</v>
      </c>
    </row>
    <row r="2253" spans="1:17" x14ac:dyDescent="0.25">
      <c r="A2253">
        <v>12733</v>
      </c>
      <c r="D2253">
        <v>257.48141900000002</v>
      </c>
      <c r="E2253" s="1">
        <v>2</v>
      </c>
      <c r="H2253">
        <v>239.61685399999999</v>
      </c>
      <c r="I2253" s="4">
        <v>4</v>
      </c>
      <c r="P2253">
        <v>2</v>
      </c>
      <c r="Q2253" t="str">
        <f>CONCATENATE(C2253,E2253,G2253,I2253)</f>
        <v>24</v>
      </c>
    </row>
    <row r="2254" spans="1:17" x14ac:dyDescent="0.25">
      <c r="A2254">
        <v>12734</v>
      </c>
      <c r="D2254">
        <v>257.48141900000002</v>
      </c>
      <c r="E2254" s="1">
        <v>2</v>
      </c>
      <c r="H2254">
        <v>239.61685399999999</v>
      </c>
      <c r="I2254" s="4">
        <v>4</v>
      </c>
      <c r="P2254">
        <v>2</v>
      </c>
      <c r="Q2254" t="str">
        <f>CONCATENATE(C2254,E2254,G2254,I2254)</f>
        <v>24</v>
      </c>
    </row>
    <row r="2255" spans="1:17" x14ac:dyDescent="0.25">
      <c r="A2255">
        <v>12735</v>
      </c>
      <c r="D2255">
        <v>257.48141900000002</v>
      </c>
      <c r="E2255" s="1">
        <v>2</v>
      </c>
      <c r="H2255">
        <v>239.61685399999999</v>
      </c>
      <c r="I2255" s="4">
        <v>4</v>
      </c>
      <c r="P2255">
        <v>2</v>
      </c>
      <c r="Q2255" t="str">
        <f>CONCATENATE(C2255,E2255,G2255,I2255)</f>
        <v>24</v>
      </c>
    </row>
    <row r="2256" spans="1:17" x14ac:dyDescent="0.25">
      <c r="A2256">
        <v>12736</v>
      </c>
      <c r="D2256">
        <v>257.48141900000002</v>
      </c>
      <c r="E2256" s="1">
        <v>2</v>
      </c>
      <c r="H2256">
        <v>239.61685399999999</v>
      </c>
      <c r="I2256" s="4">
        <v>4</v>
      </c>
      <c r="P2256">
        <v>2</v>
      </c>
      <c r="Q2256" t="str">
        <f>CONCATENATE(C2256,E2256,G2256,I2256)</f>
        <v>24</v>
      </c>
    </row>
    <row r="2257" spans="1:17" x14ac:dyDescent="0.25">
      <c r="A2257">
        <v>12737</v>
      </c>
      <c r="D2257">
        <v>257.48141900000002</v>
      </c>
      <c r="E2257" s="1">
        <v>2</v>
      </c>
      <c r="H2257">
        <v>239.61685399999999</v>
      </c>
      <c r="I2257" s="4">
        <v>4</v>
      </c>
      <c r="P2257">
        <v>2</v>
      </c>
      <c r="Q2257" t="str">
        <f>CONCATENATE(C2257,E2257,G2257,I2257)</f>
        <v>24</v>
      </c>
    </row>
    <row r="2258" spans="1:17" x14ac:dyDescent="0.25">
      <c r="A2258">
        <v>12738</v>
      </c>
      <c r="D2258">
        <v>257.48141900000002</v>
      </c>
      <c r="E2258" s="1">
        <v>2</v>
      </c>
      <c r="H2258">
        <v>239.61685399999999</v>
      </c>
      <c r="I2258" s="4">
        <v>4</v>
      </c>
      <c r="P2258">
        <v>2</v>
      </c>
      <c r="Q2258" t="str">
        <f>CONCATENATE(C2258,E2258,G2258,I2258)</f>
        <v>24</v>
      </c>
    </row>
    <row r="2259" spans="1:17" x14ac:dyDescent="0.25">
      <c r="A2259">
        <v>12739</v>
      </c>
      <c r="D2259">
        <v>257.48141900000002</v>
      </c>
      <c r="E2259" s="1">
        <v>2</v>
      </c>
      <c r="H2259">
        <v>239.61685399999999</v>
      </c>
      <c r="I2259" s="4">
        <v>4</v>
      </c>
      <c r="P2259">
        <v>2</v>
      </c>
      <c r="Q2259" t="str">
        <f>CONCATENATE(C2259,E2259,G2259,I2259)</f>
        <v>24</v>
      </c>
    </row>
    <row r="2260" spans="1:17" x14ac:dyDescent="0.25">
      <c r="A2260">
        <v>12740</v>
      </c>
      <c r="D2260">
        <v>257.48141900000002</v>
      </c>
      <c r="E2260" s="1">
        <v>2</v>
      </c>
      <c r="H2260">
        <v>239.61685399999999</v>
      </c>
      <c r="I2260" s="4">
        <v>4</v>
      </c>
      <c r="P2260">
        <v>2</v>
      </c>
      <c r="Q2260" t="str">
        <f>CONCATENATE(C2260,E2260,G2260,I2260)</f>
        <v>24</v>
      </c>
    </row>
    <row r="2261" spans="1:17" x14ac:dyDescent="0.25">
      <c r="A2261">
        <v>12741</v>
      </c>
      <c r="D2261">
        <v>257.48141900000002</v>
      </c>
      <c r="E2261" s="1">
        <v>2</v>
      </c>
      <c r="F2261">
        <v>246.20172600000001</v>
      </c>
      <c r="G2261" s="2">
        <v>3</v>
      </c>
      <c r="H2261">
        <v>239.61685399999999</v>
      </c>
      <c r="I2261" s="4">
        <v>4</v>
      </c>
      <c r="P2261">
        <v>3</v>
      </c>
      <c r="Q2261" t="str">
        <f>CONCATENATE(C2261,E2261,G2261,I2261)</f>
        <v>234</v>
      </c>
    </row>
    <row r="2262" spans="1:17" x14ac:dyDescent="0.25">
      <c r="A2262">
        <v>12742</v>
      </c>
      <c r="D2262">
        <v>257.48141900000002</v>
      </c>
      <c r="E2262" s="1">
        <v>2</v>
      </c>
      <c r="F2262">
        <v>246.20172600000001</v>
      </c>
      <c r="G2262" s="2">
        <v>3</v>
      </c>
      <c r="H2262">
        <v>239.61685399999999</v>
      </c>
      <c r="I2262" s="4">
        <v>4</v>
      </c>
      <c r="P2262">
        <v>3</v>
      </c>
      <c r="Q2262" t="str">
        <f>CONCATENATE(C2262,E2262,G2262,I2262)</f>
        <v>234</v>
      </c>
    </row>
    <row r="2263" spans="1:17" x14ac:dyDescent="0.25">
      <c r="A2263">
        <v>12743</v>
      </c>
      <c r="D2263">
        <v>257.48141900000002</v>
      </c>
      <c r="E2263" s="1">
        <v>2</v>
      </c>
      <c r="F2263">
        <v>246.20172600000001</v>
      </c>
      <c r="G2263" s="2">
        <v>3</v>
      </c>
      <c r="H2263">
        <v>239.67785499999999</v>
      </c>
      <c r="I2263" s="4">
        <v>4</v>
      </c>
      <c r="P2263">
        <v>3</v>
      </c>
      <c r="Q2263" t="str">
        <f>CONCATENATE(C2263,E2263,G2263,I2263)</f>
        <v>234</v>
      </c>
    </row>
    <row r="2264" spans="1:17" x14ac:dyDescent="0.25">
      <c r="A2264">
        <v>12744</v>
      </c>
      <c r="D2264">
        <v>257.48141900000002</v>
      </c>
      <c r="E2264" s="1">
        <v>2</v>
      </c>
      <c r="F2264">
        <v>246.20172600000001</v>
      </c>
      <c r="G2264" s="2">
        <v>3</v>
      </c>
      <c r="H2264">
        <v>239.73885799999999</v>
      </c>
      <c r="I2264" s="4">
        <v>4</v>
      </c>
      <c r="P2264">
        <v>3</v>
      </c>
      <c r="Q2264" t="str">
        <f>CONCATENATE(C2264,E2264,G2264,I2264)</f>
        <v>234</v>
      </c>
    </row>
    <row r="2265" spans="1:17" x14ac:dyDescent="0.25">
      <c r="A2265">
        <v>12745</v>
      </c>
      <c r="J2265">
        <v>211.32631900000001</v>
      </c>
      <c r="K2265" t="s">
        <v>22</v>
      </c>
      <c r="Q2265" t="str">
        <f>CONCATENATE(C2265,E2265,G2265,I2265)</f>
        <v/>
      </c>
    </row>
    <row r="2266" spans="1:17" x14ac:dyDescent="0.25">
      <c r="A2266">
        <v>20492</v>
      </c>
      <c r="Q2266" t="str">
        <f>CONCATENATE(C2266,E2266,G2266,I2266)</f>
        <v/>
      </c>
    </row>
    <row r="2267" spans="1:17" x14ac:dyDescent="0.25">
      <c r="A2267">
        <v>20493</v>
      </c>
      <c r="Q2267" t="str">
        <f>CONCATENATE(C2267,E2267,G2267,I2267)</f>
        <v/>
      </c>
    </row>
    <row r="2268" spans="1:17" x14ac:dyDescent="0.25">
      <c r="A2268">
        <v>20494</v>
      </c>
      <c r="Q2268" t="str">
        <f>CONCATENATE(C2268,E2268,G2268,I2268)</f>
        <v/>
      </c>
    </row>
    <row r="2269" spans="1:17" x14ac:dyDescent="0.25">
      <c r="A2269">
        <v>20495</v>
      </c>
      <c r="Q2269" t="str">
        <f>CONCATENATE(C2269,E2269,G2269,I2269)</f>
        <v/>
      </c>
    </row>
    <row r="2270" spans="1:17" x14ac:dyDescent="0.25">
      <c r="A2270">
        <v>20496</v>
      </c>
      <c r="Q2270" t="str">
        <f>CONCATENATE(C2270,E2270,G2270,I2270)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0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4413</v>
      </c>
    </row>
    <row r="4" spans="1:6" x14ac:dyDescent="0.25">
      <c r="A4">
        <v>4414</v>
      </c>
    </row>
    <row r="5" spans="1:6" x14ac:dyDescent="0.25">
      <c r="A5">
        <v>4415</v>
      </c>
      <c r="F5" t="s">
        <v>22</v>
      </c>
    </row>
    <row r="6" spans="1:6" x14ac:dyDescent="0.25">
      <c r="A6">
        <v>4416</v>
      </c>
    </row>
    <row r="7" spans="1:6" x14ac:dyDescent="0.25">
      <c r="A7">
        <v>4417</v>
      </c>
    </row>
    <row r="8" spans="1:6" x14ac:dyDescent="0.25">
      <c r="A8">
        <v>4418</v>
      </c>
    </row>
    <row r="9" spans="1:6" x14ac:dyDescent="0.25">
      <c r="A9">
        <v>4419</v>
      </c>
    </row>
    <row r="10" spans="1:6" x14ac:dyDescent="0.25">
      <c r="A10">
        <v>4420</v>
      </c>
    </row>
    <row r="11" spans="1:6" x14ac:dyDescent="0.25">
      <c r="A11">
        <v>4421</v>
      </c>
    </row>
    <row r="12" spans="1:6" x14ac:dyDescent="0.25">
      <c r="A12">
        <v>4422</v>
      </c>
    </row>
    <row r="13" spans="1:6" x14ac:dyDescent="0.25">
      <c r="A13">
        <v>4423</v>
      </c>
    </row>
    <row r="14" spans="1:6" x14ac:dyDescent="0.25">
      <c r="A14">
        <v>4424</v>
      </c>
    </row>
    <row r="15" spans="1:6" x14ac:dyDescent="0.25">
      <c r="A15">
        <v>4425</v>
      </c>
    </row>
    <row r="16" spans="1:6" x14ac:dyDescent="0.25">
      <c r="A16">
        <v>4426</v>
      </c>
    </row>
    <row r="17" spans="1:4" x14ac:dyDescent="0.25">
      <c r="A17">
        <v>4427</v>
      </c>
    </row>
    <row r="18" spans="1:4" x14ac:dyDescent="0.25">
      <c r="A18">
        <v>4428</v>
      </c>
    </row>
    <row r="19" spans="1:4" x14ac:dyDescent="0.25">
      <c r="A19">
        <v>4429</v>
      </c>
      <c r="C19" s="1">
        <v>2</v>
      </c>
    </row>
    <row r="20" spans="1:4" x14ac:dyDescent="0.25">
      <c r="A20">
        <v>4430</v>
      </c>
      <c r="C20" s="1">
        <v>2</v>
      </c>
    </row>
    <row r="21" spans="1:4" x14ac:dyDescent="0.25">
      <c r="A21">
        <v>4431</v>
      </c>
      <c r="C21" s="1">
        <v>2</v>
      </c>
    </row>
    <row r="22" spans="1:4" x14ac:dyDescent="0.25">
      <c r="A22">
        <v>4432</v>
      </c>
      <c r="C22" s="1">
        <v>2</v>
      </c>
    </row>
    <row r="23" spans="1:4" x14ac:dyDescent="0.25">
      <c r="A23">
        <v>4433</v>
      </c>
      <c r="C23" s="1">
        <v>2</v>
      </c>
    </row>
    <row r="24" spans="1:4" x14ac:dyDescent="0.25">
      <c r="A24">
        <v>4434</v>
      </c>
      <c r="C24" s="1">
        <v>2</v>
      </c>
    </row>
    <row r="25" spans="1:4" x14ac:dyDescent="0.25">
      <c r="A25">
        <v>4435</v>
      </c>
      <c r="C25" s="1">
        <v>2</v>
      </c>
    </row>
    <row r="26" spans="1:4" x14ac:dyDescent="0.25">
      <c r="A26">
        <v>4436</v>
      </c>
      <c r="C26" s="1">
        <v>2</v>
      </c>
    </row>
    <row r="27" spans="1:4" x14ac:dyDescent="0.25">
      <c r="A27">
        <v>4437</v>
      </c>
      <c r="C27" s="1">
        <v>2</v>
      </c>
    </row>
    <row r="28" spans="1:4" x14ac:dyDescent="0.25">
      <c r="A28">
        <v>4438</v>
      </c>
      <c r="C28" s="1">
        <v>2</v>
      </c>
    </row>
    <row r="29" spans="1:4" x14ac:dyDescent="0.25">
      <c r="A29">
        <v>4439</v>
      </c>
      <c r="C29" s="1">
        <v>2</v>
      </c>
    </row>
    <row r="30" spans="1:4" x14ac:dyDescent="0.25">
      <c r="A30">
        <v>4440</v>
      </c>
      <c r="C30" s="1">
        <v>2</v>
      </c>
    </row>
    <row r="31" spans="1:4" x14ac:dyDescent="0.25">
      <c r="A31">
        <v>4441</v>
      </c>
      <c r="C31" s="1">
        <v>2</v>
      </c>
    </row>
    <row r="32" spans="1:4" x14ac:dyDescent="0.25">
      <c r="A32">
        <v>4442</v>
      </c>
      <c r="C32" s="1">
        <v>2</v>
      </c>
      <c r="D32" s="2">
        <v>3</v>
      </c>
    </row>
    <row r="33" spans="1:4" x14ac:dyDescent="0.25">
      <c r="A33">
        <v>4443</v>
      </c>
      <c r="C33" s="1">
        <v>2</v>
      </c>
      <c r="D33" s="2">
        <v>3</v>
      </c>
    </row>
    <row r="34" spans="1:4" x14ac:dyDescent="0.25">
      <c r="A34">
        <v>4444</v>
      </c>
      <c r="C34" s="1">
        <v>2</v>
      </c>
      <c r="D34" s="2">
        <v>3</v>
      </c>
    </row>
    <row r="35" spans="1:4" x14ac:dyDescent="0.25">
      <c r="A35">
        <v>4445</v>
      </c>
      <c r="C35" s="1">
        <v>2</v>
      </c>
      <c r="D35" s="2">
        <v>3</v>
      </c>
    </row>
    <row r="36" spans="1:4" x14ac:dyDescent="0.25">
      <c r="A36">
        <v>4446</v>
      </c>
      <c r="C36" s="1">
        <v>2</v>
      </c>
      <c r="D36" s="2">
        <v>3</v>
      </c>
    </row>
    <row r="37" spans="1:4" x14ac:dyDescent="0.25">
      <c r="A37">
        <v>4447</v>
      </c>
      <c r="C37" s="1">
        <v>2</v>
      </c>
      <c r="D37" s="2">
        <v>3</v>
      </c>
    </row>
    <row r="38" spans="1:4" x14ac:dyDescent="0.25">
      <c r="A38">
        <v>4448</v>
      </c>
      <c r="C38" s="1">
        <v>2</v>
      </c>
      <c r="D38" s="2">
        <v>3</v>
      </c>
    </row>
    <row r="39" spans="1:4" x14ac:dyDescent="0.25">
      <c r="A39">
        <v>4449</v>
      </c>
      <c r="C39" s="1">
        <v>2</v>
      </c>
      <c r="D39" s="2">
        <v>3</v>
      </c>
    </row>
    <row r="40" spans="1:4" x14ac:dyDescent="0.25">
      <c r="A40">
        <v>4450</v>
      </c>
      <c r="C40" s="1">
        <v>2</v>
      </c>
      <c r="D40" s="2">
        <v>3</v>
      </c>
    </row>
    <row r="41" spans="1:4" x14ac:dyDescent="0.25">
      <c r="A41">
        <v>4451</v>
      </c>
      <c r="C41" s="1">
        <v>2</v>
      </c>
      <c r="D41" s="2">
        <v>3</v>
      </c>
    </row>
    <row r="42" spans="1:4" x14ac:dyDescent="0.25">
      <c r="A42">
        <v>4452</v>
      </c>
      <c r="C42" s="1">
        <v>2</v>
      </c>
      <c r="D42" s="2">
        <v>3</v>
      </c>
    </row>
    <row r="43" spans="1:4" x14ac:dyDescent="0.25">
      <c r="A43">
        <v>4453</v>
      </c>
      <c r="C43" s="1">
        <v>2</v>
      </c>
      <c r="D43" s="2">
        <v>3</v>
      </c>
    </row>
    <row r="44" spans="1:4" x14ac:dyDescent="0.25">
      <c r="A44">
        <v>4454</v>
      </c>
      <c r="C44" s="1">
        <v>2</v>
      </c>
      <c r="D44" s="2">
        <v>3</v>
      </c>
    </row>
    <row r="45" spans="1:4" x14ac:dyDescent="0.25">
      <c r="A45">
        <v>4455</v>
      </c>
      <c r="C45" s="1">
        <v>2</v>
      </c>
      <c r="D45" s="2">
        <v>3</v>
      </c>
    </row>
    <row r="46" spans="1:4" x14ac:dyDescent="0.25">
      <c r="A46">
        <v>4456</v>
      </c>
      <c r="C46" s="1">
        <v>2</v>
      </c>
      <c r="D46" s="2">
        <v>3</v>
      </c>
    </row>
    <row r="47" spans="1:4" x14ac:dyDescent="0.25">
      <c r="A47">
        <v>4457</v>
      </c>
      <c r="C47" s="1">
        <v>2</v>
      </c>
      <c r="D47" s="2">
        <v>3</v>
      </c>
    </row>
    <row r="48" spans="1:4" x14ac:dyDescent="0.25">
      <c r="A48">
        <v>4458</v>
      </c>
      <c r="C48" s="1">
        <v>2</v>
      </c>
      <c r="D48" s="2">
        <v>3</v>
      </c>
    </row>
    <row r="49" spans="1:5" x14ac:dyDescent="0.25">
      <c r="A49">
        <v>4459</v>
      </c>
      <c r="C49" s="1">
        <v>2</v>
      </c>
      <c r="D49" s="2">
        <v>3</v>
      </c>
    </row>
    <row r="50" spans="1:5" x14ac:dyDescent="0.25">
      <c r="A50">
        <v>4460</v>
      </c>
      <c r="C50" s="1">
        <v>2</v>
      </c>
      <c r="D50" s="2">
        <v>3</v>
      </c>
    </row>
    <row r="51" spans="1:5" x14ac:dyDescent="0.25">
      <c r="A51">
        <v>4461</v>
      </c>
      <c r="C51" s="1">
        <v>2</v>
      </c>
      <c r="D51" s="2">
        <v>3</v>
      </c>
    </row>
    <row r="52" spans="1:5" x14ac:dyDescent="0.25">
      <c r="A52">
        <v>4462</v>
      </c>
      <c r="C52" s="1">
        <v>2</v>
      </c>
      <c r="D52" s="2">
        <v>3</v>
      </c>
    </row>
    <row r="53" spans="1:5" x14ac:dyDescent="0.25">
      <c r="A53">
        <v>4463</v>
      </c>
      <c r="C53" s="1">
        <v>2</v>
      </c>
      <c r="D53" s="2">
        <v>3</v>
      </c>
    </row>
    <row r="54" spans="1:5" x14ac:dyDescent="0.25">
      <c r="A54">
        <v>4464</v>
      </c>
      <c r="B54" s="3">
        <v>1</v>
      </c>
      <c r="C54" s="1">
        <v>2</v>
      </c>
      <c r="D54" s="2">
        <v>3</v>
      </c>
    </row>
    <row r="55" spans="1:5" x14ac:dyDescent="0.25">
      <c r="A55">
        <v>4465</v>
      </c>
      <c r="B55" s="3">
        <v>1</v>
      </c>
      <c r="C55" s="1">
        <v>2</v>
      </c>
      <c r="D55" s="2">
        <v>3</v>
      </c>
    </row>
    <row r="56" spans="1:5" x14ac:dyDescent="0.25">
      <c r="A56">
        <v>4466</v>
      </c>
      <c r="B56" s="3">
        <v>1</v>
      </c>
      <c r="C56" s="1">
        <v>2</v>
      </c>
      <c r="D56" s="2">
        <v>3</v>
      </c>
    </row>
    <row r="57" spans="1:5" x14ac:dyDescent="0.25">
      <c r="A57">
        <v>4467</v>
      </c>
      <c r="B57" s="3">
        <v>1</v>
      </c>
      <c r="D57" s="2">
        <v>3</v>
      </c>
    </row>
    <row r="58" spans="1:5" x14ac:dyDescent="0.25">
      <c r="A58">
        <v>4468</v>
      </c>
      <c r="B58" s="3">
        <v>1</v>
      </c>
      <c r="D58" s="2">
        <v>3</v>
      </c>
    </row>
    <row r="59" spans="1:5" x14ac:dyDescent="0.25">
      <c r="A59">
        <v>4469</v>
      </c>
      <c r="B59" s="3">
        <v>1</v>
      </c>
      <c r="D59" s="2">
        <v>3</v>
      </c>
    </row>
    <row r="60" spans="1:5" x14ac:dyDescent="0.25">
      <c r="A60">
        <v>4470</v>
      </c>
      <c r="B60" s="3">
        <v>1</v>
      </c>
      <c r="D60" s="2">
        <v>3</v>
      </c>
    </row>
    <row r="61" spans="1:5" x14ac:dyDescent="0.25">
      <c r="A61">
        <v>4471</v>
      </c>
      <c r="B61" s="3">
        <v>1</v>
      </c>
      <c r="D61" s="2">
        <v>3</v>
      </c>
    </row>
    <row r="62" spans="1:5" x14ac:dyDescent="0.25">
      <c r="A62">
        <v>4472</v>
      </c>
      <c r="B62" s="3">
        <v>1</v>
      </c>
      <c r="D62" s="2">
        <v>3</v>
      </c>
    </row>
    <row r="63" spans="1:5" x14ac:dyDescent="0.25">
      <c r="A63">
        <v>4473</v>
      </c>
      <c r="B63" s="3">
        <v>1</v>
      </c>
      <c r="D63" s="2">
        <v>3</v>
      </c>
    </row>
    <row r="64" spans="1:5" x14ac:dyDescent="0.25">
      <c r="A64">
        <v>4474</v>
      </c>
      <c r="B64" s="3">
        <v>1</v>
      </c>
      <c r="D64" s="2">
        <v>3</v>
      </c>
      <c r="E64" s="4">
        <v>4</v>
      </c>
    </row>
    <row r="65" spans="1:5" x14ac:dyDescent="0.25">
      <c r="A65">
        <v>4475</v>
      </c>
      <c r="B65" s="3">
        <v>1</v>
      </c>
      <c r="D65" s="2">
        <v>3</v>
      </c>
      <c r="E65" s="4">
        <v>4</v>
      </c>
    </row>
    <row r="66" spans="1:5" x14ac:dyDescent="0.25">
      <c r="A66">
        <v>4476</v>
      </c>
      <c r="B66" s="3">
        <v>1</v>
      </c>
      <c r="D66" s="2">
        <v>3</v>
      </c>
      <c r="E66" s="4">
        <v>4</v>
      </c>
    </row>
    <row r="67" spans="1:5" x14ac:dyDescent="0.25">
      <c r="A67">
        <v>4477</v>
      </c>
      <c r="B67" s="3">
        <v>1</v>
      </c>
      <c r="E67" s="4">
        <v>4</v>
      </c>
    </row>
    <row r="68" spans="1:5" x14ac:dyDescent="0.25">
      <c r="A68">
        <v>4478</v>
      </c>
      <c r="B68" s="3">
        <v>1</v>
      </c>
      <c r="E68" s="4">
        <v>4</v>
      </c>
    </row>
    <row r="69" spans="1:5" x14ac:dyDescent="0.25">
      <c r="A69">
        <v>4479</v>
      </c>
      <c r="B69" s="3">
        <v>1</v>
      </c>
      <c r="E69" s="4">
        <v>4</v>
      </c>
    </row>
    <row r="70" spans="1:5" x14ac:dyDescent="0.25">
      <c r="A70">
        <v>4480</v>
      </c>
      <c r="B70" s="3">
        <v>1</v>
      </c>
      <c r="E70" s="4">
        <v>4</v>
      </c>
    </row>
    <row r="71" spans="1:5" x14ac:dyDescent="0.25">
      <c r="A71">
        <v>4481</v>
      </c>
      <c r="B71" s="3">
        <v>1</v>
      </c>
      <c r="E71" s="4">
        <v>4</v>
      </c>
    </row>
    <row r="72" spans="1:5" x14ac:dyDescent="0.25">
      <c r="A72">
        <v>4482</v>
      </c>
      <c r="B72" s="3">
        <v>1</v>
      </c>
      <c r="E72" s="4">
        <v>4</v>
      </c>
    </row>
    <row r="73" spans="1:5" x14ac:dyDescent="0.25">
      <c r="A73">
        <v>4483</v>
      </c>
      <c r="B73" s="3">
        <v>1</v>
      </c>
      <c r="E73" s="4">
        <v>4</v>
      </c>
    </row>
    <row r="74" spans="1:5" x14ac:dyDescent="0.25">
      <c r="A74">
        <v>4484</v>
      </c>
      <c r="B74" s="3">
        <v>1</v>
      </c>
      <c r="E74" s="4">
        <v>4</v>
      </c>
    </row>
    <row r="75" spans="1:5" x14ac:dyDescent="0.25">
      <c r="A75">
        <v>4485</v>
      </c>
      <c r="B75" s="3">
        <v>1</v>
      </c>
      <c r="E75" s="4">
        <v>4</v>
      </c>
    </row>
    <row r="76" spans="1:5" x14ac:dyDescent="0.25">
      <c r="A76">
        <v>4486</v>
      </c>
      <c r="B76" s="3">
        <v>1</v>
      </c>
      <c r="E76" s="4">
        <v>4</v>
      </c>
    </row>
    <row r="77" spans="1:5" x14ac:dyDescent="0.25">
      <c r="A77">
        <v>4487</v>
      </c>
      <c r="B77" s="3">
        <v>1</v>
      </c>
      <c r="E77" s="4">
        <v>4</v>
      </c>
    </row>
    <row r="78" spans="1:5" x14ac:dyDescent="0.25">
      <c r="A78">
        <v>4488</v>
      </c>
      <c r="B78" s="3">
        <v>1</v>
      </c>
      <c r="E78" s="4">
        <v>4</v>
      </c>
    </row>
    <row r="79" spans="1:5" x14ac:dyDescent="0.25">
      <c r="A79">
        <v>4489</v>
      </c>
      <c r="B79" s="3">
        <v>1</v>
      </c>
      <c r="E79" s="4">
        <v>4</v>
      </c>
    </row>
    <row r="80" spans="1:5" x14ac:dyDescent="0.25">
      <c r="A80">
        <v>4490</v>
      </c>
      <c r="B80" s="3">
        <v>1</v>
      </c>
      <c r="E80" s="4">
        <v>4</v>
      </c>
    </row>
    <row r="81" spans="1:5" x14ac:dyDescent="0.25">
      <c r="A81">
        <v>4491</v>
      </c>
      <c r="B81" s="3">
        <v>1</v>
      </c>
      <c r="E81" s="4">
        <v>4</v>
      </c>
    </row>
    <row r="82" spans="1:5" x14ac:dyDescent="0.25">
      <c r="A82">
        <v>4492</v>
      </c>
      <c r="B82" s="3">
        <v>1</v>
      </c>
      <c r="C82" s="1">
        <v>2</v>
      </c>
      <c r="E82" s="4">
        <v>4</v>
      </c>
    </row>
    <row r="83" spans="1:5" x14ac:dyDescent="0.25">
      <c r="A83">
        <v>4493</v>
      </c>
      <c r="B83" s="3">
        <v>1</v>
      </c>
      <c r="C83" s="1">
        <v>2</v>
      </c>
      <c r="E83" s="4">
        <v>4</v>
      </c>
    </row>
    <row r="84" spans="1:5" x14ac:dyDescent="0.25">
      <c r="A84">
        <v>4494</v>
      </c>
      <c r="B84" s="3">
        <v>1</v>
      </c>
      <c r="C84" s="1">
        <v>2</v>
      </c>
      <c r="E84" s="4">
        <v>4</v>
      </c>
    </row>
    <row r="85" spans="1:5" x14ac:dyDescent="0.25">
      <c r="A85">
        <v>4495</v>
      </c>
      <c r="C85" s="1">
        <v>2</v>
      </c>
      <c r="E85" s="4">
        <v>4</v>
      </c>
    </row>
    <row r="86" spans="1:5" x14ac:dyDescent="0.25">
      <c r="A86">
        <v>4496</v>
      </c>
      <c r="C86" s="1">
        <v>2</v>
      </c>
      <c r="E86" s="4">
        <v>4</v>
      </c>
    </row>
    <row r="87" spans="1:5" x14ac:dyDescent="0.25">
      <c r="A87">
        <v>4497</v>
      </c>
      <c r="C87" s="1">
        <v>2</v>
      </c>
      <c r="E87" s="4">
        <v>4</v>
      </c>
    </row>
    <row r="88" spans="1:5" x14ac:dyDescent="0.25">
      <c r="A88">
        <v>4498</v>
      </c>
      <c r="C88" s="1">
        <v>2</v>
      </c>
      <c r="E88" s="4">
        <v>4</v>
      </c>
    </row>
    <row r="89" spans="1:5" x14ac:dyDescent="0.25">
      <c r="A89">
        <v>4499</v>
      </c>
      <c r="C89" s="1">
        <v>2</v>
      </c>
      <c r="E89" s="4">
        <v>4</v>
      </c>
    </row>
    <row r="90" spans="1:5" x14ac:dyDescent="0.25">
      <c r="A90">
        <v>4500</v>
      </c>
      <c r="C90" s="1">
        <v>2</v>
      </c>
      <c r="D90" s="2">
        <v>3</v>
      </c>
      <c r="E90" s="4">
        <v>4</v>
      </c>
    </row>
    <row r="91" spans="1:5" x14ac:dyDescent="0.25">
      <c r="A91">
        <v>4501</v>
      </c>
      <c r="C91" s="1">
        <v>2</v>
      </c>
      <c r="D91" s="2">
        <v>3</v>
      </c>
      <c r="E91" s="4">
        <v>4</v>
      </c>
    </row>
    <row r="92" spans="1:5" x14ac:dyDescent="0.25">
      <c r="A92">
        <v>4502</v>
      </c>
      <c r="C92" s="1">
        <v>2</v>
      </c>
      <c r="D92" s="2">
        <v>3</v>
      </c>
      <c r="E92" s="4">
        <v>4</v>
      </c>
    </row>
    <row r="93" spans="1:5" x14ac:dyDescent="0.25">
      <c r="A93">
        <v>4503</v>
      </c>
      <c r="C93" s="1">
        <v>2</v>
      </c>
      <c r="D93" s="2">
        <v>3</v>
      </c>
    </row>
    <row r="94" spans="1:5" x14ac:dyDescent="0.25">
      <c r="A94">
        <v>4504</v>
      </c>
      <c r="C94" s="1">
        <v>2</v>
      </c>
      <c r="D94" s="2">
        <v>3</v>
      </c>
    </row>
    <row r="95" spans="1:5" x14ac:dyDescent="0.25">
      <c r="A95">
        <v>4505</v>
      </c>
      <c r="C95" s="1">
        <v>2</v>
      </c>
      <c r="D95" s="2">
        <v>3</v>
      </c>
    </row>
    <row r="96" spans="1:5" x14ac:dyDescent="0.25">
      <c r="A96">
        <v>4506</v>
      </c>
      <c r="C96" s="1">
        <v>2</v>
      </c>
      <c r="D96" s="2">
        <v>3</v>
      </c>
    </row>
    <row r="97" spans="1:5" x14ac:dyDescent="0.25">
      <c r="A97">
        <v>4507</v>
      </c>
      <c r="C97" s="1">
        <v>2</v>
      </c>
      <c r="D97" s="2">
        <v>3</v>
      </c>
    </row>
    <row r="98" spans="1:5" x14ac:dyDescent="0.25">
      <c r="A98">
        <v>4508</v>
      </c>
      <c r="C98" s="1">
        <v>2</v>
      </c>
      <c r="D98" s="2">
        <v>3</v>
      </c>
    </row>
    <row r="99" spans="1:5" x14ac:dyDescent="0.25">
      <c r="A99">
        <v>4509</v>
      </c>
      <c r="C99" s="1">
        <v>2</v>
      </c>
      <c r="D99" s="2">
        <v>3</v>
      </c>
    </row>
    <row r="100" spans="1:5" x14ac:dyDescent="0.25">
      <c r="A100">
        <v>4510</v>
      </c>
      <c r="C100" s="1">
        <v>2</v>
      </c>
      <c r="D100" s="2">
        <v>3</v>
      </c>
    </row>
    <row r="101" spans="1:5" x14ac:dyDescent="0.25">
      <c r="A101">
        <v>4511</v>
      </c>
      <c r="C101" s="1">
        <v>2</v>
      </c>
      <c r="D101" s="2">
        <v>3</v>
      </c>
    </row>
    <row r="102" spans="1:5" x14ac:dyDescent="0.25">
      <c r="A102">
        <v>4512</v>
      </c>
      <c r="C102" s="1">
        <v>2</v>
      </c>
      <c r="D102" s="2">
        <v>3</v>
      </c>
    </row>
    <row r="103" spans="1:5" x14ac:dyDescent="0.25">
      <c r="A103">
        <v>4513</v>
      </c>
      <c r="C103" s="1">
        <v>2</v>
      </c>
      <c r="D103" s="2">
        <v>3</v>
      </c>
    </row>
    <row r="104" spans="1:5" x14ac:dyDescent="0.25">
      <c r="A104">
        <v>4514</v>
      </c>
      <c r="C104" s="1">
        <v>2</v>
      </c>
      <c r="D104" s="2">
        <v>3</v>
      </c>
    </row>
    <row r="105" spans="1:5" x14ac:dyDescent="0.25">
      <c r="A105">
        <v>4515</v>
      </c>
      <c r="C105" s="1">
        <v>2</v>
      </c>
      <c r="D105" s="2">
        <v>3</v>
      </c>
    </row>
    <row r="106" spans="1:5" x14ac:dyDescent="0.25">
      <c r="A106">
        <v>4516</v>
      </c>
      <c r="C106" s="1">
        <v>2</v>
      </c>
      <c r="D106" s="2">
        <v>3</v>
      </c>
    </row>
    <row r="107" spans="1:5" x14ac:dyDescent="0.25">
      <c r="A107">
        <v>4517</v>
      </c>
      <c r="C107" s="1">
        <v>2</v>
      </c>
      <c r="D107" s="2">
        <v>3</v>
      </c>
    </row>
    <row r="108" spans="1:5" x14ac:dyDescent="0.25">
      <c r="A108">
        <v>4518</v>
      </c>
      <c r="C108" s="1">
        <v>2</v>
      </c>
      <c r="D108" s="2">
        <v>3</v>
      </c>
    </row>
    <row r="109" spans="1:5" x14ac:dyDescent="0.25">
      <c r="A109">
        <v>4519</v>
      </c>
      <c r="D109" s="2">
        <v>3</v>
      </c>
      <c r="E109" s="4">
        <v>4</v>
      </c>
    </row>
    <row r="110" spans="1:5" x14ac:dyDescent="0.25">
      <c r="A110">
        <v>4520</v>
      </c>
      <c r="B110" s="3">
        <v>1</v>
      </c>
      <c r="D110" s="2">
        <v>3</v>
      </c>
      <c r="E110" s="4">
        <v>4</v>
      </c>
    </row>
    <row r="111" spans="1:5" x14ac:dyDescent="0.25">
      <c r="A111">
        <v>4521</v>
      </c>
      <c r="B111" s="3">
        <v>1</v>
      </c>
      <c r="E111" s="4">
        <v>4</v>
      </c>
    </row>
    <row r="112" spans="1:5" x14ac:dyDescent="0.25">
      <c r="A112">
        <v>4522</v>
      </c>
      <c r="B112" s="3">
        <v>1</v>
      </c>
      <c r="E112" s="4">
        <v>4</v>
      </c>
    </row>
    <row r="113" spans="1:5" x14ac:dyDescent="0.25">
      <c r="A113">
        <v>4523</v>
      </c>
      <c r="B113" s="3">
        <v>1</v>
      </c>
      <c r="E113" s="4">
        <v>4</v>
      </c>
    </row>
    <row r="114" spans="1:5" x14ac:dyDescent="0.25">
      <c r="A114">
        <v>4524</v>
      </c>
      <c r="B114" s="3">
        <v>1</v>
      </c>
      <c r="E114" s="4">
        <v>4</v>
      </c>
    </row>
    <row r="115" spans="1:5" x14ac:dyDescent="0.25">
      <c r="A115">
        <v>4525</v>
      </c>
      <c r="B115" s="3">
        <v>1</v>
      </c>
      <c r="E115" s="4">
        <v>4</v>
      </c>
    </row>
    <row r="116" spans="1:5" x14ac:dyDescent="0.25">
      <c r="A116">
        <v>4526</v>
      </c>
      <c r="B116" s="3">
        <v>1</v>
      </c>
      <c r="E116" s="4">
        <v>4</v>
      </c>
    </row>
    <row r="117" spans="1:5" x14ac:dyDescent="0.25">
      <c r="A117">
        <v>4527</v>
      </c>
      <c r="B117" s="3">
        <v>1</v>
      </c>
      <c r="E117" s="4">
        <v>4</v>
      </c>
    </row>
    <row r="118" spans="1:5" x14ac:dyDescent="0.25">
      <c r="A118">
        <v>4528</v>
      </c>
      <c r="B118" s="3">
        <v>1</v>
      </c>
      <c r="E118" s="4">
        <v>4</v>
      </c>
    </row>
    <row r="119" spans="1:5" x14ac:dyDescent="0.25">
      <c r="A119">
        <v>4529</v>
      </c>
      <c r="B119" s="3">
        <v>1</v>
      </c>
      <c r="E119" s="4">
        <v>4</v>
      </c>
    </row>
    <row r="120" spans="1:5" x14ac:dyDescent="0.25">
      <c r="A120">
        <v>4530</v>
      </c>
      <c r="B120" s="3">
        <v>1</v>
      </c>
      <c r="E120" s="4">
        <v>4</v>
      </c>
    </row>
    <row r="121" spans="1:5" x14ac:dyDescent="0.25">
      <c r="A121">
        <v>4531</v>
      </c>
      <c r="B121" s="3">
        <v>1</v>
      </c>
      <c r="E121" s="4">
        <v>4</v>
      </c>
    </row>
    <row r="122" spans="1:5" x14ac:dyDescent="0.25">
      <c r="A122">
        <v>4532</v>
      </c>
      <c r="B122" s="3">
        <v>1</v>
      </c>
      <c r="E122" s="4">
        <v>4</v>
      </c>
    </row>
    <row r="123" spans="1:5" x14ac:dyDescent="0.25">
      <c r="A123">
        <v>4533</v>
      </c>
      <c r="B123" s="3">
        <v>1</v>
      </c>
      <c r="E123" s="4">
        <v>4</v>
      </c>
    </row>
    <row r="124" spans="1:5" x14ac:dyDescent="0.25">
      <c r="A124">
        <v>4534</v>
      </c>
      <c r="B124" s="3">
        <v>1</v>
      </c>
      <c r="E124" s="4">
        <v>4</v>
      </c>
    </row>
    <row r="125" spans="1:5" x14ac:dyDescent="0.25">
      <c r="A125">
        <v>4535</v>
      </c>
      <c r="B125" s="3">
        <v>1</v>
      </c>
      <c r="E125" s="4">
        <v>4</v>
      </c>
    </row>
    <row r="126" spans="1:5" x14ac:dyDescent="0.25">
      <c r="A126">
        <v>4536</v>
      </c>
      <c r="B126" s="3">
        <v>1</v>
      </c>
      <c r="C126" s="1">
        <v>2</v>
      </c>
      <c r="E126" s="4">
        <v>4</v>
      </c>
    </row>
    <row r="127" spans="1:5" x14ac:dyDescent="0.25">
      <c r="A127">
        <v>4537</v>
      </c>
      <c r="B127" s="3">
        <v>1</v>
      </c>
      <c r="C127" s="1">
        <v>2</v>
      </c>
      <c r="E127" s="4">
        <v>4</v>
      </c>
    </row>
    <row r="128" spans="1:5" x14ac:dyDescent="0.25">
      <c r="A128">
        <v>4538</v>
      </c>
      <c r="B128" s="3">
        <v>1</v>
      </c>
      <c r="C128" s="1">
        <v>2</v>
      </c>
      <c r="E128" s="4">
        <v>4</v>
      </c>
    </row>
    <row r="129" spans="1:4" x14ac:dyDescent="0.25">
      <c r="A129">
        <v>4539</v>
      </c>
      <c r="B129" s="3">
        <v>1</v>
      </c>
      <c r="C129" s="1">
        <v>2</v>
      </c>
    </row>
    <row r="130" spans="1:4" x14ac:dyDescent="0.25">
      <c r="A130">
        <v>4540</v>
      </c>
      <c r="B130" s="3">
        <v>1</v>
      </c>
      <c r="C130" s="1">
        <v>2</v>
      </c>
    </row>
    <row r="131" spans="1:4" x14ac:dyDescent="0.25">
      <c r="A131">
        <v>4541</v>
      </c>
      <c r="B131" s="3">
        <v>1</v>
      </c>
      <c r="C131" s="1">
        <v>2</v>
      </c>
    </row>
    <row r="132" spans="1:4" x14ac:dyDescent="0.25">
      <c r="A132">
        <v>4542</v>
      </c>
      <c r="B132" s="3">
        <v>1</v>
      </c>
      <c r="C132" s="1">
        <v>2</v>
      </c>
    </row>
    <row r="133" spans="1:4" x14ac:dyDescent="0.25">
      <c r="A133">
        <v>4543</v>
      </c>
      <c r="C133" s="1">
        <v>2</v>
      </c>
      <c r="D133" s="2">
        <v>3</v>
      </c>
    </row>
    <row r="134" spans="1:4" x14ac:dyDescent="0.25">
      <c r="A134">
        <v>4544</v>
      </c>
      <c r="C134" s="1">
        <v>2</v>
      </c>
      <c r="D134" s="2">
        <v>3</v>
      </c>
    </row>
    <row r="135" spans="1:4" x14ac:dyDescent="0.25">
      <c r="A135">
        <v>4545</v>
      </c>
      <c r="C135" s="1">
        <v>2</v>
      </c>
      <c r="D135" s="2">
        <v>3</v>
      </c>
    </row>
    <row r="136" spans="1:4" x14ac:dyDescent="0.25">
      <c r="A136">
        <v>4546</v>
      </c>
      <c r="C136" s="1">
        <v>2</v>
      </c>
      <c r="D136" s="2">
        <v>3</v>
      </c>
    </row>
    <row r="137" spans="1:4" x14ac:dyDescent="0.25">
      <c r="A137">
        <v>4547</v>
      </c>
      <c r="C137" s="1">
        <v>2</v>
      </c>
      <c r="D137" s="2">
        <v>3</v>
      </c>
    </row>
    <row r="138" spans="1:4" x14ac:dyDescent="0.25">
      <c r="A138">
        <v>4548</v>
      </c>
      <c r="C138" s="1">
        <v>2</v>
      </c>
      <c r="D138" s="2">
        <v>3</v>
      </c>
    </row>
    <row r="139" spans="1:4" x14ac:dyDescent="0.25">
      <c r="A139">
        <v>4549</v>
      </c>
      <c r="C139" s="1">
        <v>2</v>
      </c>
      <c r="D139" s="2">
        <v>3</v>
      </c>
    </row>
    <row r="140" spans="1:4" x14ac:dyDescent="0.25">
      <c r="A140">
        <v>4550</v>
      </c>
      <c r="C140" s="1">
        <v>2</v>
      </c>
      <c r="D140" s="2">
        <v>3</v>
      </c>
    </row>
    <row r="141" spans="1:4" x14ac:dyDescent="0.25">
      <c r="A141">
        <v>4551</v>
      </c>
      <c r="C141" s="1">
        <v>2</v>
      </c>
      <c r="D141" s="2">
        <v>3</v>
      </c>
    </row>
    <row r="142" spans="1:4" x14ac:dyDescent="0.25">
      <c r="A142">
        <v>4552</v>
      </c>
      <c r="C142" s="1">
        <v>2</v>
      </c>
      <c r="D142" s="2">
        <v>3</v>
      </c>
    </row>
    <row r="143" spans="1:4" x14ac:dyDescent="0.25">
      <c r="A143">
        <v>4553</v>
      </c>
      <c r="C143" s="1">
        <v>2</v>
      </c>
      <c r="D143" s="2">
        <v>3</v>
      </c>
    </row>
    <row r="144" spans="1:4" x14ac:dyDescent="0.25">
      <c r="A144">
        <v>4554</v>
      </c>
      <c r="C144" s="1">
        <v>2</v>
      </c>
      <c r="D144" s="2">
        <v>3</v>
      </c>
    </row>
    <row r="145" spans="1:4" x14ac:dyDescent="0.25">
      <c r="A145">
        <v>4555</v>
      </c>
      <c r="C145" s="1">
        <v>2</v>
      </c>
      <c r="D145" s="2">
        <v>3</v>
      </c>
    </row>
    <row r="146" spans="1:4" x14ac:dyDescent="0.25">
      <c r="A146">
        <v>4556</v>
      </c>
      <c r="C146" s="1">
        <v>2</v>
      </c>
      <c r="D146" s="2">
        <v>3</v>
      </c>
    </row>
    <row r="147" spans="1:4" x14ac:dyDescent="0.25">
      <c r="A147">
        <v>4557</v>
      </c>
      <c r="D147" s="2">
        <v>3</v>
      </c>
    </row>
    <row r="148" spans="1:4" x14ac:dyDescent="0.25">
      <c r="A148">
        <v>4558</v>
      </c>
      <c r="D148" s="2">
        <v>3</v>
      </c>
    </row>
    <row r="149" spans="1:4" x14ac:dyDescent="0.25">
      <c r="A149">
        <v>4559</v>
      </c>
      <c r="D149" s="2">
        <v>3</v>
      </c>
    </row>
    <row r="150" spans="1:4" x14ac:dyDescent="0.25">
      <c r="A150">
        <v>4560</v>
      </c>
      <c r="B150" s="3">
        <v>1</v>
      </c>
    </row>
    <row r="151" spans="1:4" x14ac:dyDescent="0.25">
      <c r="A151">
        <v>4561</v>
      </c>
      <c r="B151" s="3">
        <v>1</v>
      </c>
    </row>
    <row r="152" spans="1:4" x14ac:dyDescent="0.25">
      <c r="A152">
        <v>4562</v>
      </c>
      <c r="B152" s="3">
        <v>1</v>
      </c>
    </row>
    <row r="153" spans="1:4" x14ac:dyDescent="0.25">
      <c r="A153">
        <v>4563</v>
      </c>
      <c r="B153" s="3">
        <v>1</v>
      </c>
    </row>
    <row r="154" spans="1:4" x14ac:dyDescent="0.25">
      <c r="A154">
        <v>4564</v>
      </c>
      <c r="B154" s="3">
        <v>1</v>
      </c>
    </row>
    <row r="155" spans="1:4" x14ac:dyDescent="0.25">
      <c r="A155">
        <v>4565</v>
      </c>
      <c r="B155" s="3">
        <v>1</v>
      </c>
    </row>
    <row r="156" spans="1:4" x14ac:dyDescent="0.25">
      <c r="A156">
        <v>4566</v>
      </c>
      <c r="B156" s="3">
        <v>1</v>
      </c>
    </row>
    <row r="157" spans="1:4" x14ac:dyDescent="0.25">
      <c r="A157">
        <v>4567</v>
      </c>
      <c r="B157" s="3">
        <v>1</v>
      </c>
    </row>
    <row r="158" spans="1:4" x14ac:dyDescent="0.25">
      <c r="A158">
        <v>4568</v>
      </c>
      <c r="B158" s="3">
        <v>1</v>
      </c>
    </row>
    <row r="159" spans="1:4" x14ac:dyDescent="0.25">
      <c r="A159">
        <v>4569</v>
      </c>
      <c r="B159" s="3">
        <v>1</v>
      </c>
    </row>
    <row r="160" spans="1:4" x14ac:dyDescent="0.25">
      <c r="A160">
        <v>4570</v>
      </c>
      <c r="B160" s="3">
        <v>1</v>
      </c>
    </row>
    <row r="161" spans="1:3" x14ac:dyDescent="0.25">
      <c r="A161">
        <v>4571</v>
      </c>
      <c r="B161" s="3">
        <v>1</v>
      </c>
    </row>
    <row r="162" spans="1:3" x14ac:dyDescent="0.25">
      <c r="A162">
        <v>4572</v>
      </c>
      <c r="B162" s="3">
        <v>1</v>
      </c>
    </row>
    <row r="163" spans="1:3" x14ac:dyDescent="0.25">
      <c r="A163">
        <v>4573</v>
      </c>
      <c r="B163" s="3">
        <v>1</v>
      </c>
    </row>
    <row r="164" spans="1:3" x14ac:dyDescent="0.25">
      <c r="A164">
        <v>4574</v>
      </c>
      <c r="B164" s="3">
        <v>1</v>
      </c>
    </row>
    <row r="165" spans="1:3" x14ac:dyDescent="0.25">
      <c r="A165">
        <v>4575</v>
      </c>
      <c r="B165" s="3">
        <v>1</v>
      </c>
    </row>
    <row r="166" spans="1:3" x14ac:dyDescent="0.25">
      <c r="A166">
        <v>4576</v>
      </c>
      <c r="B166" s="3">
        <v>1</v>
      </c>
    </row>
    <row r="167" spans="1:3" x14ac:dyDescent="0.25">
      <c r="A167">
        <v>4577</v>
      </c>
      <c r="B167" s="3">
        <v>1</v>
      </c>
      <c r="C167" s="1">
        <v>2</v>
      </c>
    </row>
    <row r="168" spans="1:3" x14ac:dyDescent="0.25">
      <c r="A168">
        <v>4578</v>
      </c>
      <c r="B168" s="3">
        <v>1</v>
      </c>
      <c r="C168" s="1">
        <v>2</v>
      </c>
    </row>
    <row r="169" spans="1:3" x14ac:dyDescent="0.25">
      <c r="A169">
        <v>4579</v>
      </c>
      <c r="B169" s="3">
        <v>1</v>
      </c>
      <c r="C169" s="1">
        <v>2</v>
      </c>
    </row>
    <row r="170" spans="1:3" x14ac:dyDescent="0.25">
      <c r="A170">
        <v>4580</v>
      </c>
      <c r="C170" s="1">
        <v>2</v>
      </c>
    </row>
    <row r="171" spans="1:3" x14ac:dyDescent="0.25">
      <c r="A171">
        <v>4581</v>
      </c>
      <c r="C171" s="1">
        <v>2</v>
      </c>
    </row>
    <row r="172" spans="1:3" x14ac:dyDescent="0.25">
      <c r="A172">
        <v>4582</v>
      </c>
      <c r="C172" s="1">
        <v>2</v>
      </c>
    </row>
    <row r="173" spans="1:3" x14ac:dyDescent="0.25">
      <c r="A173">
        <v>4583</v>
      </c>
      <c r="C173" s="1">
        <v>2</v>
      </c>
    </row>
    <row r="174" spans="1:3" x14ac:dyDescent="0.25">
      <c r="A174">
        <v>4584</v>
      </c>
      <c r="C174" s="1">
        <v>2</v>
      </c>
    </row>
    <row r="175" spans="1:3" x14ac:dyDescent="0.25">
      <c r="A175">
        <v>4585</v>
      </c>
      <c r="C175" s="1">
        <v>2</v>
      </c>
    </row>
    <row r="176" spans="1:3" x14ac:dyDescent="0.25">
      <c r="A176">
        <v>4586</v>
      </c>
      <c r="C176" s="1">
        <v>2</v>
      </c>
    </row>
    <row r="177" spans="1:3" x14ac:dyDescent="0.25">
      <c r="A177">
        <v>4587</v>
      </c>
      <c r="C177" s="1">
        <v>2</v>
      </c>
    </row>
    <row r="178" spans="1:3" x14ac:dyDescent="0.25">
      <c r="A178">
        <v>4588</v>
      </c>
      <c r="C178" s="1">
        <v>2</v>
      </c>
    </row>
    <row r="179" spans="1:3" x14ac:dyDescent="0.25">
      <c r="A179">
        <v>4589</v>
      </c>
      <c r="C179" s="1">
        <v>2</v>
      </c>
    </row>
    <row r="180" spans="1:3" x14ac:dyDescent="0.25">
      <c r="A180">
        <v>4590</v>
      </c>
      <c r="C180" s="1">
        <v>2</v>
      </c>
    </row>
    <row r="181" spans="1:3" x14ac:dyDescent="0.25">
      <c r="A181">
        <v>4591</v>
      </c>
      <c r="C181" s="1">
        <v>2</v>
      </c>
    </row>
    <row r="182" spans="1:3" x14ac:dyDescent="0.25">
      <c r="A182">
        <v>4592</v>
      </c>
      <c r="C182" s="1">
        <v>2</v>
      </c>
    </row>
    <row r="183" spans="1:3" x14ac:dyDescent="0.25">
      <c r="A183">
        <v>4593</v>
      </c>
      <c r="C183" s="1">
        <v>2</v>
      </c>
    </row>
    <row r="184" spans="1:3" x14ac:dyDescent="0.25">
      <c r="A184">
        <v>4594</v>
      </c>
      <c r="C184" s="1">
        <v>2</v>
      </c>
    </row>
    <row r="185" spans="1:3" x14ac:dyDescent="0.25">
      <c r="A185">
        <v>4595</v>
      </c>
      <c r="B185" s="3">
        <v>1</v>
      </c>
      <c r="C185" s="1">
        <v>2</v>
      </c>
    </row>
    <row r="186" spans="1:3" x14ac:dyDescent="0.25">
      <c r="A186">
        <v>4596</v>
      </c>
      <c r="B186" s="3">
        <v>1</v>
      </c>
    </row>
    <row r="187" spans="1:3" x14ac:dyDescent="0.25">
      <c r="A187">
        <v>4597</v>
      </c>
      <c r="B187" s="3">
        <v>1</v>
      </c>
    </row>
    <row r="188" spans="1:3" x14ac:dyDescent="0.25">
      <c r="A188">
        <v>4598</v>
      </c>
      <c r="B188" s="3">
        <v>1</v>
      </c>
    </row>
    <row r="189" spans="1:3" x14ac:dyDescent="0.25">
      <c r="A189">
        <v>4599</v>
      </c>
      <c r="B189" s="3">
        <v>1</v>
      </c>
    </row>
    <row r="190" spans="1:3" x14ac:dyDescent="0.25">
      <c r="A190">
        <v>4600</v>
      </c>
      <c r="B190" s="3">
        <v>1</v>
      </c>
    </row>
    <row r="191" spans="1:3" x14ac:dyDescent="0.25">
      <c r="A191">
        <v>4601</v>
      </c>
      <c r="B191" s="3">
        <v>1</v>
      </c>
    </row>
    <row r="192" spans="1:3" x14ac:dyDescent="0.25">
      <c r="A192">
        <v>4602</v>
      </c>
      <c r="B192" s="3">
        <v>1</v>
      </c>
    </row>
    <row r="193" spans="1:3" x14ac:dyDescent="0.25">
      <c r="A193">
        <v>4603</v>
      </c>
      <c r="B193" s="3">
        <v>1</v>
      </c>
    </row>
    <row r="194" spans="1:3" x14ac:dyDescent="0.25">
      <c r="A194">
        <v>4604</v>
      </c>
      <c r="B194" s="3">
        <v>1</v>
      </c>
    </row>
    <row r="195" spans="1:3" x14ac:dyDescent="0.25">
      <c r="A195">
        <v>4605</v>
      </c>
      <c r="B195" s="3">
        <v>1</v>
      </c>
    </row>
    <row r="196" spans="1:3" x14ac:dyDescent="0.25">
      <c r="A196">
        <v>4606</v>
      </c>
      <c r="B196" s="3">
        <v>1</v>
      </c>
    </row>
    <row r="197" spans="1:3" x14ac:dyDescent="0.25">
      <c r="A197">
        <v>4607</v>
      </c>
      <c r="B197" s="3">
        <v>1</v>
      </c>
    </row>
    <row r="198" spans="1:3" x14ac:dyDescent="0.25">
      <c r="A198">
        <v>4608</v>
      </c>
      <c r="B198" s="3">
        <v>1</v>
      </c>
    </row>
    <row r="199" spans="1:3" x14ac:dyDescent="0.25">
      <c r="A199">
        <v>4609</v>
      </c>
      <c r="B199" s="3">
        <v>1</v>
      </c>
    </row>
    <row r="200" spans="1:3" x14ac:dyDescent="0.25">
      <c r="A200">
        <v>4610</v>
      </c>
      <c r="B200" s="3">
        <v>1</v>
      </c>
    </row>
    <row r="201" spans="1:3" x14ac:dyDescent="0.25">
      <c r="A201">
        <v>4611</v>
      </c>
      <c r="B201" s="3">
        <v>1</v>
      </c>
    </row>
    <row r="202" spans="1:3" x14ac:dyDescent="0.25">
      <c r="A202">
        <v>4612</v>
      </c>
      <c r="B202" s="3">
        <v>1</v>
      </c>
    </row>
    <row r="203" spans="1:3" x14ac:dyDescent="0.25">
      <c r="A203">
        <v>4613</v>
      </c>
      <c r="B203" s="3">
        <v>1</v>
      </c>
    </row>
    <row r="204" spans="1:3" x14ac:dyDescent="0.25">
      <c r="A204">
        <v>4614</v>
      </c>
    </row>
    <row r="205" spans="1:3" x14ac:dyDescent="0.25">
      <c r="A205">
        <v>4615</v>
      </c>
      <c r="C205" s="1">
        <v>2</v>
      </c>
    </row>
    <row r="206" spans="1:3" x14ac:dyDescent="0.25">
      <c r="A206">
        <v>4616</v>
      </c>
      <c r="C206" s="1">
        <v>2</v>
      </c>
    </row>
    <row r="207" spans="1:3" x14ac:dyDescent="0.25">
      <c r="A207">
        <v>4617</v>
      </c>
      <c r="C207" s="1">
        <v>2</v>
      </c>
    </row>
    <row r="208" spans="1:3" x14ac:dyDescent="0.25">
      <c r="A208">
        <v>4618</v>
      </c>
      <c r="C208" s="1">
        <v>2</v>
      </c>
    </row>
    <row r="209" spans="1:3" x14ac:dyDescent="0.25">
      <c r="A209">
        <v>4619</v>
      </c>
      <c r="C209" s="1">
        <v>2</v>
      </c>
    </row>
    <row r="210" spans="1:3" x14ac:dyDescent="0.25">
      <c r="A210">
        <v>4620</v>
      </c>
      <c r="C210" s="1">
        <v>2</v>
      </c>
    </row>
    <row r="211" spans="1:3" x14ac:dyDescent="0.25">
      <c r="A211">
        <v>4621</v>
      </c>
      <c r="C211" s="1">
        <v>2</v>
      </c>
    </row>
    <row r="212" spans="1:3" x14ac:dyDescent="0.25">
      <c r="A212">
        <v>4622</v>
      </c>
      <c r="C212" s="1">
        <v>2</v>
      </c>
    </row>
    <row r="213" spans="1:3" x14ac:dyDescent="0.25">
      <c r="A213">
        <v>4623</v>
      </c>
      <c r="C213" s="1">
        <v>2</v>
      </c>
    </row>
    <row r="214" spans="1:3" x14ac:dyDescent="0.25">
      <c r="A214">
        <v>4624</v>
      </c>
      <c r="C214" s="1">
        <v>2</v>
      </c>
    </row>
    <row r="215" spans="1:3" x14ac:dyDescent="0.25">
      <c r="A215">
        <v>4625</v>
      </c>
      <c r="C215" s="1">
        <v>2</v>
      </c>
    </row>
    <row r="216" spans="1:3" x14ac:dyDescent="0.25">
      <c r="A216">
        <v>4626</v>
      </c>
      <c r="C216" s="1">
        <v>2</v>
      </c>
    </row>
    <row r="217" spans="1:3" x14ac:dyDescent="0.25">
      <c r="A217">
        <v>4627</v>
      </c>
      <c r="C217" s="1">
        <v>2</v>
      </c>
    </row>
    <row r="218" spans="1:3" x14ac:dyDescent="0.25">
      <c r="A218">
        <v>4628</v>
      </c>
      <c r="C218" s="1">
        <v>2</v>
      </c>
    </row>
    <row r="219" spans="1:3" x14ac:dyDescent="0.25">
      <c r="A219">
        <v>4629</v>
      </c>
      <c r="C219" s="1">
        <v>2</v>
      </c>
    </row>
    <row r="220" spans="1:3" x14ac:dyDescent="0.25">
      <c r="A220">
        <v>4630</v>
      </c>
      <c r="C220" s="1">
        <v>2</v>
      </c>
    </row>
    <row r="221" spans="1:3" x14ac:dyDescent="0.25">
      <c r="A221">
        <v>4631</v>
      </c>
      <c r="C221" s="1">
        <v>2</v>
      </c>
    </row>
    <row r="222" spans="1:3" x14ac:dyDescent="0.25">
      <c r="A222">
        <v>4632</v>
      </c>
      <c r="C222" s="1">
        <v>2</v>
      </c>
    </row>
    <row r="223" spans="1:3" x14ac:dyDescent="0.25">
      <c r="A223">
        <v>4633</v>
      </c>
      <c r="C223" s="1">
        <v>2</v>
      </c>
    </row>
    <row r="224" spans="1:3" x14ac:dyDescent="0.25">
      <c r="A224">
        <v>4634</v>
      </c>
      <c r="C224" s="1">
        <v>2</v>
      </c>
    </row>
    <row r="225" spans="1:2" x14ac:dyDescent="0.25">
      <c r="A225">
        <v>4635</v>
      </c>
    </row>
    <row r="226" spans="1:2" x14ac:dyDescent="0.25">
      <c r="A226">
        <v>4636</v>
      </c>
      <c r="B226" s="3">
        <v>1</v>
      </c>
    </row>
    <row r="227" spans="1:2" x14ac:dyDescent="0.25">
      <c r="A227">
        <v>4637</v>
      </c>
      <c r="B227" s="3">
        <v>1</v>
      </c>
    </row>
    <row r="228" spans="1:2" x14ac:dyDescent="0.25">
      <c r="A228">
        <v>4638</v>
      </c>
      <c r="B228" s="3">
        <v>1</v>
      </c>
    </row>
    <row r="229" spans="1:2" x14ac:dyDescent="0.25">
      <c r="A229">
        <v>4639</v>
      </c>
      <c r="B229" s="3">
        <v>1</v>
      </c>
    </row>
    <row r="230" spans="1:2" x14ac:dyDescent="0.25">
      <c r="A230">
        <v>4640</v>
      </c>
      <c r="B230" s="3">
        <v>1</v>
      </c>
    </row>
    <row r="231" spans="1:2" x14ac:dyDescent="0.25">
      <c r="A231">
        <v>4641</v>
      </c>
      <c r="B231" s="3">
        <v>1</v>
      </c>
    </row>
    <row r="232" spans="1:2" x14ac:dyDescent="0.25">
      <c r="A232">
        <v>4642</v>
      </c>
      <c r="B232" s="3">
        <v>1</v>
      </c>
    </row>
    <row r="233" spans="1:2" x14ac:dyDescent="0.25">
      <c r="A233">
        <v>4643</v>
      </c>
      <c r="B233" s="3">
        <v>1</v>
      </c>
    </row>
    <row r="234" spans="1:2" x14ac:dyDescent="0.25">
      <c r="A234">
        <v>4644</v>
      </c>
      <c r="B234" s="3">
        <v>1</v>
      </c>
    </row>
    <row r="235" spans="1:2" x14ac:dyDescent="0.25">
      <c r="A235">
        <v>4645</v>
      </c>
      <c r="B235" s="3">
        <v>1</v>
      </c>
    </row>
    <row r="236" spans="1:2" x14ac:dyDescent="0.25">
      <c r="A236">
        <v>4646</v>
      </c>
      <c r="B236" s="3">
        <v>1</v>
      </c>
    </row>
    <row r="237" spans="1:2" x14ac:dyDescent="0.25">
      <c r="A237">
        <v>4647</v>
      </c>
      <c r="B237" s="3">
        <v>1</v>
      </c>
    </row>
    <row r="238" spans="1:2" x14ac:dyDescent="0.25">
      <c r="A238">
        <v>4648</v>
      </c>
      <c r="B238" s="3">
        <v>1</v>
      </c>
    </row>
    <row r="239" spans="1:2" x14ac:dyDescent="0.25">
      <c r="A239">
        <v>4649</v>
      </c>
      <c r="B239" s="3">
        <v>1</v>
      </c>
    </row>
    <row r="240" spans="1:2" x14ac:dyDescent="0.25">
      <c r="A240">
        <v>4650</v>
      </c>
      <c r="B240" s="3">
        <v>1</v>
      </c>
    </row>
    <row r="241" spans="1:3" x14ac:dyDescent="0.25">
      <c r="A241">
        <v>4651</v>
      </c>
      <c r="B241" s="3">
        <v>1</v>
      </c>
    </row>
    <row r="242" spans="1:3" x14ac:dyDescent="0.25">
      <c r="A242">
        <v>4652</v>
      </c>
      <c r="B242" s="3">
        <v>1</v>
      </c>
    </row>
    <row r="243" spans="1:3" x14ac:dyDescent="0.25">
      <c r="A243">
        <v>4653</v>
      </c>
      <c r="B243" s="3">
        <v>1</v>
      </c>
    </row>
    <row r="244" spans="1:3" x14ac:dyDescent="0.25">
      <c r="A244">
        <v>4654</v>
      </c>
      <c r="B244" s="3">
        <v>1</v>
      </c>
    </row>
    <row r="245" spans="1:3" x14ac:dyDescent="0.25">
      <c r="A245">
        <v>4655</v>
      </c>
      <c r="B245" s="3">
        <v>1</v>
      </c>
      <c r="C245" s="1">
        <v>2</v>
      </c>
    </row>
    <row r="246" spans="1:3" x14ac:dyDescent="0.25">
      <c r="A246">
        <v>4656</v>
      </c>
      <c r="C246" s="1">
        <v>2</v>
      </c>
    </row>
    <row r="247" spans="1:3" x14ac:dyDescent="0.25">
      <c r="A247">
        <v>4657</v>
      </c>
      <c r="C247" s="1">
        <v>2</v>
      </c>
    </row>
    <row r="248" spans="1:3" x14ac:dyDescent="0.25">
      <c r="A248">
        <v>4658</v>
      </c>
      <c r="C248" s="1">
        <v>2</v>
      </c>
    </row>
    <row r="249" spans="1:3" x14ac:dyDescent="0.25">
      <c r="A249">
        <v>4659</v>
      </c>
      <c r="C249" s="1">
        <v>2</v>
      </c>
    </row>
    <row r="250" spans="1:3" x14ac:dyDescent="0.25">
      <c r="A250">
        <v>4660</v>
      </c>
      <c r="C250" s="1">
        <v>2</v>
      </c>
    </row>
    <row r="251" spans="1:3" x14ac:dyDescent="0.25">
      <c r="A251">
        <v>4661</v>
      </c>
      <c r="C251" s="1">
        <v>2</v>
      </c>
    </row>
    <row r="252" spans="1:3" x14ac:dyDescent="0.25">
      <c r="A252">
        <v>4662</v>
      </c>
      <c r="C252" s="1">
        <v>2</v>
      </c>
    </row>
    <row r="253" spans="1:3" x14ac:dyDescent="0.25">
      <c r="A253">
        <v>4663</v>
      </c>
      <c r="C253" s="1">
        <v>2</v>
      </c>
    </row>
    <row r="254" spans="1:3" x14ac:dyDescent="0.25">
      <c r="A254">
        <v>4664</v>
      </c>
      <c r="C254" s="1">
        <v>2</v>
      </c>
    </row>
    <row r="255" spans="1:3" x14ac:dyDescent="0.25">
      <c r="A255">
        <v>4665</v>
      </c>
      <c r="C255" s="1">
        <v>2</v>
      </c>
    </row>
    <row r="256" spans="1:3" x14ac:dyDescent="0.25">
      <c r="A256">
        <v>4666</v>
      </c>
      <c r="C256" s="1">
        <v>2</v>
      </c>
    </row>
    <row r="257" spans="1:2" x14ac:dyDescent="0.25">
      <c r="A257">
        <v>4667</v>
      </c>
    </row>
    <row r="258" spans="1:2" x14ac:dyDescent="0.25">
      <c r="A258">
        <v>4668</v>
      </c>
    </row>
    <row r="259" spans="1:2" x14ac:dyDescent="0.25">
      <c r="A259">
        <v>4669</v>
      </c>
    </row>
    <row r="260" spans="1:2" x14ac:dyDescent="0.25">
      <c r="A260">
        <v>4670</v>
      </c>
    </row>
    <row r="261" spans="1:2" x14ac:dyDescent="0.25">
      <c r="A261">
        <v>4671</v>
      </c>
    </row>
    <row r="262" spans="1:2" x14ac:dyDescent="0.25">
      <c r="A262">
        <v>4672</v>
      </c>
    </row>
    <row r="263" spans="1:2" x14ac:dyDescent="0.25">
      <c r="A263">
        <v>4673</v>
      </c>
    </row>
    <row r="264" spans="1:2" x14ac:dyDescent="0.25">
      <c r="A264">
        <v>4674</v>
      </c>
    </row>
    <row r="265" spans="1:2" x14ac:dyDescent="0.25">
      <c r="A265">
        <v>4675</v>
      </c>
    </row>
    <row r="266" spans="1:2" x14ac:dyDescent="0.25">
      <c r="A266">
        <v>4676</v>
      </c>
      <c r="B266" s="3">
        <v>1</v>
      </c>
    </row>
    <row r="267" spans="1:2" x14ac:dyDescent="0.25">
      <c r="A267">
        <v>4677</v>
      </c>
      <c r="B267" s="3">
        <v>1</v>
      </c>
    </row>
    <row r="268" spans="1:2" x14ac:dyDescent="0.25">
      <c r="A268">
        <v>4678</v>
      </c>
      <c r="B268" s="3">
        <v>1</v>
      </c>
    </row>
    <row r="269" spans="1:2" x14ac:dyDescent="0.25">
      <c r="A269">
        <v>4679</v>
      </c>
      <c r="B269" s="3">
        <v>1</v>
      </c>
    </row>
    <row r="270" spans="1:2" x14ac:dyDescent="0.25">
      <c r="A270">
        <v>4680</v>
      </c>
      <c r="B270" s="3">
        <v>1</v>
      </c>
    </row>
    <row r="271" spans="1:2" x14ac:dyDescent="0.25">
      <c r="A271">
        <v>4681</v>
      </c>
      <c r="B271" s="3">
        <v>1</v>
      </c>
    </row>
    <row r="272" spans="1:2" x14ac:dyDescent="0.25">
      <c r="A272">
        <v>4682</v>
      </c>
      <c r="B272" s="3">
        <v>1</v>
      </c>
    </row>
    <row r="273" spans="1:4" x14ac:dyDescent="0.25">
      <c r="A273">
        <v>4683</v>
      </c>
      <c r="B273" s="3">
        <v>1</v>
      </c>
    </row>
    <row r="274" spans="1:4" x14ac:dyDescent="0.25">
      <c r="A274">
        <v>4684</v>
      </c>
      <c r="B274" s="3">
        <v>1</v>
      </c>
    </row>
    <row r="275" spans="1:4" x14ac:dyDescent="0.25">
      <c r="A275">
        <v>4685</v>
      </c>
      <c r="B275" s="3">
        <v>1</v>
      </c>
    </row>
    <row r="276" spans="1:4" x14ac:dyDescent="0.25">
      <c r="A276">
        <v>4686</v>
      </c>
      <c r="B276" s="3">
        <v>1</v>
      </c>
    </row>
    <row r="277" spans="1:4" x14ac:dyDescent="0.25">
      <c r="A277">
        <v>4687</v>
      </c>
      <c r="B277" s="3">
        <v>1</v>
      </c>
    </row>
    <row r="278" spans="1:4" x14ac:dyDescent="0.25">
      <c r="A278">
        <v>4688</v>
      </c>
      <c r="B278" s="3">
        <v>1</v>
      </c>
    </row>
    <row r="279" spans="1:4" x14ac:dyDescent="0.25">
      <c r="A279">
        <v>4689</v>
      </c>
      <c r="B279" s="3">
        <v>1</v>
      </c>
    </row>
    <row r="280" spans="1:4" x14ac:dyDescent="0.25">
      <c r="A280">
        <v>4690</v>
      </c>
      <c r="B280" s="3">
        <v>1</v>
      </c>
    </row>
    <row r="281" spans="1:4" x14ac:dyDescent="0.25">
      <c r="A281">
        <v>4691</v>
      </c>
      <c r="B281" s="3">
        <v>1</v>
      </c>
    </row>
    <row r="282" spans="1:4" x14ac:dyDescent="0.25">
      <c r="A282">
        <v>4692</v>
      </c>
      <c r="B282" s="3">
        <v>1</v>
      </c>
    </row>
    <row r="283" spans="1:4" x14ac:dyDescent="0.25">
      <c r="A283">
        <v>4693</v>
      </c>
      <c r="B283" s="3">
        <v>1</v>
      </c>
    </row>
    <row r="284" spans="1:4" x14ac:dyDescent="0.25">
      <c r="A284">
        <v>4694</v>
      </c>
      <c r="B284" s="3">
        <v>1</v>
      </c>
      <c r="C284" s="1">
        <v>2</v>
      </c>
    </row>
    <row r="285" spans="1:4" x14ac:dyDescent="0.25">
      <c r="A285">
        <v>4695</v>
      </c>
      <c r="B285" s="3">
        <v>1</v>
      </c>
      <c r="C285" s="1">
        <v>2</v>
      </c>
    </row>
    <row r="286" spans="1:4" x14ac:dyDescent="0.25">
      <c r="A286">
        <v>4696</v>
      </c>
      <c r="C286" s="1">
        <v>2</v>
      </c>
    </row>
    <row r="287" spans="1:4" x14ac:dyDescent="0.25">
      <c r="A287">
        <v>4697</v>
      </c>
      <c r="C287" s="1">
        <v>2</v>
      </c>
    </row>
    <row r="288" spans="1:4" x14ac:dyDescent="0.25">
      <c r="A288">
        <v>4698</v>
      </c>
      <c r="C288" s="1">
        <v>2</v>
      </c>
      <c r="D288" s="2">
        <v>3</v>
      </c>
    </row>
    <row r="289" spans="1:5" x14ac:dyDescent="0.25">
      <c r="A289">
        <v>4699</v>
      </c>
      <c r="C289" s="1">
        <v>2</v>
      </c>
      <c r="D289" s="2">
        <v>3</v>
      </c>
    </row>
    <row r="290" spans="1:5" x14ac:dyDescent="0.25">
      <c r="A290">
        <v>4700</v>
      </c>
      <c r="C290" s="1">
        <v>2</v>
      </c>
      <c r="D290" s="2">
        <v>3</v>
      </c>
    </row>
    <row r="291" spans="1:5" x14ac:dyDescent="0.25">
      <c r="A291">
        <v>4701</v>
      </c>
      <c r="C291" s="1">
        <v>2</v>
      </c>
      <c r="D291" s="2">
        <v>3</v>
      </c>
    </row>
    <row r="292" spans="1:5" x14ac:dyDescent="0.25">
      <c r="A292">
        <v>4702</v>
      </c>
      <c r="C292" s="1">
        <v>2</v>
      </c>
      <c r="D292" s="2">
        <v>3</v>
      </c>
    </row>
    <row r="293" spans="1:5" x14ac:dyDescent="0.25">
      <c r="A293">
        <v>4703</v>
      </c>
      <c r="C293" s="1">
        <v>2</v>
      </c>
      <c r="D293" s="2">
        <v>3</v>
      </c>
    </row>
    <row r="294" spans="1:5" x14ac:dyDescent="0.25">
      <c r="A294">
        <v>4704</v>
      </c>
      <c r="C294" s="1">
        <v>2</v>
      </c>
      <c r="D294" s="2">
        <v>3</v>
      </c>
    </row>
    <row r="295" spans="1:5" x14ac:dyDescent="0.25">
      <c r="A295">
        <v>4705</v>
      </c>
      <c r="C295" s="1">
        <v>2</v>
      </c>
      <c r="D295" s="2">
        <v>3</v>
      </c>
    </row>
    <row r="296" spans="1:5" x14ac:dyDescent="0.25">
      <c r="A296">
        <v>4706</v>
      </c>
      <c r="C296" s="1">
        <v>2</v>
      </c>
      <c r="D296" s="2">
        <v>3</v>
      </c>
    </row>
    <row r="297" spans="1:5" x14ac:dyDescent="0.25">
      <c r="A297">
        <v>4707</v>
      </c>
      <c r="C297" s="1">
        <v>2</v>
      </c>
      <c r="D297" s="2">
        <v>3</v>
      </c>
    </row>
    <row r="298" spans="1:5" x14ac:dyDescent="0.25">
      <c r="A298">
        <v>4708</v>
      </c>
      <c r="C298" s="1">
        <v>2</v>
      </c>
      <c r="D298" s="2">
        <v>3</v>
      </c>
    </row>
    <row r="299" spans="1:5" x14ac:dyDescent="0.25">
      <c r="A299">
        <v>4709</v>
      </c>
      <c r="C299" s="1">
        <v>2</v>
      </c>
      <c r="D299" s="2">
        <v>3</v>
      </c>
      <c r="E299" s="4">
        <v>4</v>
      </c>
    </row>
    <row r="300" spans="1:5" x14ac:dyDescent="0.25">
      <c r="A300">
        <v>4710</v>
      </c>
      <c r="C300" s="1">
        <v>2</v>
      </c>
      <c r="D300" s="2">
        <v>3</v>
      </c>
      <c r="E300" s="4">
        <v>4</v>
      </c>
    </row>
    <row r="301" spans="1:5" x14ac:dyDescent="0.25">
      <c r="A301">
        <v>4711</v>
      </c>
      <c r="C301" s="1">
        <v>2</v>
      </c>
      <c r="D301" s="2">
        <v>3</v>
      </c>
      <c r="E301" s="4">
        <v>4</v>
      </c>
    </row>
    <row r="302" spans="1:5" x14ac:dyDescent="0.25">
      <c r="A302">
        <v>4712</v>
      </c>
      <c r="C302" s="1">
        <v>2</v>
      </c>
      <c r="D302" s="2">
        <v>3</v>
      </c>
      <c r="E302" s="4">
        <v>4</v>
      </c>
    </row>
    <row r="303" spans="1:5" x14ac:dyDescent="0.25">
      <c r="A303">
        <v>4713</v>
      </c>
      <c r="C303" s="1">
        <v>2</v>
      </c>
      <c r="D303" s="2">
        <v>3</v>
      </c>
      <c r="E303" s="4">
        <v>4</v>
      </c>
    </row>
    <row r="304" spans="1:5" x14ac:dyDescent="0.25">
      <c r="A304">
        <v>4714</v>
      </c>
      <c r="D304" s="2">
        <v>3</v>
      </c>
      <c r="E304" s="4">
        <v>4</v>
      </c>
    </row>
    <row r="305" spans="1:5" x14ac:dyDescent="0.25">
      <c r="A305">
        <v>4715</v>
      </c>
      <c r="E305" s="4">
        <v>4</v>
      </c>
    </row>
    <row r="306" spans="1:5" x14ac:dyDescent="0.25">
      <c r="A306">
        <v>4716</v>
      </c>
      <c r="E306" s="4">
        <v>4</v>
      </c>
    </row>
    <row r="307" spans="1:5" x14ac:dyDescent="0.25">
      <c r="A307">
        <v>4717</v>
      </c>
      <c r="B307" s="3">
        <v>1</v>
      </c>
      <c r="E307" s="4">
        <v>4</v>
      </c>
    </row>
    <row r="308" spans="1:5" x14ac:dyDescent="0.25">
      <c r="A308">
        <v>4718</v>
      </c>
      <c r="B308" s="3">
        <v>1</v>
      </c>
      <c r="E308" s="4">
        <v>4</v>
      </c>
    </row>
    <row r="309" spans="1:5" x14ac:dyDescent="0.25">
      <c r="A309">
        <v>4719</v>
      </c>
      <c r="B309" s="3">
        <v>1</v>
      </c>
      <c r="E309" s="4">
        <v>4</v>
      </c>
    </row>
    <row r="310" spans="1:5" x14ac:dyDescent="0.25">
      <c r="A310">
        <v>4720</v>
      </c>
      <c r="B310" s="3">
        <v>1</v>
      </c>
      <c r="E310" s="4">
        <v>4</v>
      </c>
    </row>
    <row r="311" spans="1:5" x14ac:dyDescent="0.25">
      <c r="A311">
        <v>4721</v>
      </c>
      <c r="B311" s="3">
        <v>1</v>
      </c>
      <c r="E311" s="4">
        <v>4</v>
      </c>
    </row>
    <row r="312" spans="1:5" x14ac:dyDescent="0.25">
      <c r="A312">
        <v>4722</v>
      </c>
      <c r="B312" s="3">
        <v>1</v>
      </c>
      <c r="E312" s="4">
        <v>4</v>
      </c>
    </row>
    <row r="313" spans="1:5" x14ac:dyDescent="0.25">
      <c r="A313">
        <v>4723</v>
      </c>
      <c r="B313" s="3">
        <v>1</v>
      </c>
      <c r="E313" s="4">
        <v>4</v>
      </c>
    </row>
    <row r="314" spans="1:5" x14ac:dyDescent="0.25">
      <c r="A314">
        <v>4724</v>
      </c>
      <c r="B314" s="3">
        <v>1</v>
      </c>
      <c r="E314" s="4">
        <v>4</v>
      </c>
    </row>
    <row r="315" spans="1:5" x14ac:dyDescent="0.25">
      <c r="A315">
        <v>4725</v>
      </c>
      <c r="B315" s="3">
        <v>1</v>
      </c>
      <c r="E315" s="4">
        <v>4</v>
      </c>
    </row>
    <row r="316" spans="1:5" x14ac:dyDescent="0.25">
      <c r="A316">
        <v>4726</v>
      </c>
      <c r="B316" s="3">
        <v>1</v>
      </c>
      <c r="E316" s="4">
        <v>4</v>
      </c>
    </row>
    <row r="317" spans="1:5" x14ac:dyDescent="0.25">
      <c r="A317">
        <v>4727</v>
      </c>
      <c r="B317" s="3">
        <v>1</v>
      </c>
      <c r="E317" s="4">
        <v>4</v>
      </c>
    </row>
    <row r="318" spans="1:5" x14ac:dyDescent="0.25">
      <c r="A318">
        <v>4728</v>
      </c>
      <c r="B318" s="3">
        <v>1</v>
      </c>
      <c r="E318" s="4">
        <v>4</v>
      </c>
    </row>
    <row r="319" spans="1:5" x14ac:dyDescent="0.25">
      <c r="A319">
        <v>4729</v>
      </c>
      <c r="B319" s="3">
        <v>1</v>
      </c>
      <c r="E319" s="4">
        <v>4</v>
      </c>
    </row>
    <row r="320" spans="1:5" x14ac:dyDescent="0.25">
      <c r="A320">
        <v>4730</v>
      </c>
      <c r="B320" s="3">
        <v>1</v>
      </c>
    </row>
    <row r="321" spans="1:4" x14ac:dyDescent="0.25">
      <c r="A321">
        <v>4731</v>
      </c>
      <c r="B321" s="3">
        <v>1</v>
      </c>
      <c r="D321" s="2">
        <v>3</v>
      </c>
    </row>
    <row r="322" spans="1:4" x14ac:dyDescent="0.25">
      <c r="A322">
        <v>4732</v>
      </c>
      <c r="B322" s="3">
        <v>1</v>
      </c>
      <c r="D322" s="2">
        <v>3</v>
      </c>
    </row>
    <row r="323" spans="1:4" x14ac:dyDescent="0.25">
      <c r="A323">
        <v>4733</v>
      </c>
      <c r="B323" s="3">
        <v>1</v>
      </c>
      <c r="D323" s="2">
        <v>3</v>
      </c>
    </row>
    <row r="324" spans="1:4" x14ac:dyDescent="0.25">
      <c r="A324">
        <v>4734</v>
      </c>
      <c r="B324" s="3">
        <v>1</v>
      </c>
      <c r="D324" s="2">
        <v>3</v>
      </c>
    </row>
    <row r="325" spans="1:4" x14ac:dyDescent="0.25">
      <c r="A325">
        <v>4735</v>
      </c>
      <c r="B325" s="3">
        <v>1</v>
      </c>
      <c r="C325" s="1">
        <v>2</v>
      </c>
      <c r="D325" s="2">
        <v>3</v>
      </c>
    </row>
    <row r="326" spans="1:4" x14ac:dyDescent="0.25">
      <c r="A326">
        <v>4736</v>
      </c>
      <c r="C326" s="1">
        <v>2</v>
      </c>
      <c r="D326" s="2">
        <v>3</v>
      </c>
    </row>
    <row r="327" spans="1:4" x14ac:dyDescent="0.25">
      <c r="A327">
        <v>4737</v>
      </c>
      <c r="C327" s="1">
        <v>2</v>
      </c>
      <c r="D327" s="2">
        <v>3</v>
      </c>
    </row>
    <row r="328" spans="1:4" x14ac:dyDescent="0.25">
      <c r="A328">
        <v>4738</v>
      </c>
      <c r="C328" s="1">
        <v>2</v>
      </c>
      <c r="D328" s="2">
        <v>3</v>
      </c>
    </row>
    <row r="329" spans="1:4" x14ac:dyDescent="0.25">
      <c r="A329">
        <v>4739</v>
      </c>
      <c r="C329" s="1">
        <v>2</v>
      </c>
      <c r="D329" s="2">
        <v>3</v>
      </c>
    </row>
    <row r="330" spans="1:4" x14ac:dyDescent="0.25">
      <c r="A330">
        <v>4740</v>
      </c>
      <c r="C330" s="1">
        <v>2</v>
      </c>
      <c r="D330" s="2">
        <v>3</v>
      </c>
    </row>
    <row r="331" spans="1:4" x14ac:dyDescent="0.25">
      <c r="A331">
        <v>4741</v>
      </c>
      <c r="C331" s="1">
        <v>2</v>
      </c>
      <c r="D331" s="2">
        <v>3</v>
      </c>
    </row>
    <row r="332" spans="1:4" x14ac:dyDescent="0.25">
      <c r="A332">
        <v>4742</v>
      </c>
      <c r="C332" s="1">
        <v>2</v>
      </c>
      <c r="D332" s="2">
        <v>3</v>
      </c>
    </row>
    <row r="333" spans="1:4" x14ac:dyDescent="0.25">
      <c r="A333">
        <v>4743</v>
      </c>
      <c r="C333" s="1">
        <v>2</v>
      </c>
      <c r="D333" s="2">
        <v>3</v>
      </c>
    </row>
    <row r="334" spans="1:4" x14ac:dyDescent="0.25">
      <c r="A334">
        <v>4744</v>
      </c>
      <c r="C334" s="1">
        <v>2</v>
      </c>
      <c r="D334" s="2">
        <v>3</v>
      </c>
    </row>
    <row r="335" spans="1:4" x14ac:dyDescent="0.25">
      <c r="A335">
        <v>4745</v>
      </c>
      <c r="C335" s="1">
        <v>2</v>
      </c>
      <c r="D335" s="2">
        <v>3</v>
      </c>
    </row>
    <row r="336" spans="1:4" x14ac:dyDescent="0.25">
      <c r="A336">
        <v>4746</v>
      </c>
      <c r="C336" s="1">
        <v>2</v>
      </c>
      <c r="D336" s="2">
        <v>3</v>
      </c>
    </row>
    <row r="337" spans="1:5" x14ac:dyDescent="0.25">
      <c r="A337">
        <v>4747</v>
      </c>
      <c r="C337" s="1">
        <v>2</v>
      </c>
    </row>
    <row r="338" spans="1:5" x14ac:dyDescent="0.25">
      <c r="A338">
        <v>4748</v>
      </c>
      <c r="C338" s="1">
        <v>2</v>
      </c>
    </row>
    <row r="339" spans="1:5" x14ac:dyDescent="0.25">
      <c r="A339">
        <v>4749</v>
      </c>
      <c r="C339" s="1">
        <v>2</v>
      </c>
    </row>
    <row r="340" spans="1:5" x14ac:dyDescent="0.25">
      <c r="A340">
        <v>4750</v>
      </c>
      <c r="C340" s="1">
        <v>2</v>
      </c>
      <c r="E340" s="4">
        <v>4</v>
      </c>
    </row>
    <row r="341" spans="1:5" x14ac:dyDescent="0.25">
      <c r="A341">
        <v>4751</v>
      </c>
      <c r="B341" s="3">
        <v>1</v>
      </c>
      <c r="C341" s="1">
        <v>2</v>
      </c>
      <c r="E341" s="4">
        <v>4</v>
      </c>
    </row>
    <row r="342" spans="1:5" x14ac:dyDescent="0.25">
      <c r="A342">
        <v>4752</v>
      </c>
      <c r="B342" s="3">
        <v>1</v>
      </c>
      <c r="E342" s="4">
        <v>4</v>
      </c>
    </row>
    <row r="343" spans="1:5" x14ac:dyDescent="0.25">
      <c r="A343">
        <v>4753</v>
      </c>
      <c r="B343" s="3">
        <v>1</v>
      </c>
      <c r="E343" s="4">
        <v>4</v>
      </c>
    </row>
    <row r="344" spans="1:5" x14ac:dyDescent="0.25">
      <c r="A344">
        <v>4754</v>
      </c>
      <c r="B344" s="3">
        <v>1</v>
      </c>
      <c r="E344" s="4">
        <v>4</v>
      </c>
    </row>
    <row r="345" spans="1:5" x14ac:dyDescent="0.25">
      <c r="A345">
        <v>4755</v>
      </c>
      <c r="B345" s="3">
        <v>1</v>
      </c>
      <c r="E345" s="4">
        <v>4</v>
      </c>
    </row>
    <row r="346" spans="1:5" x14ac:dyDescent="0.25">
      <c r="A346">
        <v>4756</v>
      </c>
      <c r="B346" s="3">
        <v>1</v>
      </c>
      <c r="E346" s="4">
        <v>4</v>
      </c>
    </row>
    <row r="347" spans="1:5" x14ac:dyDescent="0.25">
      <c r="A347">
        <v>4757</v>
      </c>
      <c r="B347" s="3">
        <v>1</v>
      </c>
      <c r="E347" s="4">
        <v>4</v>
      </c>
    </row>
    <row r="348" spans="1:5" x14ac:dyDescent="0.25">
      <c r="A348">
        <v>4758</v>
      </c>
      <c r="B348" s="3">
        <v>1</v>
      </c>
      <c r="E348" s="4">
        <v>4</v>
      </c>
    </row>
    <row r="349" spans="1:5" x14ac:dyDescent="0.25">
      <c r="A349">
        <v>4759</v>
      </c>
      <c r="B349" s="3">
        <v>1</v>
      </c>
      <c r="E349" s="4">
        <v>4</v>
      </c>
    </row>
    <row r="350" spans="1:5" x14ac:dyDescent="0.25">
      <c r="A350">
        <v>4760</v>
      </c>
      <c r="B350" s="3">
        <v>1</v>
      </c>
      <c r="E350" s="4">
        <v>4</v>
      </c>
    </row>
    <row r="351" spans="1:5" x14ac:dyDescent="0.25">
      <c r="A351">
        <v>4761</v>
      </c>
      <c r="B351" s="3">
        <v>1</v>
      </c>
      <c r="E351" s="4">
        <v>4</v>
      </c>
    </row>
    <row r="352" spans="1:5" x14ac:dyDescent="0.25">
      <c r="A352">
        <v>4762</v>
      </c>
      <c r="B352" s="3">
        <v>1</v>
      </c>
      <c r="E352" s="4">
        <v>4</v>
      </c>
    </row>
    <row r="353" spans="1:5" x14ac:dyDescent="0.25">
      <c r="A353">
        <v>4763</v>
      </c>
      <c r="B353" s="3">
        <v>1</v>
      </c>
      <c r="E353" s="4">
        <v>4</v>
      </c>
    </row>
    <row r="354" spans="1:5" x14ac:dyDescent="0.25">
      <c r="A354">
        <v>4764</v>
      </c>
      <c r="B354" s="3">
        <v>1</v>
      </c>
      <c r="E354" s="4">
        <v>4</v>
      </c>
    </row>
    <row r="355" spans="1:5" x14ac:dyDescent="0.25">
      <c r="A355">
        <v>4765</v>
      </c>
      <c r="B355" s="3">
        <v>1</v>
      </c>
      <c r="E355" s="4">
        <v>4</v>
      </c>
    </row>
    <row r="356" spans="1:5" x14ac:dyDescent="0.25">
      <c r="A356">
        <v>4766</v>
      </c>
      <c r="B356" s="3">
        <v>1</v>
      </c>
      <c r="E356" s="4">
        <v>4</v>
      </c>
    </row>
    <row r="357" spans="1:5" x14ac:dyDescent="0.25">
      <c r="A357">
        <v>4767</v>
      </c>
      <c r="B357" s="3">
        <v>1</v>
      </c>
      <c r="E357" s="4">
        <v>4</v>
      </c>
    </row>
    <row r="358" spans="1:5" x14ac:dyDescent="0.25">
      <c r="A358">
        <v>4768</v>
      </c>
      <c r="B358" s="3">
        <v>1</v>
      </c>
      <c r="E358" s="4">
        <v>4</v>
      </c>
    </row>
    <row r="359" spans="1:5" x14ac:dyDescent="0.25">
      <c r="A359">
        <v>4769</v>
      </c>
      <c r="B359" s="3">
        <v>1</v>
      </c>
      <c r="E359" s="4">
        <v>4</v>
      </c>
    </row>
    <row r="360" spans="1:5" x14ac:dyDescent="0.25">
      <c r="A360">
        <v>4770</v>
      </c>
      <c r="B360" s="3">
        <v>1</v>
      </c>
    </row>
    <row r="361" spans="1:5" x14ac:dyDescent="0.25">
      <c r="A361">
        <v>4771</v>
      </c>
    </row>
    <row r="362" spans="1:5" x14ac:dyDescent="0.25">
      <c r="A362">
        <v>4772</v>
      </c>
      <c r="C362" s="1">
        <v>2</v>
      </c>
      <c r="D362" s="2">
        <v>3</v>
      </c>
    </row>
    <row r="363" spans="1:5" x14ac:dyDescent="0.25">
      <c r="A363">
        <v>4773</v>
      </c>
      <c r="C363" s="1">
        <v>2</v>
      </c>
      <c r="D363" s="2">
        <v>3</v>
      </c>
    </row>
    <row r="364" spans="1:5" x14ac:dyDescent="0.25">
      <c r="A364">
        <v>4774</v>
      </c>
      <c r="C364" s="1">
        <v>2</v>
      </c>
      <c r="D364" s="2">
        <v>3</v>
      </c>
    </row>
    <row r="365" spans="1:5" x14ac:dyDescent="0.25">
      <c r="A365">
        <v>4775</v>
      </c>
      <c r="C365" s="1">
        <v>2</v>
      </c>
      <c r="D365" s="2">
        <v>3</v>
      </c>
    </row>
    <row r="366" spans="1:5" x14ac:dyDescent="0.25">
      <c r="A366">
        <v>4776</v>
      </c>
      <c r="C366" s="1">
        <v>2</v>
      </c>
      <c r="D366" s="2">
        <v>3</v>
      </c>
    </row>
    <row r="367" spans="1:5" x14ac:dyDescent="0.25">
      <c r="A367">
        <v>4777</v>
      </c>
      <c r="C367" s="1">
        <v>2</v>
      </c>
      <c r="D367" s="2">
        <v>3</v>
      </c>
    </row>
    <row r="368" spans="1:5" x14ac:dyDescent="0.25">
      <c r="A368">
        <v>4778</v>
      </c>
      <c r="C368" s="1">
        <v>2</v>
      </c>
      <c r="D368" s="2">
        <v>3</v>
      </c>
    </row>
    <row r="369" spans="1:5" x14ac:dyDescent="0.25">
      <c r="A369">
        <v>4779</v>
      </c>
      <c r="C369" s="1">
        <v>2</v>
      </c>
      <c r="D369" s="2">
        <v>3</v>
      </c>
    </row>
    <row r="370" spans="1:5" x14ac:dyDescent="0.25">
      <c r="A370">
        <v>4780</v>
      </c>
      <c r="C370" s="1">
        <v>2</v>
      </c>
      <c r="D370" s="2">
        <v>3</v>
      </c>
    </row>
    <row r="371" spans="1:5" x14ac:dyDescent="0.25">
      <c r="A371">
        <v>4781</v>
      </c>
      <c r="C371" s="1">
        <v>2</v>
      </c>
      <c r="D371" s="2">
        <v>3</v>
      </c>
    </row>
    <row r="372" spans="1:5" x14ac:dyDescent="0.25">
      <c r="A372">
        <v>4782</v>
      </c>
      <c r="C372" s="1">
        <v>2</v>
      </c>
      <c r="D372" s="2">
        <v>3</v>
      </c>
    </row>
    <row r="373" spans="1:5" x14ac:dyDescent="0.25">
      <c r="A373">
        <v>4783</v>
      </c>
      <c r="C373" s="1">
        <v>2</v>
      </c>
      <c r="D373" s="2">
        <v>3</v>
      </c>
    </row>
    <row r="374" spans="1:5" x14ac:dyDescent="0.25">
      <c r="A374">
        <v>4784</v>
      </c>
      <c r="C374" s="1">
        <v>2</v>
      </c>
      <c r="D374" s="2">
        <v>3</v>
      </c>
    </row>
    <row r="375" spans="1:5" x14ac:dyDescent="0.25">
      <c r="A375">
        <v>4785</v>
      </c>
      <c r="C375" s="1">
        <v>2</v>
      </c>
      <c r="D375" s="2">
        <v>3</v>
      </c>
    </row>
    <row r="376" spans="1:5" x14ac:dyDescent="0.25">
      <c r="A376">
        <v>4786</v>
      </c>
      <c r="C376" s="1">
        <v>2</v>
      </c>
      <c r="D376" s="2">
        <v>3</v>
      </c>
    </row>
    <row r="377" spans="1:5" x14ac:dyDescent="0.25">
      <c r="A377">
        <v>4787</v>
      </c>
      <c r="C377" s="1">
        <v>2</v>
      </c>
      <c r="D377" s="2">
        <v>3</v>
      </c>
    </row>
    <row r="378" spans="1:5" x14ac:dyDescent="0.25">
      <c r="A378">
        <v>4788</v>
      </c>
      <c r="C378" s="1">
        <v>2</v>
      </c>
      <c r="D378" s="2">
        <v>3</v>
      </c>
    </row>
    <row r="379" spans="1:5" x14ac:dyDescent="0.25">
      <c r="A379">
        <v>4789</v>
      </c>
      <c r="C379" s="1">
        <v>2</v>
      </c>
      <c r="D379" s="2">
        <v>3</v>
      </c>
    </row>
    <row r="380" spans="1:5" x14ac:dyDescent="0.25">
      <c r="A380">
        <v>4790</v>
      </c>
      <c r="C380" s="1">
        <v>2</v>
      </c>
      <c r="D380" s="2">
        <v>3</v>
      </c>
    </row>
    <row r="381" spans="1:5" x14ac:dyDescent="0.25">
      <c r="A381">
        <v>4791</v>
      </c>
      <c r="C381" s="1">
        <v>2</v>
      </c>
    </row>
    <row r="382" spans="1:5" x14ac:dyDescent="0.25">
      <c r="A382">
        <v>4792</v>
      </c>
      <c r="B382" s="3">
        <v>1</v>
      </c>
      <c r="E382" s="4">
        <v>4</v>
      </c>
    </row>
    <row r="383" spans="1:5" x14ac:dyDescent="0.25">
      <c r="A383">
        <v>4793</v>
      </c>
      <c r="B383" s="3">
        <v>1</v>
      </c>
      <c r="E383" s="4">
        <v>4</v>
      </c>
    </row>
    <row r="384" spans="1:5" x14ac:dyDescent="0.25">
      <c r="A384">
        <v>4794</v>
      </c>
      <c r="B384" s="3">
        <v>1</v>
      </c>
      <c r="E384" s="4">
        <v>4</v>
      </c>
    </row>
    <row r="385" spans="1:5" x14ac:dyDescent="0.25">
      <c r="A385">
        <v>4795</v>
      </c>
      <c r="B385" s="3">
        <v>1</v>
      </c>
      <c r="E385" s="4">
        <v>4</v>
      </c>
    </row>
    <row r="386" spans="1:5" x14ac:dyDescent="0.25">
      <c r="A386">
        <v>4796</v>
      </c>
      <c r="B386" s="3">
        <v>1</v>
      </c>
      <c r="E386" s="4">
        <v>4</v>
      </c>
    </row>
    <row r="387" spans="1:5" x14ac:dyDescent="0.25">
      <c r="A387">
        <v>4797</v>
      </c>
      <c r="B387" s="3">
        <v>1</v>
      </c>
      <c r="E387" s="4">
        <v>4</v>
      </c>
    </row>
    <row r="388" spans="1:5" x14ac:dyDescent="0.25">
      <c r="A388">
        <v>4798</v>
      </c>
      <c r="B388" s="3">
        <v>1</v>
      </c>
      <c r="E388" s="4">
        <v>4</v>
      </c>
    </row>
    <row r="389" spans="1:5" x14ac:dyDescent="0.25">
      <c r="A389">
        <v>4799</v>
      </c>
      <c r="B389" s="3">
        <v>1</v>
      </c>
      <c r="E389" s="4">
        <v>4</v>
      </c>
    </row>
    <row r="390" spans="1:5" x14ac:dyDescent="0.25">
      <c r="A390">
        <v>4800</v>
      </c>
      <c r="B390" s="3">
        <v>1</v>
      </c>
      <c r="E390" s="4">
        <v>4</v>
      </c>
    </row>
    <row r="391" spans="1:5" x14ac:dyDescent="0.25">
      <c r="A391">
        <v>4801</v>
      </c>
      <c r="B391" s="3">
        <v>1</v>
      </c>
      <c r="E391" s="4">
        <v>4</v>
      </c>
    </row>
    <row r="392" spans="1:5" x14ac:dyDescent="0.25">
      <c r="A392">
        <v>4802</v>
      </c>
      <c r="B392" s="3">
        <v>1</v>
      </c>
      <c r="E392" s="4">
        <v>4</v>
      </c>
    </row>
    <row r="393" spans="1:5" x14ac:dyDescent="0.25">
      <c r="A393">
        <v>4803</v>
      </c>
      <c r="B393" s="3">
        <v>1</v>
      </c>
      <c r="E393" s="4">
        <v>4</v>
      </c>
    </row>
    <row r="394" spans="1:5" x14ac:dyDescent="0.25">
      <c r="A394">
        <v>4804</v>
      </c>
      <c r="B394" s="3">
        <v>1</v>
      </c>
      <c r="E394" s="4">
        <v>4</v>
      </c>
    </row>
    <row r="395" spans="1:5" x14ac:dyDescent="0.25">
      <c r="A395">
        <v>4805</v>
      </c>
      <c r="B395" s="3">
        <v>1</v>
      </c>
      <c r="E395" s="4">
        <v>4</v>
      </c>
    </row>
    <row r="396" spans="1:5" x14ac:dyDescent="0.25">
      <c r="A396">
        <v>4806</v>
      </c>
      <c r="B396" s="3">
        <v>1</v>
      </c>
      <c r="E396" s="4">
        <v>4</v>
      </c>
    </row>
    <row r="397" spans="1:5" x14ac:dyDescent="0.25">
      <c r="A397">
        <v>4807</v>
      </c>
      <c r="B397" s="3">
        <v>1</v>
      </c>
      <c r="E397" s="4">
        <v>4</v>
      </c>
    </row>
    <row r="398" spans="1:5" x14ac:dyDescent="0.25">
      <c r="A398">
        <v>4808</v>
      </c>
      <c r="B398" s="3">
        <v>1</v>
      </c>
      <c r="E398" s="4">
        <v>4</v>
      </c>
    </row>
    <row r="399" spans="1:5" x14ac:dyDescent="0.25">
      <c r="A399">
        <v>4809</v>
      </c>
      <c r="B399" s="3">
        <v>1</v>
      </c>
      <c r="E399" s="4">
        <v>4</v>
      </c>
    </row>
    <row r="400" spans="1:5" x14ac:dyDescent="0.25">
      <c r="A400">
        <v>4810</v>
      </c>
      <c r="B400" s="3">
        <v>1</v>
      </c>
      <c r="E400" s="4">
        <v>4</v>
      </c>
    </row>
    <row r="401" spans="1:5" x14ac:dyDescent="0.25">
      <c r="A401">
        <v>4811</v>
      </c>
      <c r="B401" s="3">
        <v>1</v>
      </c>
      <c r="E401" s="4">
        <v>4</v>
      </c>
    </row>
    <row r="402" spans="1:5" x14ac:dyDescent="0.25">
      <c r="A402">
        <v>4812</v>
      </c>
    </row>
    <row r="403" spans="1:5" x14ac:dyDescent="0.25">
      <c r="A403">
        <v>4813</v>
      </c>
      <c r="C403" s="1">
        <v>2</v>
      </c>
    </row>
    <row r="404" spans="1:5" x14ac:dyDescent="0.25">
      <c r="A404">
        <v>4814</v>
      </c>
      <c r="C404" s="1">
        <v>2</v>
      </c>
    </row>
    <row r="405" spans="1:5" x14ac:dyDescent="0.25">
      <c r="A405">
        <v>4815</v>
      </c>
      <c r="C405" s="1">
        <v>2</v>
      </c>
      <c r="D405" s="2">
        <v>3</v>
      </c>
    </row>
    <row r="406" spans="1:5" x14ac:dyDescent="0.25">
      <c r="A406">
        <v>4816</v>
      </c>
      <c r="C406" s="1">
        <v>2</v>
      </c>
      <c r="D406" s="2">
        <v>3</v>
      </c>
    </row>
    <row r="407" spans="1:5" x14ac:dyDescent="0.25">
      <c r="A407">
        <v>4817</v>
      </c>
      <c r="C407" s="1">
        <v>2</v>
      </c>
      <c r="D407" s="2">
        <v>3</v>
      </c>
    </row>
    <row r="408" spans="1:5" x14ac:dyDescent="0.25">
      <c r="A408">
        <v>4818</v>
      </c>
      <c r="C408" s="1">
        <v>2</v>
      </c>
      <c r="D408" s="2">
        <v>3</v>
      </c>
    </row>
    <row r="409" spans="1:5" x14ac:dyDescent="0.25">
      <c r="A409">
        <v>4819</v>
      </c>
      <c r="C409" s="1">
        <v>2</v>
      </c>
      <c r="D409" s="2">
        <v>3</v>
      </c>
    </row>
    <row r="410" spans="1:5" x14ac:dyDescent="0.25">
      <c r="A410">
        <v>4820</v>
      </c>
      <c r="C410" s="1">
        <v>2</v>
      </c>
      <c r="D410" s="2">
        <v>3</v>
      </c>
    </row>
    <row r="411" spans="1:5" x14ac:dyDescent="0.25">
      <c r="A411">
        <v>4821</v>
      </c>
      <c r="C411" s="1">
        <v>2</v>
      </c>
      <c r="D411" s="2">
        <v>3</v>
      </c>
    </row>
    <row r="412" spans="1:5" x14ac:dyDescent="0.25">
      <c r="A412">
        <v>4822</v>
      </c>
      <c r="C412" s="1">
        <v>2</v>
      </c>
      <c r="D412" s="2">
        <v>3</v>
      </c>
    </row>
    <row r="413" spans="1:5" x14ac:dyDescent="0.25">
      <c r="A413">
        <v>4823</v>
      </c>
      <c r="C413" s="1">
        <v>2</v>
      </c>
      <c r="D413" s="2">
        <v>3</v>
      </c>
    </row>
    <row r="414" spans="1:5" x14ac:dyDescent="0.25">
      <c r="A414">
        <v>4824</v>
      </c>
      <c r="C414" s="1">
        <v>2</v>
      </c>
      <c r="D414" s="2">
        <v>3</v>
      </c>
    </row>
    <row r="415" spans="1:5" x14ac:dyDescent="0.25">
      <c r="A415">
        <v>4825</v>
      </c>
      <c r="C415" s="1">
        <v>2</v>
      </c>
      <c r="D415" s="2">
        <v>3</v>
      </c>
    </row>
    <row r="416" spans="1:5" x14ac:dyDescent="0.25">
      <c r="A416">
        <v>4826</v>
      </c>
      <c r="C416" s="1">
        <v>2</v>
      </c>
      <c r="D416" s="2">
        <v>3</v>
      </c>
    </row>
    <row r="417" spans="1:5" x14ac:dyDescent="0.25">
      <c r="A417">
        <v>4827</v>
      </c>
      <c r="C417" s="1">
        <v>2</v>
      </c>
      <c r="D417" s="2">
        <v>3</v>
      </c>
    </row>
    <row r="418" spans="1:5" x14ac:dyDescent="0.25">
      <c r="A418">
        <v>4828</v>
      </c>
      <c r="C418" s="1">
        <v>2</v>
      </c>
      <c r="D418" s="2">
        <v>3</v>
      </c>
    </row>
    <row r="419" spans="1:5" x14ac:dyDescent="0.25">
      <c r="A419">
        <v>4829</v>
      </c>
      <c r="C419" s="1">
        <v>2</v>
      </c>
      <c r="D419" s="2">
        <v>3</v>
      </c>
    </row>
    <row r="420" spans="1:5" x14ac:dyDescent="0.25">
      <c r="A420">
        <v>4830</v>
      </c>
      <c r="C420" s="1">
        <v>2</v>
      </c>
      <c r="D420" s="2">
        <v>3</v>
      </c>
    </row>
    <row r="421" spans="1:5" x14ac:dyDescent="0.25">
      <c r="A421">
        <v>4831</v>
      </c>
      <c r="D421" s="2">
        <v>3</v>
      </c>
    </row>
    <row r="422" spans="1:5" x14ac:dyDescent="0.25">
      <c r="A422">
        <v>4832</v>
      </c>
      <c r="B422" s="3">
        <v>1</v>
      </c>
      <c r="D422" s="2">
        <v>3</v>
      </c>
      <c r="E422" s="4">
        <v>4</v>
      </c>
    </row>
    <row r="423" spans="1:5" x14ac:dyDescent="0.25">
      <c r="A423">
        <v>4833</v>
      </c>
      <c r="B423" s="3">
        <v>1</v>
      </c>
      <c r="E423" s="4">
        <v>4</v>
      </c>
    </row>
    <row r="424" spans="1:5" x14ac:dyDescent="0.25">
      <c r="A424">
        <v>4834</v>
      </c>
      <c r="B424" s="3">
        <v>1</v>
      </c>
      <c r="E424" s="4">
        <v>4</v>
      </c>
    </row>
    <row r="425" spans="1:5" x14ac:dyDescent="0.25">
      <c r="A425">
        <v>4835</v>
      </c>
      <c r="B425" s="3">
        <v>1</v>
      </c>
      <c r="E425" s="4">
        <v>4</v>
      </c>
    </row>
    <row r="426" spans="1:5" x14ac:dyDescent="0.25">
      <c r="A426">
        <v>4836</v>
      </c>
      <c r="B426" s="3">
        <v>1</v>
      </c>
      <c r="E426" s="4">
        <v>4</v>
      </c>
    </row>
    <row r="427" spans="1:5" x14ac:dyDescent="0.25">
      <c r="A427">
        <v>4837</v>
      </c>
      <c r="B427" s="3">
        <v>1</v>
      </c>
      <c r="E427" s="4">
        <v>4</v>
      </c>
    </row>
    <row r="428" spans="1:5" x14ac:dyDescent="0.25">
      <c r="A428">
        <v>4838</v>
      </c>
      <c r="B428" s="3">
        <v>1</v>
      </c>
      <c r="E428" s="4">
        <v>4</v>
      </c>
    </row>
    <row r="429" spans="1:5" x14ac:dyDescent="0.25">
      <c r="A429">
        <v>4839</v>
      </c>
      <c r="B429" s="3">
        <v>1</v>
      </c>
      <c r="E429" s="4">
        <v>4</v>
      </c>
    </row>
    <row r="430" spans="1:5" x14ac:dyDescent="0.25">
      <c r="A430">
        <v>4840</v>
      </c>
      <c r="B430" s="3">
        <v>1</v>
      </c>
      <c r="E430" s="4">
        <v>4</v>
      </c>
    </row>
    <row r="431" spans="1:5" x14ac:dyDescent="0.25">
      <c r="A431">
        <v>4841</v>
      </c>
      <c r="B431" s="3">
        <v>1</v>
      </c>
      <c r="E431" s="4">
        <v>4</v>
      </c>
    </row>
    <row r="432" spans="1:5" x14ac:dyDescent="0.25">
      <c r="A432">
        <v>4842</v>
      </c>
      <c r="B432" s="3">
        <v>1</v>
      </c>
      <c r="E432" s="4">
        <v>4</v>
      </c>
    </row>
    <row r="433" spans="1:5" x14ac:dyDescent="0.25">
      <c r="A433">
        <v>4843</v>
      </c>
      <c r="B433" s="3">
        <v>1</v>
      </c>
      <c r="E433" s="4">
        <v>4</v>
      </c>
    </row>
    <row r="434" spans="1:5" x14ac:dyDescent="0.25">
      <c r="A434">
        <v>4844</v>
      </c>
      <c r="B434" s="3">
        <v>1</v>
      </c>
      <c r="E434" s="4">
        <v>4</v>
      </c>
    </row>
    <row r="435" spans="1:5" x14ac:dyDescent="0.25">
      <c r="A435">
        <v>4845</v>
      </c>
      <c r="B435" s="3">
        <v>1</v>
      </c>
      <c r="E435" s="4">
        <v>4</v>
      </c>
    </row>
    <row r="436" spans="1:5" x14ac:dyDescent="0.25">
      <c r="A436">
        <v>4846</v>
      </c>
      <c r="B436" s="3">
        <v>1</v>
      </c>
      <c r="E436" s="4">
        <v>4</v>
      </c>
    </row>
    <row r="437" spans="1:5" x14ac:dyDescent="0.25">
      <c r="A437">
        <v>4847</v>
      </c>
      <c r="B437" s="3">
        <v>1</v>
      </c>
      <c r="E437" s="4">
        <v>4</v>
      </c>
    </row>
    <row r="438" spans="1:5" x14ac:dyDescent="0.25">
      <c r="A438">
        <v>4848</v>
      </c>
      <c r="B438" s="3">
        <v>1</v>
      </c>
      <c r="E438" s="4">
        <v>4</v>
      </c>
    </row>
    <row r="439" spans="1:5" x14ac:dyDescent="0.25">
      <c r="A439">
        <v>4849</v>
      </c>
      <c r="B439" s="3">
        <v>1</v>
      </c>
      <c r="E439" s="4">
        <v>4</v>
      </c>
    </row>
    <row r="440" spans="1:5" x14ac:dyDescent="0.25">
      <c r="A440">
        <v>4850</v>
      </c>
      <c r="B440" s="3">
        <v>1</v>
      </c>
    </row>
    <row r="441" spans="1:5" x14ac:dyDescent="0.25">
      <c r="A441">
        <v>4851</v>
      </c>
      <c r="B441" s="3">
        <v>1</v>
      </c>
    </row>
    <row r="442" spans="1:5" x14ac:dyDescent="0.25">
      <c r="A442">
        <v>4852</v>
      </c>
      <c r="C442" s="1">
        <v>2</v>
      </c>
    </row>
    <row r="443" spans="1:5" x14ac:dyDescent="0.25">
      <c r="A443">
        <v>4853</v>
      </c>
      <c r="C443" s="1">
        <v>2</v>
      </c>
    </row>
    <row r="444" spans="1:5" x14ac:dyDescent="0.25">
      <c r="A444">
        <v>4854</v>
      </c>
      <c r="C444" s="1">
        <v>2</v>
      </c>
    </row>
    <row r="445" spans="1:5" x14ac:dyDescent="0.25">
      <c r="A445">
        <v>4855</v>
      </c>
      <c r="C445" s="1">
        <v>2</v>
      </c>
    </row>
    <row r="446" spans="1:5" x14ac:dyDescent="0.25">
      <c r="A446">
        <v>4856</v>
      </c>
      <c r="C446" s="1">
        <v>2</v>
      </c>
    </row>
    <row r="447" spans="1:5" x14ac:dyDescent="0.25">
      <c r="A447">
        <v>4857</v>
      </c>
      <c r="C447" s="1">
        <v>2</v>
      </c>
    </row>
    <row r="448" spans="1:5" x14ac:dyDescent="0.25">
      <c r="A448">
        <v>4858</v>
      </c>
      <c r="C448" s="1">
        <v>2</v>
      </c>
      <c r="D448" s="2">
        <v>3</v>
      </c>
    </row>
    <row r="449" spans="1:5" x14ac:dyDescent="0.25">
      <c r="A449">
        <v>4859</v>
      </c>
      <c r="C449" s="1">
        <v>2</v>
      </c>
      <c r="D449" s="2">
        <v>3</v>
      </c>
    </row>
    <row r="450" spans="1:5" x14ac:dyDescent="0.25">
      <c r="A450">
        <v>4860</v>
      </c>
      <c r="C450" s="1">
        <v>2</v>
      </c>
      <c r="D450" s="2">
        <v>3</v>
      </c>
    </row>
    <row r="451" spans="1:5" x14ac:dyDescent="0.25">
      <c r="A451">
        <v>4861</v>
      </c>
      <c r="C451" s="1">
        <v>2</v>
      </c>
      <c r="D451" s="2">
        <v>3</v>
      </c>
    </row>
    <row r="452" spans="1:5" x14ac:dyDescent="0.25">
      <c r="A452">
        <v>4862</v>
      </c>
      <c r="C452" s="1">
        <v>2</v>
      </c>
      <c r="D452" s="2">
        <v>3</v>
      </c>
    </row>
    <row r="453" spans="1:5" x14ac:dyDescent="0.25">
      <c r="A453">
        <v>4863</v>
      </c>
      <c r="C453" s="1">
        <v>2</v>
      </c>
      <c r="D453" s="2">
        <v>3</v>
      </c>
    </row>
    <row r="454" spans="1:5" x14ac:dyDescent="0.25">
      <c r="A454">
        <v>4864</v>
      </c>
      <c r="C454" s="1">
        <v>2</v>
      </c>
      <c r="D454" s="2">
        <v>3</v>
      </c>
    </row>
    <row r="455" spans="1:5" x14ac:dyDescent="0.25">
      <c r="A455">
        <v>4865</v>
      </c>
      <c r="C455" s="1">
        <v>2</v>
      </c>
      <c r="D455" s="2">
        <v>3</v>
      </c>
    </row>
    <row r="456" spans="1:5" x14ac:dyDescent="0.25">
      <c r="A456">
        <v>4866</v>
      </c>
      <c r="C456" s="1">
        <v>2</v>
      </c>
      <c r="D456" s="2">
        <v>3</v>
      </c>
    </row>
    <row r="457" spans="1:5" x14ac:dyDescent="0.25">
      <c r="A457">
        <v>4867</v>
      </c>
      <c r="C457" s="1">
        <v>2</v>
      </c>
      <c r="D457" s="2">
        <v>3</v>
      </c>
      <c r="E457" s="4">
        <v>4</v>
      </c>
    </row>
    <row r="458" spans="1:5" x14ac:dyDescent="0.25">
      <c r="A458">
        <v>4868</v>
      </c>
      <c r="C458" s="1">
        <v>2</v>
      </c>
      <c r="D458" s="2">
        <v>3</v>
      </c>
      <c r="E458" s="4">
        <v>4</v>
      </c>
    </row>
    <row r="459" spans="1:5" x14ac:dyDescent="0.25">
      <c r="A459">
        <v>4869</v>
      </c>
      <c r="C459" s="1">
        <v>2</v>
      </c>
      <c r="D459" s="2">
        <v>3</v>
      </c>
      <c r="E459" s="4">
        <v>4</v>
      </c>
    </row>
    <row r="460" spans="1:5" x14ac:dyDescent="0.25">
      <c r="A460">
        <v>4870</v>
      </c>
      <c r="C460" s="1">
        <v>2</v>
      </c>
      <c r="D460" s="2">
        <v>3</v>
      </c>
      <c r="E460" s="4">
        <v>4</v>
      </c>
    </row>
    <row r="461" spans="1:5" x14ac:dyDescent="0.25">
      <c r="A461">
        <v>4871</v>
      </c>
      <c r="C461" s="1">
        <v>2</v>
      </c>
      <c r="D461" s="2">
        <v>3</v>
      </c>
      <c r="E461" s="4">
        <v>4</v>
      </c>
    </row>
    <row r="462" spans="1:5" x14ac:dyDescent="0.25">
      <c r="A462">
        <v>4872</v>
      </c>
      <c r="C462" s="1">
        <v>2</v>
      </c>
      <c r="D462" s="2">
        <v>3</v>
      </c>
      <c r="E462" s="4">
        <v>4</v>
      </c>
    </row>
    <row r="463" spans="1:5" x14ac:dyDescent="0.25">
      <c r="A463">
        <v>4873</v>
      </c>
      <c r="D463" s="2">
        <v>3</v>
      </c>
      <c r="E463" s="4">
        <v>4</v>
      </c>
    </row>
    <row r="464" spans="1:5" x14ac:dyDescent="0.25">
      <c r="A464">
        <v>4874</v>
      </c>
      <c r="B464" s="3">
        <v>1</v>
      </c>
      <c r="E464" s="4">
        <v>4</v>
      </c>
    </row>
    <row r="465" spans="1:6" x14ac:dyDescent="0.25">
      <c r="A465">
        <v>4875</v>
      </c>
      <c r="B465" s="3">
        <v>1</v>
      </c>
      <c r="E465" s="4">
        <v>4</v>
      </c>
    </row>
    <row r="466" spans="1:6" x14ac:dyDescent="0.25">
      <c r="A466">
        <v>4876</v>
      </c>
      <c r="B466" s="3">
        <v>1</v>
      </c>
      <c r="E466" s="4">
        <v>4</v>
      </c>
    </row>
    <row r="467" spans="1:6" x14ac:dyDescent="0.25">
      <c r="A467">
        <v>4877</v>
      </c>
      <c r="B467" s="3">
        <v>1</v>
      </c>
      <c r="E467" s="4">
        <v>4</v>
      </c>
    </row>
    <row r="468" spans="1:6" x14ac:dyDescent="0.25">
      <c r="A468">
        <v>4878</v>
      </c>
      <c r="B468" s="3">
        <v>1</v>
      </c>
      <c r="E468" s="4">
        <v>4</v>
      </c>
    </row>
    <row r="469" spans="1:6" x14ac:dyDescent="0.25">
      <c r="A469">
        <v>4879</v>
      </c>
      <c r="B469" s="3">
        <v>1</v>
      </c>
      <c r="E469" s="4">
        <v>4</v>
      </c>
    </row>
    <row r="470" spans="1:6" x14ac:dyDescent="0.25">
      <c r="A470">
        <v>4880</v>
      </c>
      <c r="B470" s="3">
        <v>1</v>
      </c>
      <c r="E470" s="4">
        <v>4</v>
      </c>
    </row>
    <row r="471" spans="1:6" x14ac:dyDescent="0.25">
      <c r="A471">
        <v>4881</v>
      </c>
      <c r="B471" s="3">
        <v>1</v>
      </c>
      <c r="E471" s="4">
        <v>4</v>
      </c>
    </row>
    <row r="472" spans="1:6" x14ac:dyDescent="0.25">
      <c r="A472">
        <v>4882</v>
      </c>
      <c r="B472" s="3">
        <v>1</v>
      </c>
      <c r="E472" s="4">
        <v>4</v>
      </c>
    </row>
    <row r="473" spans="1:6" x14ac:dyDescent="0.25">
      <c r="A473">
        <v>4883</v>
      </c>
      <c r="B473" s="3">
        <v>1</v>
      </c>
      <c r="E473" s="4">
        <v>4</v>
      </c>
    </row>
    <row r="474" spans="1:6" x14ac:dyDescent="0.25">
      <c r="A474">
        <v>4884</v>
      </c>
      <c r="B474" s="3">
        <v>1</v>
      </c>
      <c r="E474" s="4">
        <v>4</v>
      </c>
    </row>
    <row r="475" spans="1:6" x14ac:dyDescent="0.25">
      <c r="A475">
        <v>4885</v>
      </c>
      <c r="B475" s="3">
        <v>1</v>
      </c>
      <c r="E475" s="4">
        <v>4</v>
      </c>
    </row>
    <row r="476" spans="1:6" x14ac:dyDescent="0.25">
      <c r="A476">
        <v>4886</v>
      </c>
      <c r="B476" s="3">
        <v>1</v>
      </c>
      <c r="E476" s="4">
        <v>4</v>
      </c>
    </row>
    <row r="477" spans="1:6" x14ac:dyDescent="0.25">
      <c r="A477">
        <v>4887</v>
      </c>
      <c r="F477" t="s">
        <v>22</v>
      </c>
    </row>
    <row r="478" spans="1:6" x14ac:dyDescent="0.25">
      <c r="A478">
        <v>5128</v>
      </c>
    </row>
    <row r="479" spans="1:6" x14ac:dyDescent="0.25">
      <c r="A479">
        <v>5129</v>
      </c>
    </row>
    <row r="480" spans="1:6" x14ac:dyDescent="0.25">
      <c r="A480">
        <v>5130</v>
      </c>
      <c r="F480" t="s">
        <v>22</v>
      </c>
    </row>
    <row r="481" spans="1:5" x14ac:dyDescent="0.25">
      <c r="A481">
        <v>5131</v>
      </c>
      <c r="C481" s="1">
        <v>2</v>
      </c>
    </row>
    <row r="482" spans="1:5" x14ac:dyDescent="0.25">
      <c r="A482">
        <v>5132</v>
      </c>
      <c r="C482" s="1">
        <v>2</v>
      </c>
    </row>
    <row r="483" spans="1:5" x14ac:dyDescent="0.25">
      <c r="A483">
        <v>5133</v>
      </c>
      <c r="C483" s="1">
        <v>2</v>
      </c>
    </row>
    <row r="484" spans="1:5" x14ac:dyDescent="0.25">
      <c r="A484">
        <v>5134</v>
      </c>
      <c r="C484" s="1">
        <v>2</v>
      </c>
    </row>
    <row r="485" spans="1:5" x14ac:dyDescent="0.25">
      <c r="A485">
        <v>5135</v>
      </c>
      <c r="C485" s="1">
        <v>2</v>
      </c>
    </row>
    <row r="486" spans="1:5" x14ac:dyDescent="0.25">
      <c r="A486">
        <v>5136</v>
      </c>
      <c r="C486" s="1">
        <v>2</v>
      </c>
    </row>
    <row r="487" spans="1:5" x14ac:dyDescent="0.25">
      <c r="A487">
        <v>5137</v>
      </c>
      <c r="C487" s="1">
        <v>2</v>
      </c>
    </row>
    <row r="488" spans="1:5" x14ac:dyDescent="0.25">
      <c r="A488">
        <v>5138</v>
      </c>
      <c r="C488" s="1">
        <v>2</v>
      </c>
    </row>
    <row r="489" spans="1:5" x14ac:dyDescent="0.25">
      <c r="A489">
        <v>5139</v>
      </c>
      <c r="C489" s="1">
        <v>2</v>
      </c>
    </row>
    <row r="490" spans="1:5" x14ac:dyDescent="0.25">
      <c r="A490">
        <v>5140</v>
      </c>
      <c r="C490" s="1">
        <v>2</v>
      </c>
    </row>
    <row r="491" spans="1:5" x14ac:dyDescent="0.25">
      <c r="A491">
        <v>5141</v>
      </c>
      <c r="C491" s="1">
        <v>2</v>
      </c>
    </row>
    <row r="492" spans="1:5" x14ac:dyDescent="0.25">
      <c r="A492">
        <v>5142</v>
      </c>
      <c r="C492" s="1">
        <v>2</v>
      </c>
    </row>
    <row r="493" spans="1:5" x14ac:dyDescent="0.25">
      <c r="A493">
        <v>5143</v>
      </c>
      <c r="C493" s="1">
        <v>2</v>
      </c>
      <c r="E493" s="4">
        <v>4</v>
      </c>
    </row>
    <row r="494" spans="1:5" x14ac:dyDescent="0.25">
      <c r="A494">
        <v>5144</v>
      </c>
      <c r="C494" s="1">
        <v>2</v>
      </c>
      <c r="E494" s="4">
        <v>4</v>
      </c>
    </row>
    <row r="495" spans="1:5" x14ac:dyDescent="0.25">
      <c r="A495">
        <v>5145</v>
      </c>
      <c r="C495" s="1">
        <v>2</v>
      </c>
      <c r="E495" s="4">
        <v>4</v>
      </c>
    </row>
    <row r="496" spans="1:5" x14ac:dyDescent="0.25">
      <c r="A496">
        <v>5146</v>
      </c>
      <c r="C496" s="1">
        <v>2</v>
      </c>
      <c r="E496" s="4">
        <v>4</v>
      </c>
    </row>
    <row r="497" spans="1:5" x14ac:dyDescent="0.25">
      <c r="A497">
        <v>5147</v>
      </c>
      <c r="C497" s="1">
        <v>2</v>
      </c>
      <c r="E497" s="4">
        <v>4</v>
      </c>
    </row>
    <row r="498" spans="1:5" x14ac:dyDescent="0.25">
      <c r="A498">
        <v>5148</v>
      </c>
      <c r="C498" s="1">
        <v>2</v>
      </c>
      <c r="E498" s="4">
        <v>4</v>
      </c>
    </row>
    <row r="499" spans="1:5" x14ac:dyDescent="0.25">
      <c r="A499">
        <v>5149</v>
      </c>
      <c r="C499" s="1">
        <v>2</v>
      </c>
      <c r="E499" s="4">
        <v>4</v>
      </c>
    </row>
    <row r="500" spans="1:5" x14ac:dyDescent="0.25">
      <c r="A500">
        <v>5150</v>
      </c>
      <c r="C500" s="1">
        <v>2</v>
      </c>
      <c r="E500" s="4">
        <v>4</v>
      </c>
    </row>
    <row r="501" spans="1:5" x14ac:dyDescent="0.25">
      <c r="A501">
        <v>5151</v>
      </c>
      <c r="C501" s="1">
        <v>2</v>
      </c>
      <c r="E501" s="4">
        <v>4</v>
      </c>
    </row>
    <row r="502" spans="1:5" x14ac:dyDescent="0.25">
      <c r="A502">
        <v>5152</v>
      </c>
      <c r="C502" s="1">
        <v>2</v>
      </c>
      <c r="E502" s="4">
        <v>4</v>
      </c>
    </row>
    <row r="503" spans="1:5" x14ac:dyDescent="0.25">
      <c r="A503">
        <v>5153</v>
      </c>
      <c r="C503" s="1">
        <v>2</v>
      </c>
      <c r="E503" s="4">
        <v>4</v>
      </c>
    </row>
    <row r="504" spans="1:5" x14ac:dyDescent="0.25">
      <c r="A504">
        <v>5154</v>
      </c>
      <c r="B504" s="3">
        <v>1</v>
      </c>
      <c r="C504" s="1">
        <v>2</v>
      </c>
      <c r="E504" s="4">
        <v>4</v>
      </c>
    </row>
    <row r="505" spans="1:5" x14ac:dyDescent="0.25">
      <c r="A505">
        <v>5155</v>
      </c>
      <c r="B505" s="3">
        <v>1</v>
      </c>
      <c r="E505" s="4">
        <v>4</v>
      </c>
    </row>
    <row r="506" spans="1:5" x14ac:dyDescent="0.25">
      <c r="A506">
        <v>5156</v>
      </c>
      <c r="B506" s="3">
        <v>1</v>
      </c>
      <c r="E506" s="4">
        <v>4</v>
      </c>
    </row>
    <row r="507" spans="1:5" x14ac:dyDescent="0.25">
      <c r="A507">
        <v>5157</v>
      </c>
      <c r="B507" s="3">
        <v>1</v>
      </c>
      <c r="E507" s="4">
        <v>4</v>
      </c>
    </row>
    <row r="508" spans="1:5" x14ac:dyDescent="0.25">
      <c r="A508">
        <v>5158</v>
      </c>
      <c r="B508" s="3">
        <v>1</v>
      </c>
      <c r="E508" s="4">
        <v>4</v>
      </c>
    </row>
    <row r="509" spans="1:5" x14ac:dyDescent="0.25">
      <c r="A509">
        <v>5159</v>
      </c>
      <c r="B509" s="3">
        <v>1</v>
      </c>
      <c r="E509" s="4">
        <v>4</v>
      </c>
    </row>
    <row r="510" spans="1:5" x14ac:dyDescent="0.25">
      <c r="A510">
        <v>5160</v>
      </c>
      <c r="B510" s="3">
        <v>1</v>
      </c>
      <c r="E510" s="4">
        <v>4</v>
      </c>
    </row>
    <row r="511" spans="1:5" x14ac:dyDescent="0.25">
      <c r="A511">
        <v>5161</v>
      </c>
      <c r="B511" s="3">
        <v>1</v>
      </c>
      <c r="E511" s="4">
        <v>4</v>
      </c>
    </row>
    <row r="512" spans="1:5" x14ac:dyDescent="0.25">
      <c r="A512">
        <v>5162</v>
      </c>
      <c r="B512" s="3">
        <v>1</v>
      </c>
      <c r="E512" s="4">
        <v>4</v>
      </c>
    </row>
    <row r="513" spans="1:4" x14ac:dyDescent="0.25">
      <c r="A513">
        <v>5163</v>
      </c>
      <c r="B513" s="3">
        <v>1</v>
      </c>
    </row>
    <row r="514" spans="1:4" x14ac:dyDescent="0.25">
      <c r="A514">
        <v>5164</v>
      </c>
      <c r="B514" s="3">
        <v>1</v>
      </c>
      <c r="D514" s="2">
        <v>3</v>
      </c>
    </row>
    <row r="515" spans="1:4" x14ac:dyDescent="0.25">
      <c r="A515">
        <v>5165</v>
      </c>
      <c r="B515" s="3">
        <v>1</v>
      </c>
      <c r="D515" s="2">
        <v>3</v>
      </c>
    </row>
    <row r="516" spans="1:4" x14ac:dyDescent="0.25">
      <c r="A516">
        <v>5166</v>
      </c>
      <c r="B516" s="3">
        <v>1</v>
      </c>
      <c r="D516" s="2">
        <v>3</v>
      </c>
    </row>
    <row r="517" spans="1:4" x14ac:dyDescent="0.25">
      <c r="A517">
        <v>5167</v>
      </c>
      <c r="B517" s="3">
        <v>1</v>
      </c>
      <c r="D517" s="2">
        <v>3</v>
      </c>
    </row>
    <row r="518" spans="1:4" x14ac:dyDescent="0.25">
      <c r="A518">
        <v>5168</v>
      </c>
      <c r="B518" s="3">
        <v>1</v>
      </c>
      <c r="D518" s="2">
        <v>3</v>
      </c>
    </row>
    <row r="519" spans="1:4" x14ac:dyDescent="0.25">
      <c r="A519">
        <v>5169</v>
      </c>
      <c r="B519" s="3">
        <v>1</v>
      </c>
      <c r="D519" s="2">
        <v>3</v>
      </c>
    </row>
    <row r="520" spans="1:4" x14ac:dyDescent="0.25">
      <c r="A520">
        <v>5170</v>
      </c>
      <c r="B520" s="3">
        <v>1</v>
      </c>
      <c r="D520" s="2">
        <v>3</v>
      </c>
    </row>
    <row r="521" spans="1:4" x14ac:dyDescent="0.25">
      <c r="A521">
        <v>5171</v>
      </c>
      <c r="B521" s="3">
        <v>1</v>
      </c>
      <c r="D521" s="2">
        <v>3</v>
      </c>
    </row>
    <row r="522" spans="1:4" x14ac:dyDescent="0.25">
      <c r="A522">
        <v>5172</v>
      </c>
      <c r="B522" s="3">
        <v>1</v>
      </c>
      <c r="D522" s="2">
        <v>3</v>
      </c>
    </row>
    <row r="523" spans="1:4" x14ac:dyDescent="0.25">
      <c r="A523">
        <v>5173</v>
      </c>
      <c r="B523" s="3">
        <v>1</v>
      </c>
      <c r="D523" s="2">
        <v>3</v>
      </c>
    </row>
    <row r="524" spans="1:4" x14ac:dyDescent="0.25">
      <c r="A524">
        <v>5174</v>
      </c>
      <c r="C524" s="1">
        <v>2</v>
      </c>
      <c r="D524" s="2">
        <v>3</v>
      </c>
    </row>
    <row r="525" spans="1:4" x14ac:dyDescent="0.25">
      <c r="A525">
        <v>5175</v>
      </c>
      <c r="C525" s="1">
        <v>2</v>
      </c>
      <c r="D525" s="2">
        <v>3</v>
      </c>
    </row>
    <row r="526" spans="1:4" x14ac:dyDescent="0.25">
      <c r="A526">
        <v>5176</v>
      </c>
      <c r="C526" s="1">
        <v>2</v>
      </c>
      <c r="D526" s="2">
        <v>3</v>
      </c>
    </row>
    <row r="527" spans="1:4" x14ac:dyDescent="0.25">
      <c r="A527">
        <v>5177</v>
      </c>
      <c r="C527" s="1">
        <v>2</v>
      </c>
      <c r="D527" s="2">
        <v>3</v>
      </c>
    </row>
    <row r="528" spans="1:4" x14ac:dyDescent="0.25">
      <c r="A528">
        <v>5178</v>
      </c>
      <c r="C528" s="1">
        <v>2</v>
      </c>
      <c r="D528" s="2">
        <v>3</v>
      </c>
    </row>
    <row r="529" spans="1:5" x14ac:dyDescent="0.25">
      <c r="A529">
        <v>5179</v>
      </c>
      <c r="C529" s="1">
        <v>2</v>
      </c>
      <c r="D529" s="2">
        <v>3</v>
      </c>
    </row>
    <row r="530" spans="1:5" x14ac:dyDescent="0.25">
      <c r="A530">
        <v>5180</v>
      </c>
      <c r="C530" s="1">
        <v>2</v>
      </c>
      <c r="D530" s="2">
        <v>3</v>
      </c>
    </row>
    <row r="531" spans="1:5" x14ac:dyDescent="0.25">
      <c r="A531">
        <v>5181</v>
      </c>
      <c r="C531" s="1">
        <v>2</v>
      </c>
      <c r="D531" s="2">
        <v>3</v>
      </c>
    </row>
    <row r="532" spans="1:5" x14ac:dyDescent="0.25">
      <c r="A532">
        <v>5182</v>
      </c>
      <c r="C532" s="1">
        <v>2</v>
      </c>
      <c r="D532" s="2">
        <v>3</v>
      </c>
    </row>
    <row r="533" spans="1:5" x14ac:dyDescent="0.25">
      <c r="A533">
        <v>5183</v>
      </c>
      <c r="C533" s="1">
        <v>2</v>
      </c>
    </row>
    <row r="534" spans="1:5" x14ac:dyDescent="0.25">
      <c r="A534">
        <v>5184</v>
      </c>
      <c r="C534" s="1">
        <v>2</v>
      </c>
    </row>
    <row r="535" spans="1:5" x14ac:dyDescent="0.25">
      <c r="A535">
        <v>5185</v>
      </c>
      <c r="C535" s="1">
        <v>2</v>
      </c>
      <c r="E535" s="4">
        <v>4</v>
      </c>
    </row>
    <row r="536" spans="1:5" x14ac:dyDescent="0.25">
      <c r="A536">
        <v>5186</v>
      </c>
      <c r="C536" s="1">
        <v>2</v>
      </c>
      <c r="E536" s="4">
        <v>4</v>
      </c>
    </row>
    <row r="537" spans="1:5" x14ac:dyDescent="0.25">
      <c r="A537">
        <v>5187</v>
      </c>
      <c r="C537" s="1">
        <v>2</v>
      </c>
      <c r="E537" s="4">
        <v>4</v>
      </c>
    </row>
    <row r="538" spans="1:5" x14ac:dyDescent="0.25">
      <c r="A538">
        <v>5188</v>
      </c>
      <c r="C538" s="1">
        <v>2</v>
      </c>
      <c r="E538" s="4">
        <v>4</v>
      </c>
    </row>
    <row r="539" spans="1:5" x14ac:dyDescent="0.25">
      <c r="A539">
        <v>5189</v>
      </c>
      <c r="B539" s="3">
        <v>1</v>
      </c>
      <c r="C539" s="1">
        <v>2</v>
      </c>
      <c r="E539" s="4">
        <v>4</v>
      </c>
    </row>
    <row r="540" spans="1:5" x14ac:dyDescent="0.25">
      <c r="A540">
        <v>5190</v>
      </c>
      <c r="B540" s="3">
        <v>1</v>
      </c>
      <c r="C540" s="1">
        <v>2</v>
      </c>
      <c r="E540" s="4">
        <v>4</v>
      </c>
    </row>
    <row r="541" spans="1:5" x14ac:dyDescent="0.25">
      <c r="A541">
        <v>5191</v>
      </c>
      <c r="B541" s="3">
        <v>1</v>
      </c>
      <c r="C541" s="1">
        <v>2</v>
      </c>
      <c r="E541" s="4">
        <v>4</v>
      </c>
    </row>
    <row r="542" spans="1:5" x14ac:dyDescent="0.25">
      <c r="A542">
        <v>5192</v>
      </c>
      <c r="B542" s="3">
        <v>1</v>
      </c>
      <c r="E542" s="4">
        <v>4</v>
      </c>
    </row>
    <row r="543" spans="1:5" x14ac:dyDescent="0.25">
      <c r="A543">
        <v>5193</v>
      </c>
      <c r="B543" s="3">
        <v>1</v>
      </c>
      <c r="E543" s="4">
        <v>4</v>
      </c>
    </row>
    <row r="544" spans="1:5" x14ac:dyDescent="0.25">
      <c r="A544">
        <v>5194</v>
      </c>
      <c r="B544" s="3">
        <v>1</v>
      </c>
      <c r="E544" s="4">
        <v>4</v>
      </c>
    </row>
    <row r="545" spans="1:5" x14ac:dyDescent="0.25">
      <c r="A545">
        <v>5195</v>
      </c>
      <c r="B545" s="3">
        <v>1</v>
      </c>
      <c r="E545" s="4">
        <v>4</v>
      </c>
    </row>
    <row r="546" spans="1:5" x14ac:dyDescent="0.25">
      <c r="A546">
        <v>5196</v>
      </c>
      <c r="B546" s="3">
        <v>1</v>
      </c>
      <c r="E546" s="4">
        <v>4</v>
      </c>
    </row>
    <row r="547" spans="1:5" x14ac:dyDescent="0.25">
      <c r="A547">
        <v>5197</v>
      </c>
      <c r="B547" s="3">
        <v>1</v>
      </c>
      <c r="E547" s="4">
        <v>4</v>
      </c>
    </row>
    <row r="548" spans="1:5" x14ac:dyDescent="0.25">
      <c r="A548">
        <v>5198</v>
      </c>
      <c r="B548" s="3">
        <v>1</v>
      </c>
      <c r="E548" s="4">
        <v>4</v>
      </c>
    </row>
    <row r="549" spans="1:5" x14ac:dyDescent="0.25">
      <c r="A549">
        <v>5199</v>
      </c>
      <c r="B549" s="3">
        <v>1</v>
      </c>
      <c r="E549" s="4">
        <v>4</v>
      </c>
    </row>
    <row r="550" spans="1:5" x14ac:dyDescent="0.25">
      <c r="A550">
        <v>5200</v>
      </c>
      <c r="B550" s="3">
        <v>1</v>
      </c>
      <c r="E550" s="4">
        <v>4</v>
      </c>
    </row>
    <row r="551" spans="1:5" x14ac:dyDescent="0.25">
      <c r="A551">
        <v>5201</v>
      </c>
      <c r="B551" s="3">
        <v>1</v>
      </c>
      <c r="E551" s="4">
        <v>4</v>
      </c>
    </row>
    <row r="552" spans="1:5" x14ac:dyDescent="0.25">
      <c r="A552">
        <v>5202</v>
      </c>
      <c r="B552" s="3">
        <v>1</v>
      </c>
      <c r="E552" s="4">
        <v>4</v>
      </c>
    </row>
    <row r="553" spans="1:5" x14ac:dyDescent="0.25">
      <c r="A553">
        <v>5203</v>
      </c>
      <c r="B553" s="3">
        <v>1</v>
      </c>
      <c r="E553" s="4">
        <v>4</v>
      </c>
    </row>
    <row r="554" spans="1:5" x14ac:dyDescent="0.25">
      <c r="A554">
        <v>5204</v>
      </c>
      <c r="B554" s="3">
        <v>1</v>
      </c>
    </row>
    <row r="555" spans="1:5" x14ac:dyDescent="0.25">
      <c r="A555">
        <v>5205</v>
      </c>
      <c r="B555" s="3">
        <v>1</v>
      </c>
    </row>
    <row r="556" spans="1:5" x14ac:dyDescent="0.25">
      <c r="A556">
        <v>5206</v>
      </c>
      <c r="B556" s="3">
        <v>1</v>
      </c>
    </row>
    <row r="557" spans="1:5" x14ac:dyDescent="0.25">
      <c r="A557">
        <v>5207</v>
      </c>
      <c r="B557" s="3">
        <v>1</v>
      </c>
      <c r="D557" s="2">
        <v>3</v>
      </c>
    </row>
    <row r="558" spans="1:5" x14ac:dyDescent="0.25">
      <c r="A558">
        <v>5208</v>
      </c>
      <c r="C558" s="1">
        <v>2</v>
      </c>
      <c r="D558" s="2">
        <v>3</v>
      </c>
    </row>
    <row r="559" spans="1:5" x14ac:dyDescent="0.25">
      <c r="A559">
        <v>5209</v>
      </c>
      <c r="C559" s="1">
        <v>2</v>
      </c>
      <c r="D559" s="2">
        <v>3</v>
      </c>
    </row>
    <row r="560" spans="1:5" x14ac:dyDescent="0.25">
      <c r="A560">
        <v>5210</v>
      </c>
      <c r="C560" s="1">
        <v>2</v>
      </c>
      <c r="D560" s="2">
        <v>3</v>
      </c>
    </row>
    <row r="561" spans="1:5" x14ac:dyDescent="0.25">
      <c r="A561">
        <v>5211</v>
      </c>
      <c r="C561" s="1">
        <v>2</v>
      </c>
      <c r="D561" s="2">
        <v>3</v>
      </c>
    </row>
    <row r="562" spans="1:5" x14ac:dyDescent="0.25">
      <c r="A562">
        <v>5212</v>
      </c>
      <c r="C562" s="1">
        <v>2</v>
      </c>
      <c r="D562" s="2">
        <v>3</v>
      </c>
    </row>
    <row r="563" spans="1:5" x14ac:dyDescent="0.25">
      <c r="A563">
        <v>5213</v>
      </c>
      <c r="C563" s="1">
        <v>2</v>
      </c>
      <c r="D563" s="2">
        <v>3</v>
      </c>
    </row>
    <row r="564" spans="1:5" x14ac:dyDescent="0.25">
      <c r="A564">
        <v>5214</v>
      </c>
      <c r="C564" s="1">
        <v>2</v>
      </c>
      <c r="D564" s="2">
        <v>3</v>
      </c>
    </row>
    <row r="565" spans="1:5" x14ac:dyDescent="0.25">
      <c r="A565">
        <v>5215</v>
      </c>
      <c r="C565" s="1">
        <v>2</v>
      </c>
      <c r="D565" s="2">
        <v>3</v>
      </c>
    </row>
    <row r="566" spans="1:5" x14ac:dyDescent="0.25">
      <c r="A566">
        <v>5216</v>
      </c>
      <c r="C566" s="1">
        <v>2</v>
      </c>
      <c r="D566" s="2">
        <v>3</v>
      </c>
    </row>
    <row r="567" spans="1:5" x14ac:dyDescent="0.25">
      <c r="A567">
        <v>5217</v>
      </c>
      <c r="C567" s="1">
        <v>2</v>
      </c>
      <c r="D567" s="2">
        <v>3</v>
      </c>
    </row>
    <row r="568" spans="1:5" x14ac:dyDescent="0.25">
      <c r="A568">
        <v>5218</v>
      </c>
      <c r="C568" s="1">
        <v>2</v>
      </c>
      <c r="D568" s="2">
        <v>3</v>
      </c>
    </row>
    <row r="569" spans="1:5" x14ac:dyDescent="0.25">
      <c r="A569">
        <v>5219</v>
      </c>
      <c r="C569" s="1">
        <v>2</v>
      </c>
      <c r="D569" s="2">
        <v>3</v>
      </c>
    </row>
    <row r="570" spans="1:5" x14ac:dyDescent="0.25">
      <c r="A570">
        <v>5220</v>
      </c>
      <c r="C570" s="1">
        <v>2</v>
      </c>
      <c r="D570" s="2">
        <v>3</v>
      </c>
    </row>
    <row r="571" spans="1:5" x14ac:dyDescent="0.25">
      <c r="A571">
        <v>5221</v>
      </c>
      <c r="C571" s="1">
        <v>2</v>
      </c>
      <c r="D571" s="2">
        <v>3</v>
      </c>
    </row>
    <row r="572" spans="1:5" x14ac:dyDescent="0.25">
      <c r="A572">
        <v>5222</v>
      </c>
      <c r="C572" s="1">
        <v>2</v>
      </c>
      <c r="D572" s="2">
        <v>3</v>
      </c>
    </row>
    <row r="573" spans="1:5" x14ac:dyDescent="0.25">
      <c r="A573">
        <v>5223</v>
      </c>
      <c r="C573" s="1">
        <v>2</v>
      </c>
      <c r="D573" s="2">
        <v>3</v>
      </c>
    </row>
    <row r="574" spans="1:5" x14ac:dyDescent="0.25">
      <c r="A574">
        <v>5224</v>
      </c>
      <c r="C574" s="1">
        <v>2</v>
      </c>
      <c r="D574" s="2">
        <v>3</v>
      </c>
    </row>
    <row r="575" spans="1:5" x14ac:dyDescent="0.25">
      <c r="A575">
        <v>5225</v>
      </c>
      <c r="C575" s="1">
        <v>2</v>
      </c>
      <c r="E575" s="4">
        <v>4</v>
      </c>
    </row>
    <row r="576" spans="1:5" x14ac:dyDescent="0.25">
      <c r="A576">
        <v>5226</v>
      </c>
      <c r="E576" s="4">
        <v>4</v>
      </c>
    </row>
    <row r="577" spans="1:5" x14ac:dyDescent="0.25">
      <c r="A577">
        <v>5227</v>
      </c>
      <c r="E577" s="4">
        <v>4</v>
      </c>
    </row>
    <row r="578" spans="1:5" x14ac:dyDescent="0.25">
      <c r="A578">
        <v>5228</v>
      </c>
      <c r="E578" s="4">
        <v>4</v>
      </c>
    </row>
    <row r="579" spans="1:5" x14ac:dyDescent="0.25">
      <c r="A579">
        <v>5229</v>
      </c>
      <c r="E579" s="4">
        <v>4</v>
      </c>
    </row>
    <row r="580" spans="1:5" x14ac:dyDescent="0.25">
      <c r="A580">
        <v>5230</v>
      </c>
      <c r="E580" s="4">
        <v>4</v>
      </c>
    </row>
    <row r="581" spans="1:5" x14ac:dyDescent="0.25">
      <c r="A581">
        <v>5231</v>
      </c>
      <c r="B581" s="3">
        <v>1</v>
      </c>
      <c r="E581" s="4">
        <v>4</v>
      </c>
    </row>
    <row r="582" spans="1:5" x14ac:dyDescent="0.25">
      <c r="A582">
        <v>5232</v>
      </c>
      <c r="B582" s="3">
        <v>1</v>
      </c>
      <c r="E582" s="4">
        <v>4</v>
      </c>
    </row>
    <row r="583" spans="1:5" x14ac:dyDescent="0.25">
      <c r="A583">
        <v>5233</v>
      </c>
      <c r="B583" s="3">
        <v>1</v>
      </c>
      <c r="E583" s="4">
        <v>4</v>
      </c>
    </row>
    <row r="584" spans="1:5" x14ac:dyDescent="0.25">
      <c r="A584">
        <v>5234</v>
      </c>
      <c r="B584" s="3">
        <v>1</v>
      </c>
      <c r="E584" s="4">
        <v>4</v>
      </c>
    </row>
    <row r="585" spans="1:5" x14ac:dyDescent="0.25">
      <c r="A585">
        <v>5235</v>
      </c>
      <c r="B585" s="3">
        <v>1</v>
      </c>
      <c r="E585" s="4">
        <v>4</v>
      </c>
    </row>
    <row r="586" spans="1:5" x14ac:dyDescent="0.25">
      <c r="A586">
        <v>5236</v>
      </c>
      <c r="B586" s="3">
        <v>1</v>
      </c>
      <c r="E586" s="4">
        <v>4</v>
      </c>
    </row>
    <row r="587" spans="1:5" x14ac:dyDescent="0.25">
      <c r="A587">
        <v>5237</v>
      </c>
      <c r="B587" s="3">
        <v>1</v>
      </c>
      <c r="E587" s="4">
        <v>4</v>
      </c>
    </row>
    <row r="588" spans="1:5" x14ac:dyDescent="0.25">
      <c r="A588">
        <v>5238</v>
      </c>
      <c r="B588" s="3">
        <v>1</v>
      </c>
      <c r="E588" s="4">
        <v>4</v>
      </c>
    </row>
    <row r="589" spans="1:5" x14ac:dyDescent="0.25">
      <c r="A589">
        <v>5239</v>
      </c>
      <c r="B589" s="3">
        <v>1</v>
      </c>
      <c r="E589" s="4">
        <v>4</v>
      </c>
    </row>
    <row r="590" spans="1:5" x14ac:dyDescent="0.25">
      <c r="A590">
        <v>5240</v>
      </c>
      <c r="B590" s="3">
        <v>1</v>
      </c>
      <c r="E590" s="4">
        <v>4</v>
      </c>
    </row>
    <row r="591" spans="1:5" x14ac:dyDescent="0.25">
      <c r="A591">
        <v>5241</v>
      </c>
      <c r="B591" s="3">
        <v>1</v>
      </c>
      <c r="E591" s="4">
        <v>4</v>
      </c>
    </row>
    <row r="592" spans="1:5" x14ac:dyDescent="0.25">
      <c r="A592">
        <v>5242</v>
      </c>
      <c r="B592" s="3">
        <v>1</v>
      </c>
      <c r="E592" s="4">
        <v>4</v>
      </c>
    </row>
    <row r="593" spans="1:5" x14ac:dyDescent="0.25">
      <c r="A593">
        <v>5243</v>
      </c>
      <c r="B593" s="3">
        <v>1</v>
      </c>
      <c r="E593" s="4">
        <v>4</v>
      </c>
    </row>
    <row r="594" spans="1:5" x14ac:dyDescent="0.25">
      <c r="A594">
        <v>5244</v>
      </c>
      <c r="B594" s="3">
        <v>1</v>
      </c>
      <c r="E594" s="4">
        <v>4</v>
      </c>
    </row>
    <row r="595" spans="1:5" x14ac:dyDescent="0.25">
      <c r="A595">
        <v>5245</v>
      </c>
      <c r="B595" s="3">
        <v>1</v>
      </c>
      <c r="C595" s="1">
        <v>2</v>
      </c>
    </row>
    <row r="596" spans="1:5" x14ac:dyDescent="0.25">
      <c r="A596">
        <v>5246</v>
      </c>
      <c r="B596" s="3">
        <v>1</v>
      </c>
      <c r="C596" s="1">
        <v>2</v>
      </c>
    </row>
    <row r="597" spans="1:5" x14ac:dyDescent="0.25">
      <c r="A597">
        <v>5247</v>
      </c>
      <c r="B597" s="3">
        <v>1</v>
      </c>
      <c r="C597" s="1">
        <v>2</v>
      </c>
    </row>
    <row r="598" spans="1:5" x14ac:dyDescent="0.25">
      <c r="A598">
        <v>5248</v>
      </c>
      <c r="C598" s="1">
        <v>2</v>
      </c>
    </row>
    <row r="599" spans="1:5" x14ac:dyDescent="0.25">
      <c r="A599">
        <v>5249</v>
      </c>
      <c r="C599" s="1">
        <v>2</v>
      </c>
    </row>
    <row r="600" spans="1:5" x14ac:dyDescent="0.25">
      <c r="A600">
        <v>5250</v>
      </c>
      <c r="C600" s="1">
        <v>2</v>
      </c>
      <c r="D600" s="2">
        <v>3</v>
      </c>
    </row>
    <row r="601" spans="1:5" x14ac:dyDescent="0.25">
      <c r="A601">
        <v>5251</v>
      </c>
      <c r="C601" s="1">
        <v>2</v>
      </c>
      <c r="D601" s="2">
        <v>3</v>
      </c>
    </row>
    <row r="602" spans="1:5" x14ac:dyDescent="0.25">
      <c r="A602">
        <v>5252</v>
      </c>
      <c r="C602" s="1">
        <v>2</v>
      </c>
      <c r="D602" s="2">
        <v>3</v>
      </c>
    </row>
    <row r="603" spans="1:5" x14ac:dyDescent="0.25">
      <c r="A603">
        <v>5253</v>
      </c>
      <c r="C603" s="1">
        <v>2</v>
      </c>
      <c r="D603" s="2">
        <v>3</v>
      </c>
    </row>
    <row r="604" spans="1:5" x14ac:dyDescent="0.25">
      <c r="A604">
        <v>5254</v>
      </c>
      <c r="C604" s="1">
        <v>2</v>
      </c>
      <c r="D604" s="2">
        <v>3</v>
      </c>
    </row>
    <row r="605" spans="1:5" x14ac:dyDescent="0.25">
      <c r="A605">
        <v>5255</v>
      </c>
      <c r="C605" s="1">
        <v>2</v>
      </c>
      <c r="D605" s="2">
        <v>3</v>
      </c>
    </row>
    <row r="606" spans="1:5" x14ac:dyDescent="0.25">
      <c r="A606">
        <v>5256</v>
      </c>
      <c r="C606" s="1">
        <v>2</v>
      </c>
      <c r="D606" s="2">
        <v>3</v>
      </c>
    </row>
    <row r="607" spans="1:5" x14ac:dyDescent="0.25">
      <c r="A607">
        <v>5257</v>
      </c>
      <c r="C607" s="1">
        <v>2</v>
      </c>
      <c r="D607" s="2">
        <v>3</v>
      </c>
    </row>
    <row r="608" spans="1:5" x14ac:dyDescent="0.25">
      <c r="A608">
        <v>5258</v>
      </c>
      <c r="C608" s="1">
        <v>2</v>
      </c>
      <c r="D608" s="2">
        <v>3</v>
      </c>
    </row>
    <row r="609" spans="1:5" x14ac:dyDescent="0.25">
      <c r="A609">
        <v>5259</v>
      </c>
      <c r="C609" s="1">
        <v>2</v>
      </c>
      <c r="D609" s="2">
        <v>3</v>
      </c>
    </row>
    <row r="610" spans="1:5" x14ac:dyDescent="0.25">
      <c r="A610">
        <v>5260</v>
      </c>
      <c r="C610" s="1">
        <v>2</v>
      </c>
      <c r="D610" s="2">
        <v>3</v>
      </c>
    </row>
    <row r="611" spans="1:5" x14ac:dyDescent="0.25">
      <c r="A611">
        <v>5261</v>
      </c>
      <c r="C611" s="1">
        <v>2</v>
      </c>
      <c r="D611" s="2">
        <v>3</v>
      </c>
    </row>
    <row r="612" spans="1:5" x14ac:dyDescent="0.25">
      <c r="A612">
        <v>5262</v>
      </c>
      <c r="C612" s="1">
        <v>2</v>
      </c>
      <c r="D612" s="2">
        <v>3</v>
      </c>
    </row>
    <row r="613" spans="1:5" x14ac:dyDescent="0.25">
      <c r="A613">
        <v>5263</v>
      </c>
      <c r="D613" s="2">
        <v>3</v>
      </c>
    </row>
    <row r="614" spans="1:5" x14ac:dyDescent="0.25">
      <c r="A614">
        <v>5264</v>
      </c>
      <c r="D614" s="2">
        <v>3</v>
      </c>
    </row>
    <row r="615" spans="1:5" x14ac:dyDescent="0.25">
      <c r="A615">
        <v>5265</v>
      </c>
      <c r="D615" s="2">
        <v>3</v>
      </c>
    </row>
    <row r="616" spans="1:5" x14ac:dyDescent="0.25">
      <c r="A616">
        <v>5266</v>
      </c>
      <c r="D616" s="2">
        <v>3</v>
      </c>
    </row>
    <row r="617" spans="1:5" x14ac:dyDescent="0.25">
      <c r="A617">
        <v>5267</v>
      </c>
      <c r="D617" s="2">
        <v>3</v>
      </c>
    </row>
    <row r="618" spans="1:5" x14ac:dyDescent="0.25">
      <c r="A618">
        <v>5268</v>
      </c>
      <c r="B618" s="3">
        <v>1</v>
      </c>
    </row>
    <row r="619" spans="1:5" x14ac:dyDescent="0.25">
      <c r="A619">
        <v>5269</v>
      </c>
      <c r="B619" s="3">
        <v>1</v>
      </c>
    </row>
    <row r="620" spans="1:5" x14ac:dyDescent="0.25">
      <c r="A620">
        <v>5270</v>
      </c>
      <c r="B620" s="3">
        <v>1</v>
      </c>
    </row>
    <row r="621" spans="1:5" x14ac:dyDescent="0.25">
      <c r="A621">
        <v>5271</v>
      </c>
      <c r="B621" s="3">
        <v>1</v>
      </c>
    </row>
    <row r="622" spans="1:5" x14ac:dyDescent="0.25">
      <c r="A622">
        <v>5272</v>
      </c>
      <c r="B622" s="3">
        <v>1</v>
      </c>
    </row>
    <row r="623" spans="1:5" x14ac:dyDescent="0.25">
      <c r="A623">
        <v>5273</v>
      </c>
      <c r="B623" s="3">
        <v>1</v>
      </c>
    </row>
    <row r="624" spans="1:5" x14ac:dyDescent="0.25">
      <c r="A624">
        <v>5274</v>
      </c>
      <c r="B624" s="3">
        <v>1</v>
      </c>
      <c r="E624" s="4">
        <v>4</v>
      </c>
    </row>
    <row r="625" spans="1:5" x14ac:dyDescent="0.25">
      <c r="A625">
        <v>5275</v>
      </c>
      <c r="B625" s="3">
        <v>1</v>
      </c>
      <c r="E625" s="4">
        <v>4</v>
      </c>
    </row>
    <row r="626" spans="1:5" x14ac:dyDescent="0.25">
      <c r="A626">
        <v>5276</v>
      </c>
      <c r="B626" s="3">
        <v>1</v>
      </c>
      <c r="E626" s="4">
        <v>4</v>
      </c>
    </row>
    <row r="627" spans="1:5" x14ac:dyDescent="0.25">
      <c r="A627">
        <v>5277</v>
      </c>
      <c r="B627" s="3">
        <v>1</v>
      </c>
      <c r="E627" s="4">
        <v>4</v>
      </c>
    </row>
    <row r="628" spans="1:5" x14ac:dyDescent="0.25">
      <c r="A628">
        <v>5278</v>
      </c>
      <c r="B628" s="3">
        <v>1</v>
      </c>
      <c r="E628" s="4">
        <v>4</v>
      </c>
    </row>
    <row r="629" spans="1:5" x14ac:dyDescent="0.25">
      <c r="A629">
        <v>5279</v>
      </c>
      <c r="B629" s="3">
        <v>1</v>
      </c>
      <c r="D629" s="2">
        <v>3</v>
      </c>
      <c r="E629" s="4">
        <v>4</v>
      </c>
    </row>
    <row r="630" spans="1:5" x14ac:dyDescent="0.25">
      <c r="A630">
        <v>5280</v>
      </c>
      <c r="B630" s="3">
        <v>1</v>
      </c>
      <c r="D630" s="2">
        <v>3</v>
      </c>
      <c r="E630" s="4">
        <v>4</v>
      </c>
    </row>
    <row r="631" spans="1:5" x14ac:dyDescent="0.25">
      <c r="A631">
        <v>5281</v>
      </c>
      <c r="B631" s="3">
        <v>1</v>
      </c>
      <c r="C631" s="1">
        <v>2</v>
      </c>
      <c r="D631" s="2">
        <v>3</v>
      </c>
      <c r="E631" s="4">
        <v>4</v>
      </c>
    </row>
    <row r="632" spans="1:5" x14ac:dyDescent="0.25">
      <c r="A632">
        <v>5282</v>
      </c>
      <c r="B632" s="3">
        <v>1</v>
      </c>
      <c r="C632" s="1">
        <v>2</v>
      </c>
      <c r="D632" s="2">
        <v>3</v>
      </c>
      <c r="E632" s="4">
        <v>4</v>
      </c>
    </row>
    <row r="633" spans="1:5" x14ac:dyDescent="0.25">
      <c r="A633">
        <v>5283</v>
      </c>
      <c r="B633" s="3">
        <v>1</v>
      </c>
      <c r="C633" s="1">
        <v>2</v>
      </c>
      <c r="D633" s="2">
        <v>3</v>
      </c>
      <c r="E633" s="4">
        <v>4</v>
      </c>
    </row>
    <row r="634" spans="1:5" x14ac:dyDescent="0.25">
      <c r="A634">
        <v>5284</v>
      </c>
      <c r="B634" s="3">
        <v>1</v>
      </c>
      <c r="C634" s="1">
        <v>2</v>
      </c>
      <c r="D634" s="2">
        <v>3</v>
      </c>
      <c r="E634" s="4">
        <v>4</v>
      </c>
    </row>
    <row r="635" spans="1:5" x14ac:dyDescent="0.25">
      <c r="A635">
        <v>5285</v>
      </c>
      <c r="B635" s="3">
        <v>1</v>
      </c>
      <c r="C635" s="1">
        <v>2</v>
      </c>
      <c r="D635" s="2">
        <v>3</v>
      </c>
      <c r="E635" s="4">
        <v>4</v>
      </c>
    </row>
    <row r="636" spans="1:5" x14ac:dyDescent="0.25">
      <c r="A636">
        <v>5286</v>
      </c>
      <c r="B636" s="3">
        <v>1</v>
      </c>
      <c r="C636" s="1">
        <v>2</v>
      </c>
      <c r="D636" s="2">
        <v>3</v>
      </c>
      <c r="E636" s="4">
        <v>4</v>
      </c>
    </row>
    <row r="637" spans="1:5" x14ac:dyDescent="0.25">
      <c r="A637">
        <v>5287</v>
      </c>
      <c r="B637" s="3">
        <v>1</v>
      </c>
      <c r="C637" s="1">
        <v>2</v>
      </c>
      <c r="D637" s="2">
        <v>3</v>
      </c>
      <c r="E637" s="4">
        <v>4</v>
      </c>
    </row>
    <row r="638" spans="1:5" x14ac:dyDescent="0.25">
      <c r="A638">
        <v>5288</v>
      </c>
      <c r="B638" s="3">
        <v>1</v>
      </c>
      <c r="C638" s="1">
        <v>2</v>
      </c>
      <c r="D638" s="2">
        <v>3</v>
      </c>
      <c r="E638" s="4">
        <v>4</v>
      </c>
    </row>
    <row r="639" spans="1:5" x14ac:dyDescent="0.25">
      <c r="A639">
        <v>5289</v>
      </c>
      <c r="C639" s="1">
        <v>2</v>
      </c>
      <c r="D639" s="2">
        <v>3</v>
      </c>
      <c r="E639" s="4">
        <v>4</v>
      </c>
    </row>
    <row r="640" spans="1:5" x14ac:dyDescent="0.25">
      <c r="A640">
        <v>5290</v>
      </c>
      <c r="C640" s="1">
        <v>2</v>
      </c>
      <c r="D640" s="2">
        <v>3</v>
      </c>
      <c r="E640" s="4">
        <v>4</v>
      </c>
    </row>
    <row r="641" spans="1:5" x14ac:dyDescent="0.25">
      <c r="A641">
        <v>5291</v>
      </c>
      <c r="C641" s="1">
        <v>2</v>
      </c>
      <c r="D641" s="2">
        <v>3</v>
      </c>
      <c r="E641" s="4">
        <v>4</v>
      </c>
    </row>
    <row r="642" spans="1:5" x14ac:dyDescent="0.25">
      <c r="A642">
        <v>5292</v>
      </c>
      <c r="C642" s="1">
        <v>2</v>
      </c>
      <c r="D642" s="2">
        <v>3</v>
      </c>
      <c r="E642" s="4">
        <v>4</v>
      </c>
    </row>
    <row r="643" spans="1:5" x14ac:dyDescent="0.25">
      <c r="A643">
        <v>5293</v>
      </c>
      <c r="C643" s="1">
        <v>2</v>
      </c>
      <c r="D643" s="2">
        <v>3</v>
      </c>
      <c r="E643" s="4">
        <v>4</v>
      </c>
    </row>
    <row r="644" spans="1:5" x14ac:dyDescent="0.25">
      <c r="A644">
        <v>5294</v>
      </c>
      <c r="C644" s="1">
        <v>2</v>
      </c>
      <c r="D644" s="2">
        <v>3</v>
      </c>
      <c r="E644" s="4">
        <v>4</v>
      </c>
    </row>
    <row r="645" spans="1:5" x14ac:dyDescent="0.25">
      <c r="A645">
        <v>5295</v>
      </c>
      <c r="C645" s="1">
        <v>2</v>
      </c>
      <c r="D645" s="2">
        <v>3</v>
      </c>
    </row>
    <row r="646" spans="1:5" x14ac:dyDescent="0.25">
      <c r="A646">
        <v>5296</v>
      </c>
      <c r="C646" s="1">
        <v>2</v>
      </c>
      <c r="D646" s="2">
        <v>3</v>
      </c>
    </row>
    <row r="647" spans="1:5" x14ac:dyDescent="0.25">
      <c r="A647">
        <v>5297</v>
      </c>
      <c r="C647" s="1">
        <v>2</v>
      </c>
      <c r="D647" s="2">
        <v>3</v>
      </c>
    </row>
    <row r="648" spans="1:5" x14ac:dyDescent="0.25">
      <c r="A648">
        <v>5298</v>
      </c>
      <c r="C648" s="1">
        <v>2</v>
      </c>
      <c r="D648" s="2">
        <v>3</v>
      </c>
    </row>
    <row r="649" spans="1:5" x14ac:dyDescent="0.25">
      <c r="A649">
        <v>5299</v>
      </c>
      <c r="C649" s="1">
        <v>2</v>
      </c>
    </row>
    <row r="650" spans="1:5" x14ac:dyDescent="0.25">
      <c r="A650">
        <v>5300</v>
      </c>
      <c r="C650" s="1">
        <v>2</v>
      </c>
    </row>
    <row r="651" spans="1:5" x14ac:dyDescent="0.25">
      <c r="A651">
        <v>5301</v>
      </c>
      <c r="C651" s="1">
        <v>2</v>
      </c>
    </row>
    <row r="652" spans="1:5" x14ac:dyDescent="0.25">
      <c r="A652">
        <v>5302</v>
      </c>
      <c r="C652" s="1">
        <v>2</v>
      </c>
    </row>
    <row r="653" spans="1:5" x14ac:dyDescent="0.25">
      <c r="A653">
        <v>5303</v>
      </c>
      <c r="B653" s="3">
        <v>1</v>
      </c>
      <c r="C653" s="1">
        <v>2</v>
      </c>
    </row>
    <row r="654" spans="1:5" x14ac:dyDescent="0.25">
      <c r="A654">
        <v>5304</v>
      </c>
      <c r="B654" s="3">
        <v>1</v>
      </c>
      <c r="C654" s="1">
        <v>2</v>
      </c>
    </row>
    <row r="655" spans="1:5" x14ac:dyDescent="0.25">
      <c r="A655">
        <v>5305</v>
      </c>
      <c r="B655" s="3">
        <v>1</v>
      </c>
    </row>
    <row r="656" spans="1:5" x14ac:dyDescent="0.25">
      <c r="A656">
        <v>5306</v>
      </c>
      <c r="B656" s="3">
        <v>1</v>
      </c>
    </row>
    <row r="657" spans="1:5" x14ac:dyDescent="0.25">
      <c r="A657">
        <v>5307</v>
      </c>
      <c r="B657" s="3">
        <v>1</v>
      </c>
    </row>
    <row r="658" spans="1:5" x14ac:dyDescent="0.25">
      <c r="A658">
        <v>5308</v>
      </c>
      <c r="B658" s="3">
        <v>1</v>
      </c>
    </row>
    <row r="659" spans="1:5" x14ac:dyDescent="0.25">
      <c r="A659">
        <v>5309</v>
      </c>
      <c r="B659" s="3">
        <v>1</v>
      </c>
    </row>
    <row r="660" spans="1:5" x14ac:dyDescent="0.25">
      <c r="A660">
        <v>5310</v>
      </c>
      <c r="B660" s="3">
        <v>1</v>
      </c>
    </row>
    <row r="661" spans="1:5" x14ac:dyDescent="0.25">
      <c r="A661">
        <v>5311</v>
      </c>
      <c r="B661" s="3">
        <v>1</v>
      </c>
    </row>
    <row r="662" spans="1:5" x14ac:dyDescent="0.25">
      <c r="A662">
        <v>5312</v>
      </c>
      <c r="B662" s="3">
        <v>1</v>
      </c>
    </row>
    <row r="663" spans="1:5" x14ac:dyDescent="0.25">
      <c r="A663">
        <v>5313</v>
      </c>
      <c r="B663" s="3">
        <v>1</v>
      </c>
      <c r="E663" s="4">
        <v>4</v>
      </c>
    </row>
    <row r="664" spans="1:5" x14ac:dyDescent="0.25">
      <c r="A664">
        <v>5314</v>
      </c>
      <c r="B664" s="3">
        <v>1</v>
      </c>
      <c r="E664" s="4">
        <v>4</v>
      </c>
    </row>
    <row r="665" spans="1:5" x14ac:dyDescent="0.25">
      <c r="A665">
        <v>5315</v>
      </c>
      <c r="B665" s="3">
        <v>1</v>
      </c>
      <c r="E665" s="4">
        <v>4</v>
      </c>
    </row>
    <row r="666" spans="1:5" x14ac:dyDescent="0.25">
      <c r="A666">
        <v>5316</v>
      </c>
      <c r="B666" s="3">
        <v>1</v>
      </c>
      <c r="E666" s="4">
        <v>4</v>
      </c>
    </row>
    <row r="667" spans="1:5" x14ac:dyDescent="0.25">
      <c r="A667">
        <v>5317</v>
      </c>
      <c r="B667" s="3">
        <v>1</v>
      </c>
      <c r="E667" s="4">
        <v>4</v>
      </c>
    </row>
    <row r="668" spans="1:5" x14ac:dyDescent="0.25">
      <c r="A668">
        <v>5318</v>
      </c>
      <c r="B668" s="3">
        <v>1</v>
      </c>
      <c r="E668" s="4">
        <v>4</v>
      </c>
    </row>
    <row r="669" spans="1:5" x14ac:dyDescent="0.25">
      <c r="A669">
        <v>5319</v>
      </c>
      <c r="B669" s="3">
        <v>1</v>
      </c>
      <c r="E669" s="4">
        <v>4</v>
      </c>
    </row>
    <row r="670" spans="1:5" x14ac:dyDescent="0.25">
      <c r="A670">
        <v>5320</v>
      </c>
      <c r="B670" s="3">
        <v>1</v>
      </c>
      <c r="E670" s="4">
        <v>4</v>
      </c>
    </row>
    <row r="671" spans="1:5" x14ac:dyDescent="0.25">
      <c r="A671">
        <v>5321</v>
      </c>
      <c r="B671" s="3">
        <v>1</v>
      </c>
      <c r="E671" s="4">
        <v>4</v>
      </c>
    </row>
    <row r="672" spans="1:5" x14ac:dyDescent="0.25">
      <c r="A672">
        <v>5322</v>
      </c>
      <c r="B672" s="3">
        <v>1</v>
      </c>
      <c r="E672" s="4">
        <v>4</v>
      </c>
    </row>
    <row r="673" spans="1:5" x14ac:dyDescent="0.25">
      <c r="A673">
        <v>5323</v>
      </c>
      <c r="B673" s="3">
        <v>1</v>
      </c>
      <c r="E673" s="4">
        <v>4</v>
      </c>
    </row>
    <row r="674" spans="1:5" x14ac:dyDescent="0.25">
      <c r="A674">
        <v>5324</v>
      </c>
      <c r="B674" s="3">
        <v>1</v>
      </c>
      <c r="E674" s="4">
        <v>4</v>
      </c>
    </row>
    <row r="675" spans="1:5" x14ac:dyDescent="0.25">
      <c r="A675">
        <v>5325</v>
      </c>
      <c r="B675" s="3">
        <v>1</v>
      </c>
      <c r="E675" s="4">
        <v>4</v>
      </c>
    </row>
    <row r="676" spans="1:5" x14ac:dyDescent="0.25">
      <c r="A676">
        <v>5326</v>
      </c>
      <c r="B676" s="3">
        <v>1</v>
      </c>
      <c r="E676" s="4">
        <v>4</v>
      </c>
    </row>
    <row r="677" spans="1:5" x14ac:dyDescent="0.25">
      <c r="A677">
        <v>5327</v>
      </c>
      <c r="B677" s="3">
        <v>1</v>
      </c>
      <c r="E677" s="4">
        <v>4</v>
      </c>
    </row>
    <row r="678" spans="1:5" x14ac:dyDescent="0.25">
      <c r="A678">
        <v>5328</v>
      </c>
      <c r="B678" s="3">
        <v>1</v>
      </c>
      <c r="E678" s="4">
        <v>4</v>
      </c>
    </row>
    <row r="679" spans="1:5" x14ac:dyDescent="0.25">
      <c r="A679">
        <v>5329</v>
      </c>
      <c r="B679" s="3">
        <v>1</v>
      </c>
      <c r="E679" s="4">
        <v>4</v>
      </c>
    </row>
    <row r="680" spans="1:5" x14ac:dyDescent="0.25">
      <c r="A680">
        <v>5330</v>
      </c>
      <c r="B680" s="3">
        <v>1</v>
      </c>
      <c r="E680" s="4">
        <v>4</v>
      </c>
    </row>
    <row r="681" spans="1:5" x14ac:dyDescent="0.25">
      <c r="A681">
        <v>5331</v>
      </c>
      <c r="B681" s="3">
        <v>1</v>
      </c>
      <c r="E681" s="4">
        <v>4</v>
      </c>
    </row>
    <row r="682" spans="1:5" x14ac:dyDescent="0.25">
      <c r="A682">
        <v>5332</v>
      </c>
      <c r="B682" s="3">
        <v>1</v>
      </c>
      <c r="E682" s="4">
        <v>4</v>
      </c>
    </row>
    <row r="683" spans="1:5" x14ac:dyDescent="0.25">
      <c r="A683">
        <v>5333</v>
      </c>
      <c r="B683" s="3">
        <v>1</v>
      </c>
      <c r="E683" s="4">
        <v>4</v>
      </c>
    </row>
    <row r="684" spans="1:5" x14ac:dyDescent="0.25">
      <c r="A684">
        <v>5334</v>
      </c>
      <c r="B684" s="3">
        <v>1</v>
      </c>
      <c r="C684" s="1">
        <v>2</v>
      </c>
      <c r="E684" s="4">
        <v>4</v>
      </c>
    </row>
    <row r="685" spans="1:5" x14ac:dyDescent="0.25">
      <c r="A685">
        <v>5335</v>
      </c>
      <c r="B685" s="3">
        <v>1</v>
      </c>
      <c r="C685" s="1">
        <v>2</v>
      </c>
      <c r="E685" s="4">
        <v>4</v>
      </c>
    </row>
    <row r="686" spans="1:5" x14ac:dyDescent="0.25">
      <c r="A686">
        <v>5336</v>
      </c>
      <c r="C686" s="1">
        <v>2</v>
      </c>
      <c r="D686" s="2">
        <v>3</v>
      </c>
      <c r="E686" s="4">
        <v>4</v>
      </c>
    </row>
    <row r="687" spans="1:5" x14ac:dyDescent="0.25">
      <c r="A687">
        <v>5337</v>
      </c>
      <c r="C687" s="1">
        <v>2</v>
      </c>
      <c r="D687" s="2">
        <v>3</v>
      </c>
      <c r="E687" s="4">
        <v>4</v>
      </c>
    </row>
    <row r="688" spans="1:5" x14ac:dyDescent="0.25">
      <c r="A688">
        <v>5338</v>
      </c>
      <c r="C688" s="1">
        <v>2</v>
      </c>
      <c r="D688" s="2">
        <v>3</v>
      </c>
    </row>
    <row r="689" spans="1:4" x14ac:dyDescent="0.25">
      <c r="A689">
        <v>5339</v>
      </c>
      <c r="C689" s="1">
        <v>2</v>
      </c>
      <c r="D689" s="2">
        <v>3</v>
      </c>
    </row>
    <row r="690" spans="1:4" x14ac:dyDescent="0.25">
      <c r="A690">
        <v>5340</v>
      </c>
      <c r="C690" s="1">
        <v>2</v>
      </c>
      <c r="D690" s="2">
        <v>3</v>
      </c>
    </row>
    <row r="691" spans="1:4" x14ac:dyDescent="0.25">
      <c r="A691">
        <v>5341</v>
      </c>
      <c r="C691" s="1">
        <v>2</v>
      </c>
      <c r="D691" s="2">
        <v>3</v>
      </c>
    </row>
    <row r="692" spans="1:4" x14ac:dyDescent="0.25">
      <c r="A692">
        <v>5342</v>
      </c>
      <c r="C692" s="1">
        <v>2</v>
      </c>
      <c r="D692" s="2">
        <v>3</v>
      </c>
    </row>
    <row r="693" spans="1:4" x14ac:dyDescent="0.25">
      <c r="A693">
        <v>5343</v>
      </c>
      <c r="C693" s="1">
        <v>2</v>
      </c>
      <c r="D693" s="2">
        <v>3</v>
      </c>
    </row>
    <row r="694" spans="1:4" x14ac:dyDescent="0.25">
      <c r="A694">
        <v>5344</v>
      </c>
      <c r="C694" s="1">
        <v>2</v>
      </c>
      <c r="D694" s="2">
        <v>3</v>
      </c>
    </row>
    <row r="695" spans="1:4" x14ac:dyDescent="0.25">
      <c r="A695">
        <v>5345</v>
      </c>
      <c r="C695" s="1">
        <v>2</v>
      </c>
      <c r="D695" s="2">
        <v>3</v>
      </c>
    </row>
    <row r="696" spans="1:4" x14ac:dyDescent="0.25">
      <c r="A696">
        <v>5346</v>
      </c>
      <c r="C696" s="1">
        <v>2</v>
      </c>
      <c r="D696" s="2">
        <v>3</v>
      </c>
    </row>
    <row r="697" spans="1:4" x14ac:dyDescent="0.25">
      <c r="A697">
        <v>5347</v>
      </c>
      <c r="C697" s="1">
        <v>2</v>
      </c>
      <c r="D697" s="2">
        <v>3</v>
      </c>
    </row>
    <row r="698" spans="1:4" x14ac:dyDescent="0.25">
      <c r="A698">
        <v>5348</v>
      </c>
      <c r="C698" s="1">
        <v>2</v>
      </c>
      <c r="D698" s="2">
        <v>3</v>
      </c>
    </row>
    <row r="699" spans="1:4" x14ac:dyDescent="0.25">
      <c r="A699">
        <v>5349</v>
      </c>
      <c r="C699" s="1">
        <v>2</v>
      </c>
      <c r="D699" s="2">
        <v>3</v>
      </c>
    </row>
    <row r="700" spans="1:4" x14ac:dyDescent="0.25">
      <c r="A700">
        <v>5350</v>
      </c>
      <c r="C700" s="1">
        <v>2</v>
      </c>
      <c r="D700" s="2">
        <v>3</v>
      </c>
    </row>
    <row r="701" spans="1:4" x14ac:dyDescent="0.25">
      <c r="A701">
        <v>5351</v>
      </c>
      <c r="C701" s="1">
        <v>2</v>
      </c>
      <c r="D701" s="2">
        <v>3</v>
      </c>
    </row>
    <row r="702" spans="1:4" x14ac:dyDescent="0.25">
      <c r="A702">
        <v>5352</v>
      </c>
      <c r="C702" s="1">
        <v>2</v>
      </c>
      <c r="D702" s="2">
        <v>3</v>
      </c>
    </row>
    <row r="703" spans="1:4" x14ac:dyDescent="0.25">
      <c r="A703">
        <v>5353</v>
      </c>
      <c r="C703" s="1">
        <v>2</v>
      </c>
      <c r="D703" s="2">
        <v>3</v>
      </c>
    </row>
    <row r="704" spans="1:4" x14ac:dyDescent="0.25">
      <c r="A704">
        <v>5354</v>
      </c>
      <c r="C704" s="1">
        <v>2</v>
      </c>
      <c r="D704" s="2">
        <v>3</v>
      </c>
    </row>
    <row r="705" spans="1:5" x14ac:dyDescent="0.25">
      <c r="A705">
        <v>5355</v>
      </c>
      <c r="C705" s="1">
        <v>2</v>
      </c>
      <c r="D705" s="2">
        <v>3</v>
      </c>
    </row>
    <row r="706" spans="1:5" x14ac:dyDescent="0.25">
      <c r="A706">
        <v>5356</v>
      </c>
      <c r="C706" s="1">
        <v>2</v>
      </c>
      <c r="D706" s="2">
        <v>3</v>
      </c>
    </row>
    <row r="707" spans="1:5" x14ac:dyDescent="0.25">
      <c r="A707">
        <v>5357</v>
      </c>
      <c r="B707" s="3">
        <v>1</v>
      </c>
      <c r="C707" s="1">
        <v>2</v>
      </c>
      <c r="D707" s="2">
        <v>3</v>
      </c>
    </row>
    <row r="708" spans="1:5" x14ac:dyDescent="0.25">
      <c r="A708">
        <v>5358</v>
      </c>
      <c r="B708" s="3">
        <v>1</v>
      </c>
      <c r="C708" s="1">
        <v>2</v>
      </c>
      <c r="D708" s="2">
        <v>3</v>
      </c>
    </row>
    <row r="709" spans="1:5" x14ac:dyDescent="0.25">
      <c r="A709">
        <v>5359</v>
      </c>
      <c r="B709" s="3">
        <v>1</v>
      </c>
      <c r="C709" s="1">
        <v>2</v>
      </c>
      <c r="D709" s="2">
        <v>3</v>
      </c>
    </row>
    <row r="710" spans="1:5" x14ac:dyDescent="0.25">
      <c r="A710">
        <v>5360</v>
      </c>
      <c r="B710" s="3">
        <v>1</v>
      </c>
      <c r="C710" s="1">
        <v>2</v>
      </c>
      <c r="D710" s="2">
        <v>3</v>
      </c>
    </row>
    <row r="711" spans="1:5" x14ac:dyDescent="0.25">
      <c r="A711">
        <v>5361</v>
      </c>
      <c r="B711" s="3">
        <v>1</v>
      </c>
      <c r="C711" s="1">
        <v>2</v>
      </c>
      <c r="D711" s="2">
        <v>3</v>
      </c>
    </row>
    <row r="712" spans="1:5" x14ac:dyDescent="0.25">
      <c r="A712">
        <v>5362</v>
      </c>
      <c r="B712" s="3">
        <v>1</v>
      </c>
      <c r="C712" s="1">
        <v>2</v>
      </c>
      <c r="D712" s="2">
        <v>3</v>
      </c>
    </row>
    <row r="713" spans="1:5" x14ac:dyDescent="0.25">
      <c r="A713">
        <v>5363</v>
      </c>
      <c r="B713" s="3">
        <v>1</v>
      </c>
      <c r="D713" s="2">
        <v>3</v>
      </c>
      <c r="E713" s="4">
        <v>4</v>
      </c>
    </row>
    <row r="714" spans="1:5" x14ac:dyDescent="0.25">
      <c r="A714">
        <v>5364</v>
      </c>
      <c r="B714" s="3">
        <v>1</v>
      </c>
      <c r="D714" s="2">
        <v>3</v>
      </c>
      <c r="E714" s="4">
        <v>4</v>
      </c>
    </row>
    <row r="715" spans="1:5" x14ac:dyDescent="0.25">
      <c r="A715">
        <v>5365</v>
      </c>
      <c r="B715" s="3">
        <v>1</v>
      </c>
      <c r="D715" s="2">
        <v>3</v>
      </c>
      <c r="E715" s="4">
        <v>4</v>
      </c>
    </row>
    <row r="716" spans="1:5" x14ac:dyDescent="0.25">
      <c r="A716">
        <v>5366</v>
      </c>
      <c r="B716" s="3">
        <v>1</v>
      </c>
      <c r="E716" s="4">
        <v>4</v>
      </c>
    </row>
    <row r="717" spans="1:5" x14ac:dyDescent="0.25">
      <c r="A717">
        <v>5367</v>
      </c>
      <c r="B717" s="3">
        <v>1</v>
      </c>
      <c r="E717" s="4">
        <v>4</v>
      </c>
    </row>
    <row r="718" spans="1:5" x14ac:dyDescent="0.25">
      <c r="A718">
        <v>5368</v>
      </c>
      <c r="B718" s="3">
        <v>1</v>
      </c>
      <c r="E718" s="4">
        <v>4</v>
      </c>
    </row>
    <row r="719" spans="1:5" x14ac:dyDescent="0.25">
      <c r="A719">
        <v>5369</v>
      </c>
      <c r="B719" s="3">
        <v>1</v>
      </c>
      <c r="E719" s="4">
        <v>4</v>
      </c>
    </row>
    <row r="720" spans="1:5" x14ac:dyDescent="0.25">
      <c r="A720">
        <v>5370</v>
      </c>
      <c r="B720" s="3">
        <v>1</v>
      </c>
      <c r="E720" s="4">
        <v>4</v>
      </c>
    </row>
    <row r="721" spans="1:5" x14ac:dyDescent="0.25">
      <c r="A721">
        <v>5371</v>
      </c>
      <c r="B721" s="3">
        <v>1</v>
      </c>
      <c r="E721" s="4">
        <v>4</v>
      </c>
    </row>
    <row r="722" spans="1:5" x14ac:dyDescent="0.25">
      <c r="A722">
        <v>5372</v>
      </c>
      <c r="B722" s="3">
        <v>1</v>
      </c>
      <c r="E722" s="4">
        <v>4</v>
      </c>
    </row>
    <row r="723" spans="1:5" x14ac:dyDescent="0.25">
      <c r="A723">
        <v>5373</v>
      </c>
      <c r="B723" s="3">
        <v>1</v>
      </c>
      <c r="E723" s="4">
        <v>4</v>
      </c>
    </row>
    <row r="724" spans="1:5" x14ac:dyDescent="0.25">
      <c r="A724">
        <v>5374</v>
      </c>
      <c r="B724" s="3">
        <v>1</v>
      </c>
      <c r="E724" s="4">
        <v>4</v>
      </c>
    </row>
    <row r="725" spans="1:5" x14ac:dyDescent="0.25">
      <c r="A725">
        <v>5375</v>
      </c>
      <c r="B725" s="3">
        <v>1</v>
      </c>
      <c r="E725" s="4">
        <v>4</v>
      </c>
    </row>
    <row r="726" spans="1:5" x14ac:dyDescent="0.25">
      <c r="A726">
        <v>5376</v>
      </c>
      <c r="B726" s="3">
        <v>1</v>
      </c>
      <c r="E726" s="4">
        <v>4</v>
      </c>
    </row>
    <row r="727" spans="1:5" x14ac:dyDescent="0.25">
      <c r="A727">
        <v>5377</v>
      </c>
      <c r="B727" s="3">
        <v>1</v>
      </c>
      <c r="E727" s="4">
        <v>4</v>
      </c>
    </row>
    <row r="728" spans="1:5" x14ac:dyDescent="0.25">
      <c r="A728">
        <v>5378</v>
      </c>
      <c r="B728" s="3">
        <v>1</v>
      </c>
      <c r="E728" s="4">
        <v>4</v>
      </c>
    </row>
    <row r="729" spans="1:5" x14ac:dyDescent="0.25">
      <c r="A729">
        <v>5379</v>
      </c>
      <c r="B729" s="3">
        <v>1</v>
      </c>
      <c r="E729" s="4">
        <v>4</v>
      </c>
    </row>
    <row r="730" spans="1:5" x14ac:dyDescent="0.25">
      <c r="A730">
        <v>5380</v>
      </c>
      <c r="B730" s="3">
        <v>1</v>
      </c>
      <c r="E730" s="4">
        <v>4</v>
      </c>
    </row>
    <row r="731" spans="1:5" x14ac:dyDescent="0.25">
      <c r="A731">
        <v>5381</v>
      </c>
      <c r="B731" s="3">
        <v>1</v>
      </c>
      <c r="E731" s="4">
        <v>4</v>
      </c>
    </row>
    <row r="732" spans="1:5" x14ac:dyDescent="0.25">
      <c r="A732">
        <v>5382</v>
      </c>
      <c r="B732" s="3">
        <v>1</v>
      </c>
      <c r="E732" s="4">
        <v>4</v>
      </c>
    </row>
    <row r="733" spans="1:5" x14ac:dyDescent="0.25">
      <c r="A733">
        <v>5383</v>
      </c>
      <c r="B733" s="3">
        <v>1</v>
      </c>
      <c r="E733" s="4">
        <v>4</v>
      </c>
    </row>
    <row r="734" spans="1:5" x14ac:dyDescent="0.25">
      <c r="A734">
        <v>5384</v>
      </c>
      <c r="B734" s="3">
        <v>1</v>
      </c>
      <c r="E734" s="4">
        <v>4</v>
      </c>
    </row>
    <row r="735" spans="1:5" x14ac:dyDescent="0.25">
      <c r="A735">
        <v>5385</v>
      </c>
      <c r="C735" s="1">
        <v>2</v>
      </c>
      <c r="E735" s="4">
        <v>4</v>
      </c>
    </row>
    <row r="736" spans="1:5" x14ac:dyDescent="0.25">
      <c r="A736">
        <v>5386</v>
      </c>
      <c r="C736" s="1">
        <v>2</v>
      </c>
      <c r="E736" s="4">
        <v>4</v>
      </c>
    </row>
    <row r="737" spans="1:4" x14ac:dyDescent="0.25">
      <c r="A737">
        <v>5387</v>
      </c>
      <c r="C737" s="1">
        <v>2</v>
      </c>
      <c r="D737" s="2">
        <v>3</v>
      </c>
    </row>
    <row r="738" spans="1:4" x14ac:dyDescent="0.25">
      <c r="A738">
        <v>5388</v>
      </c>
      <c r="C738" s="1">
        <v>2</v>
      </c>
      <c r="D738" s="2">
        <v>3</v>
      </c>
    </row>
    <row r="739" spans="1:4" x14ac:dyDescent="0.25">
      <c r="A739">
        <v>5389</v>
      </c>
      <c r="C739" s="1">
        <v>2</v>
      </c>
      <c r="D739" s="2">
        <v>3</v>
      </c>
    </row>
    <row r="740" spans="1:4" x14ac:dyDescent="0.25">
      <c r="A740">
        <v>5390</v>
      </c>
      <c r="C740" s="1">
        <v>2</v>
      </c>
      <c r="D740" s="2">
        <v>3</v>
      </c>
    </row>
    <row r="741" spans="1:4" x14ac:dyDescent="0.25">
      <c r="A741">
        <v>5391</v>
      </c>
      <c r="C741" s="1">
        <v>2</v>
      </c>
      <c r="D741" s="2">
        <v>3</v>
      </c>
    </row>
    <row r="742" spans="1:4" x14ac:dyDescent="0.25">
      <c r="A742">
        <v>5392</v>
      </c>
      <c r="C742" s="1">
        <v>2</v>
      </c>
      <c r="D742" s="2">
        <v>3</v>
      </c>
    </row>
    <row r="743" spans="1:4" x14ac:dyDescent="0.25">
      <c r="A743">
        <v>5393</v>
      </c>
      <c r="C743" s="1">
        <v>2</v>
      </c>
      <c r="D743" s="2">
        <v>3</v>
      </c>
    </row>
    <row r="744" spans="1:4" x14ac:dyDescent="0.25">
      <c r="A744">
        <v>5394</v>
      </c>
      <c r="C744" s="1">
        <v>2</v>
      </c>
      <c r="D744" s="2">
        <v>3</v>
      </c>
    </row>
    <row r="745" spans="1:4" x14ac:dyDescent="0.25">
      <c r="A745">
        <v>5395</v>
      </c>
      <c r="C745" s="1">
        <v>2</v>
      </c>
      <c r="D745" s="2">
        <v>3</v>
      </c>
    </row>
    <row r="746" spans="1:4" x14ac:dyDescent="0.25">
      <c r="A746">
        <v>5396</v>
      </c>
      <c r="C746" s="1">
        <v>2</v>
      </c>
      <c r="D746" s="2">
        <v>3</v>
      </c>
    </row>
    <row r="747" spans="1:4" x14ac:dyDescent="0.25">
      <c r="A747">
        <v>5397</v>
      </c>
      <c r="C747" s="1">
        <v>2</v>
      </c>
      <c r="D747" s="2">
        <v>3</v>
      </c>
    </row>
    <row r="748" spans="1:4" x14ac:dyDescent="0.25">
      <c r="A748">
        <v>5398</v>
      </c>
      <c r="C748" s="1">
        <v>2</v>
      </c>
      <c r="D748" s="2">
        <v>3</v>
      </c>
    </row>
    <row r="749" spans="1:4" x14ac:dyDescent="0.25">
      <c r="A749">
        <v>5399</v>
      </c>
      <c r="C749" s="1">
        <v>2</v>
      </c>
      <c r="D749" s="2">
        <v>3</v>
      </c>
    </row>
    <row r="750" spans="1:4" x14ac:dyDescent="0.25">
      <c r="A750">
        <v>5400</v>
      </c>
      <c r="C750" s="1">
        <v>2</v>
      </c>
      <c r="D750" s="2">
        <v>3</v>
      </c>
    </row>
    <row r="751" spans="1:4" x14ac:dyDescent="0.25">
      <c r="A751">
        <v>5401</v>
      </c>
      <c r="C751" s="1">
        <v>2</v>
      </c>
      <c r="D751" s="2">
        <v>3</v>
      </c>
    </row>
    <row r="752" spans="1:4" x14ac:dyDescent="0.25">
      <c r="A752">
        <v>5402</v>
      </c>
      <c r="C752" s="1">
        <v>2</v>
      </c>
      <c r="D752" s="2">
        <v>3</v>
      </c>
    </row>
    <row r="753" spans="1:5" x14ac:dyDescent="0.25">
      <c r="A753">
        <v>5403</v>
      </c>
      <c r="C753" s="1">
        <v>2</v>
      </c>
      <c r="D753" s="2">
        <v>3</v>
      </c>
    </row>
    <row r="754" spans="1:5" x14ac:dyDescent="0.25">
      <c r="A754">
        <v>5404</v>
      </c>
      <c r="C754" s="1">
        <v>2</v>
      </c>
      <c r="D754" s="2">
        <v>3</v>
      </c>
    </row>
    <row r="755" spans="1:5" x14ac:dyDescent="0.25">
      <c r="A755">
        <v>5405</v>
      </c>
      <c r="C755" s="1">
        <v>2</v>
      </c>
      <c r="D755" s="2">
        <v>3</v>
      </c>
    </row>
    <row r="756" spans="1:5" x14ac:dyDescent="0.25">
      <c r="A756">
        <v>5406</v>
      </c>
      <c r="C756" s="1">
        <v>2</v>
      </c>
      <c r="D756" s="2">
        <v>3</v>
      </c>
      <c r="E756" s="4">
        <v>4</v>
      </c>
    </row>
    <row r="757" spans="1:5" x14ac:dyDescent="0.25">
      <c r="A757">
        <v>5407</v>
      </c>
      <c r="C757" s="1">
        <v>2</v>
      </c>
      <c r="D757" s="2">
        <v>3</v>
      </c>
      <c r="E757" s="4">
        <v>4</v>
      </c>
    </row>
    <row r="758" spans="1:5" x14ac:dyDescent="0.25">
      <c r="A758">
        <v>5408</v>
      </c>
      <c r="C758" s="1">
        <v>2</v>
      </c>
      <c r="D758" s="2">
        <v>3</v>
      </c>
      <c r="E758" s="4">
        <v>4</v>
      </c>
    </row>
    <row r="759" spans="1:5" x14ac:dyDescent="0.25">
      <c r="A759">
        <v>5409</v>
      </c>
      <c r="C759" s="1">
        <v>2</v>
      </c>
      <c r="D759" s="2">
        <v>3</v>
      </c>
      <c r="E759" s="4">
        <v>4</v>
      </c>
    </row>
    <row r="760" spans="1:5" x14ac:dyDescent="0.25">
      <c r="A760">
        <v>5410</v>
      </c>
      <c r="C760" s="1">
        <v>2</v>
      </c>
      <c r="E760" s="4">
        <v>4</v>
      </c>
    </row>
    <row r="761" spans="1:5" x14ac:dyDescent="0.25">
      <c r="A761">
        <v>5411</v>
      </c>
      <c r="B761" s="3">
        <v>1</v>
      </c>
      <c r="E761" s="4">
        <v>4</v>
      </c>
    </row>
    <row r="762" spans="1:5" x14ac:dyDescent="0.25">
      <c r="A762">
        <v>5412</v>
      </c>
      <c r="B762" s="3">
        <v>1</v>
      </c>
      <c r="E762" s="4">
        <v>4</v>
      </c>
    </row>
    <row r="763" spans="1:5" x14ac:dyDescent="0.25">
      <c r="A763">
        <v>5413</v>
      </c>
      <c r="B763" s="3">
        <v>1</v>
      </c>
      <c r="E763" s="4">
        <v>4</v>
      </c>
    </row>
    <row r="764" spans="1:5" x14ac:dyDescent="0.25">
      <c r="A764">
        <v>5414</v>
      </c>
      <c r="B764" s="3">
        <v>1</v>
      </c>
      <c r="E764" s="4">
        <v>4</v>
      </c>
    </row>
    <row r="765" spans="1:5" x14ac:dyDescent="0.25">
      <c r="A765">
        <v>5415</v>
      </c>
      <c r="B765" s="3">
        <v>1</v>
      </c>
      <c r="E765" s="4">
        <v>4</v>
      </c>
    </row>
    <row r="766" spans="1:5" x14ac:dyDescent="0.25">
      <c r="A766">
        <v>5416</v>
      </c>
      <c r="B766" s="3">
        <v>1</v>
      </c>
      <c r="E766" s="4">
        <v>4</v>
      </c>
    </row>
    <row r="767" spans="1:5" x14ac:dyDescent="0.25">
      <c r="A767">
        <v>5417</v>
      </c>
      <c r="B767" s="3">
        <v>1</v>
      </c>
      <c r="E767" s="4">
        <v>4</v>
      </c>
    </row>
    <row r="768" spans="1:5" x14ac:dyDescent="0.25">
      <c r="A768">
        <v>5418</v>
      </c>
      <c r="B768" s="3">
        <v>1</v>
      </c>
      <c r="E768" s="4">
        <v>4</v>
      </c>
    </row>
    <row r="769" spans="1:5" x14ac:dyDescent="0.25">
      <c r="A769">
        <v>5419</v>
      </c>
      <c r="B769" s="3">
        <v>1</v>
      </c>
      <c r="E769" s="4">
        <v>4</v>
      </c>
    </row>
    <row r="770" spans="1:5" x14ac:dyDescent="0.25">
      <c r="A770">
        <v>5420</v>
      </c>
      <c r="B770" s="3">
        <v>1</v>
      </c>
      <c r="E770" s="4">
        <v>4</v>
      </c>
    </row>
    <row r="771" spans="1:5" x14ac:dyDescent="0.25">
      <c r="A771">
        <v>5421</v>
      </c>
      <c r="B771" s="3">
        <v>1</v>
      </c>
      <c r="E771" s="4">
        <v>4</v>
      </c>
    </row>
    <row r="772" spans="1:5" x14ac:dyDescent="0.25">
      <c r="A772">
        <v>5422</v>
      </c>
      <c r="B772" s="3">
        <v>1</v>
      </c>
      <c r="E772" s="4">
        <v>4</v>
      </c>
    </row>
    <row r="773" spans="1:5" x14ac:dyDescent="0.25">
      <c r="A773">
        <v>5423</v>
      </c>
      <c r="B773" s="3">
        <v>1</v>
      </c>
      <c r="E773" s="4">
        <v>4</v>
      </c>
    </row>
    <row r="774" spans="1:5" x14ac:dyDescent="0.25">
      <c r="A774">
        <v>5424</v>
      </c>
      <c r="B774" s="3">
        <v>1</v>
      </c>
      <c r="E774" s="4">
        <v>4</v>
      </c>
    </row>
    <row r="775" spans="1:5" x14ac:dyDescent="0.25">
      <c r="A775">
        <v>5425</v>
      </c>
      <c r="B775" s="3">
        <v>1</v>
      </c>
    </row>
    <row r="776" spans="1:5" x14ac:dyDescent="0.25">
      <c r="A776">
        <v>5426</v>
      </c>
      <c r="B776" s="3">
        <v>1</v>
      </c>
    </row>
    <row r="777" spans="1:5" x14ac:dyDescent="0.25">
      <c r="A777">
        <v>5427</v>
      </c>
      <c r="B777" s="3">
        <v>1</v>
      </c>
    </row>
    <row r="778" spans="1:5" x14ac:dyDescent="0.25">
      <c r="A778">
        <v>5428</v>
      </c>
      <c r="B778" s="3">
        <v>1</v>
      </c>
    </row>
    <row r="779" spans="1:5" x14ac:dyDescent="0.25">
      <c r="A779">
        <v>5429</v>
      </c>
      <c r="B779" s="3">
        <v>1</v>
      </c>
    </row>
    <row r="780" spans="1:5" x14ac:dyDescent="0.25">
      <c r="A780">
        <v>5430</v>
      </c>
      <c r="B780" s="3">
        <v>1</v>
      </c>
    </row>
    <row r="781" spans="1:5" x14ac:dyDescent="0.25">
      <c r="A781">
        <v>5431</v>
      </c>
      <c r="B781" s="3">
        <v>1</v>
      </c>
    </row>
    <row r="782" spans="1:5" x14ac:dyDescent="0.25">
      <c r="A782">
        <v>5432</v>
      </c>
      <c r="B782" s="3">
        <v>1</v>
      </c>
    </row>
    <row r="783" spans="1:5" x14ac:dyDescent="0.25">
      <c r="A783">
        <v>5433</v>
      </c>
      <c r="B783" s="3">
        <v>1</v>
      </c>
      <c r="C783" s="1">
        <v>2</v>
      </c>
      <c r="D783" s="2">
        <v>3</v>
      </c>
    </row>
    <row r="784" spans="1:5" x14ac:dyDescent="0.25">
      <c r="A784">
        <v>5434</v>
      </c>
      <c r="B784" s="3">
        <v>1</v>
      </c>
      <c r="C784" s="1">
        <v>2</v>
      </c>
      <c r="D784" s="2">
        <v>3</v>
      </c>
    </row>
    <row r="785" spans="1:4" x14ac:dyDescent="0.25">
      <c r="A785">
        <v>5435</v>
      </c>
      <c r="B785" s="3">
        <v>1</v>
      </c>
      <c r="C785" s="1">
        <v>2</v>
      </c>
      <c r="D785" s="2">
        <v>3</v>
      </c>
    </row>
    <row r="786" spans="1:4" x14ac:dyDescent="0.25">
      <c r="A786">
        <v>5436</v>
      </c>
      <c r="C786" s="1">
        <v>2</v>
      </c>
      <c r="D786" s="2">
        <v>3</v>
      </c>
    </row>
    <row r="787" spans="1:4" x14ac:dyDescent="0.25">
      <c r="A787">
        <v>5437</v>
      </c>
      <c r="C787" s="1">
        <v>2</v>
      </c>
      <c r="D787" s="2">
        <v>3</v>
      </c>
    </row>
    <row r="788" spans="1:4" x14ac:dyDescent="0.25">
      <c r="A788">
        <v>5438</v>
      </c>
      <c r="C788" s="1">
        <v>2</v>
      </c>
      <c r="D788" s="2">
        <v>3</v>
      </c>
    </row>
    <row r="789" spans="1:4" x14ac:dyDescent="0.25">
      <c r="A789">
        <v>5439</v>
      </c>
      <c r="C789" s="1">
        <v>2</v>
      </c>
      <c r="D789" s="2">
        <v>3</v>
      </c>
    </row>
    <row r="790" spans="1:4" x14ac:dyDescent="0.25">
      <c r="A790">
        <v>5440</v>
      </c>
      <c r="C790" s="1">
        <v>2</v>
      </c>
      <c r="D790" s="2">
        <v>3</v>
      </c>
    </row>
    <row r="791" spans="1:4" x14ac:dyDescent="0.25">
      <c r="A791">
        <v>5441</v>
      </c>
      <c r="C791" s="1">
        <v>2</v>
      </c>
      <c r="D791" s="2">
        <v>3</v>
      </c>
    </row>
    <row r="792" spans="1:4" x14ac:dyDescent="0.25">
      <c r="A792">
        <v>5442</v>
      </c>
      <c r="C792" s="1">
        <v>2</v>
      </c>
      <c r="D792" s="2">
        <v>3</v>
      </c>
    </row>
    <row r="793" spans="1:4" x14ac:dyDescent="0.25">
      <c r="A793">
        <v>5443</v>
      </c>
      <c r="C793" s="1">
        <v>2</v>
      </c>
      <c r="D793" s="2">
        <v>3</v>
      </c>
    </row>
    <row r="794" spans="1:4" x14ac:dyDescent="0.25">
      <c r="A794">
        <v>5444</v>
      </c>
      <c r="C794" s="1">
        <v>2</v>
      </c>
      <c r="D794" s="2">
        <v>3</v>
      </c>
    </row>
    <row r="795" spans="1:4" x14ac:dyDescent="0.25">
      <c r="A795">
        <v>5445</v>
      </c>
      <c r="C795" s="1">
        <v>2</v>
      </c>
      <c r="D795" s="2">
        <v>3</v>
      </c>
    </row>
    <row r="796" spans="1:4" x14ac:dyDescent="0.25">
      <c r="A796">
        <v>5446</v>
      </c>
      <c r="C796" s="1">
        <v>2</v>
      </c>
      <c r="D796" s="2">
        <v>3</v>
      </c>
    </row>
    <row r="797" spans="1:4" x14ac:dyDescent="0.25">
      <c r="A797">
        <v>5447</v>
      </c>
      <c r="C797" s="1">
        <v>2</v>
      </c>
      <c r="D797" s="2">
        <v>3</v>
      </c>
    </row>
    <row r="798" spans="1:4" x14ac:dyDescent="0.25">
      <c r="A798">
        <v>5448</v>
      </c>
      <c r="C798" s="1">
        <v>2</v>
      </c>
      <c r="D798" s="2">
        <v>3</v>
      </c>
    </row>
    <row r="799" spans="1:4" x14ac:dyDescent="0.25">
      <c r="A799">
        <v>5449</v>
      </c>
      <c r="C799" s="1">
        <v>2</v>
      </c>
      <c r="D799" s="2">
        <v>3</v>
      </c>
    </row>
    <row r="800" spans="1:4" x14ac:dyDescent="0.25">
      <c r="A800">
        <v>5450</v>
      </c>
      <c r="C800" s="1">
        <v>2</v>
      </c>
      <c r="D800" s="2">
        <v>3</v>
      </c>
    </row>
    <row r="801" spans="1:5" x14ac:dyDescent="0.25">
      <c r="A801">
        <v>5451</v>
      </c>
      <c r="C801" s="1">
        <v>2</v>
      </c>
      <c r="D801" s="2">
        <v>3</v>
      </c>
    </row>
    <row r="802" spans="1:5" x14ac:dyDescent="0.25">
      <c r="A802">
        <v>5452</v>
      </c>
      <c r="C802" s="1">
        <v>2</v>
      </c>
      <c r="D802" s="2">
        <v>3</v>
      </c>
      <c r="E802" s="4">
        <v>4</v>
      </c>
    </row>
    <row r="803" spans="1:5" x14ac:dyDescent="0.25">
      <c r="A803">
        <v>5453</v>
      </c>
      <c r="C803" s="1">
        <v>2</v>
      </c>
      <c r="D803" s="2">
        <v>3</v>
      </c>
      <c r="E803" s="4">
        <v>4</v>
      </c>
    </row>
    <row r="804" spans="1:5" x14ac:dyDescent="0.25">
      <c r="A804">
        <v>5454</v>
      </c>
      <c r="C804" s="1">
        <v>2</v>
      </c>
      <c r="E804" s="4">
        <v>4</v>
      </c>
    </row>
    <row r="805" spans="1:5" x14ac:dyDescent="0.25">
      <c r="A805">
        <v>5455</v>
      </c>
      <c r="C805" s="1">
        <v>2</v>
      </c>
      <c r="E805" s="4">
        <v>4</v>
      </c>
    </row>
    <row r="806" spans="1:5" x14ac:dyDescent="0.25">
      <c r="A806">
        <v>5456</v>
      </c>
      <c r="C806" s="1">
        <v>2</v>
      </c>
      <c r="E806" s="4">
        <v>4</v>
      </c>
    </row>
    <row r="807" spans="1:5" x14ac:dyDescent="0.25">
      <c r="A807">
        <v>5457</v>
      </c>
      <c r="E807" s="4">
        <v>4</v>
      </c>
    </row>
    <row r="808" spans="1:5" x14ac:dyDescent="0.25">
      <c r="A808">
        <v>5458</v>
      </c>
      <c r="B808" s="3">
        <v>1</v>
      </c>
      <c r="E808" s="4">
        <v>4</v>
      </c>
    </row>
    <row r="809" spans="1:5" x14ac:dyDescent="0.25">
      <c r="A809">
        <v>5459</v>
      </c>
      <c r="B809" s="3">
        <v>1</v>
      </c>
      <c r="E809" s="4">
        <v>4</v>
      </c>
    </row>
    <row r="810" spans="1:5" x14ac:dyDescent="0.25">
      <c r="A810">
        <v>5460</v>
      </c>
      <c r="B810" s="3">
        <v>1</v>
      </c>
      <c r="E810" s="4">
        <v>4</v>
      </c>
    </row>
    <row r="811" spans="1:5" x14ac:dyDescent="0.25">
      <c r="A811">
        <v>5461</v>
      </c>
      <c r="B811" s="3">
        <v>1</v>
      </c>
      <c r="E811" s="4">
        <v>4</v>
      </c>
    </row>
    <row r="812" spans="1:5" x14ac:dyDescent="0.25">
      <c r="A812">
        <v>5462</v>
      </c>
      <c r="B812" s="3">
        <v>1</v>
      </c>
      <c r="E812" s="4">
        <v>4</v>
      </c>
    </row>
    <row r="813" spans="1:5" x14ac:dyDescent="0.25">
      <c r="A813">
        <v>5463</v>
      </c>
      <c r="B813" s="3">
        <v>1</v>
      </c>
      <c r="E813" s="4">
        <v>4</v>
      </c>
    </row>
    <row r="814" spans="1:5" x14ac:dyDescent="0.25">
      <c r="A814">
        <v>5464</v>
      </c>
      <c r="B814" s="3">
        <v>1</v>
      </c>
      <c r="E814" s="4">
        <v>4</v>
      </c>
    </row>
    <row r="815" spans="1:5" x14ac:dyDescent="0.25">
      <c r="A815">
        <v>5465</v>
      </c>
      <c r="B815" s="3">
        <v>1</v>
      </c>
      <c r="E815" s="4">
        <v>4</v>
      </c>
    </row>
    <row r="816" spans="1:5" x14ac:dyDescent="0.25">
      <c r="A816">
        <v>5466</v>
      </c>
      <c r="B816" s="3">
        <v>1</v>
      </c>
      <c r="E816" s="4">
        <v>4</v>
      </c>
    </row>
    <row r="817" spans="1:5" x14ac:dyDescent="0.25">
      <c r="A817">
        <v>5467</v>
      </c>
      <c r="B817" s="3">
        <v>1</v>
      </c>
      <c r="E817" s="4">
        <v>4</v>
      </c>
    </row>
    <row r="818" spans="1:5" x14ac:dyDescent="0.25">
      <c r="A818">
        <v>5468</v>
      </c>
      <c r="B818" s="3">
        <v>1</v>
      </c>
      <c r="E818" s="4">
        <v>4</v>
      </c>
    </row>
    <row r="819" spans="1:5" x14ac:dyDescent="0.25">
      <c r="A819">
        <v>5469</v>
      </c>
      <c r="B819" s="3">
        <v>1</v>
      </c>
      <c r="E819" s="4">
        <v>4</v>
      </c>
    </row>
    <row r="820" spans="1:5" x14ac:dyDescent="0.25">
      <c r="A820">
        <v>5470</v>
      </c>
      <c r="B820" s="3">
        <v>1</v>
      </c>
      <c r="E820" s="4">
        <v>4</v>
      </c>
    </row>
    <row r="821" spans="1:5" x14ac:dyDescent="0.25">
      <c r="A821">
        <v>5471</v>
      </c>
      <c r="B821" s="3">
        <v>1</v>
      </c>
    </row>
    <row r="822" spans="1:5" x14ac:dyDescent="0.25">
      <c r="A822">
        <v>5472</v>
      </c>
      <c r="B822" s="3">
        <v>1</v>
      </c>
      <c r="D822" s="2">
        <v>3</v>
      </c>
    </row>
    <row r="823" spans="1:5" x14ac:dyDescent="0.25">
      <c r="A823">
        <v>5473</v>
      </c>
      <c r="B823" s="3">
        <v>1</v>
      </c>
      <c r="D823" s="2">
        <v>3</v>
      </c>
    </row>
    <row r="824" spans="1:5" x14ac:dyDescent="0.25">
      <c r="A824">
        <v>5474</v>
      </c>
      <c r="B824" s="3">
        <v>1</v>
      </c>
      <c r="D824" s="2">
        <v>3</v>
      </c>
    </row>
    <row r="825" spans="1:5" x14ac:dyDescent="0.25">
      <c r="A825">
        <v>5475</v>
      </c>
      <c r="B825" s="3">
        <v>1</v>
      </c>
      <c r="D825" s="2">
        <v>3</v>
      </c>
    </row>
    <row r="826" spans="1:5" x14ac:dyDescent="0.25">
      <c r="A826">
        <v>5476</v>
      </c>
      <c r="B826" s="3">
        <v>1</v>
      </c>
      <c r="C826" s="1">
        <v>2</v>
      </c>
      <c r="D826" s="2">
        <v>3</v>
      </c>
    </row>
    <row r="827" spans="1:5" x14ac:dyDescent="0.25">
      <c r="A827">
        <v>5477</v>
      </c>
      <c r="B827" s="3">
        <v>1</v>
      </c>
      <c r="C827" s="1">
        <v>2</v>
      </c>
      <c r="D827" s="2">
        <v>3</v>
      </c>
    </row>
    <row r="828" spans="1:5" x14ac:dyDescent="0.25">
      <c r="A828">
        <v>5478</v>
      </c>
      <c r="C828" s="1">
        <v>2</v>
      </c>
      <c r="D828" s="2">
        <v>3</v>
      </c>
    </row>
    <row r="829" spans="1:5" x14ac:dyDescent="0.25">
      <c r="A829">
        <v>5479</v>
      </c>
      <c r="C829" s="1">
        <v>2</v>
      </c>
      <c r="D829" s="2">
        <v>3</v>
      </c>
    </row>
    <row r="830" spans="1:5" x14ac:dyDescent="0.25">
      <c r="A830">
        <v>5480</v>
      </c>
      <c r="C830" s="1">
        <v>2</v>
      </c>
      <c r="D830" s="2">
        <v>3</v>
      </c>
    </row>
    <row r="831" spans="1:5" x14ac:dyDescent="0.25">
      <c r="A831">
        <v>5481</v>
      </c>
      <c r="C831" s="1">
        <v>2</v>
      </c>
      <c r="D831" s="2">
        <v>3</v>
      </c>
    </row>
    <row r="832" spans="1:5" x14ac:dyDescent="0.25">
      <c r="A832">
        <v>5482</v>
      </c>
      <c r="C832" s="1">
        <v>2</v>
      </c>
      <c r="D832" s="2">
        <v>3</v>
      </c>
    </row>
    <row r="833" spans="1:5" x14ac:dyDescent="0.25">
      <c r="A833">
        <v>5483</v>
      </c>
      <c r="C833" s="1">
        <v>2</v>
      </c>
      <c r="D833" s="2">
        <v>3</v>
      </c>
    </row>
    <row r="834" spans="1:5" x14ac:dyDescent="0.25">
      <c r="A834">
        <v>5484</v>
      </c>
      <c r="C834" s="1">
        <v>2</v>
      </c>
      <c r="D834" s="2">
        <v>3</v>
      </c>
      <c r="E834" s="4">
        <v>4</v>
      </c>
    </row>
    <row r="835" spans="1:5" x14ac:dyDescent="0.25">
      <c r="A835">
        <v>5485</v>
      </c>
      <c r="C835" s="1">
        <v>2</v>
      </c>
      <c r="D835" s="2">
        <v>3</v>
      </c>
      <c r="E835" s="4">
        <v>4</v>
      </c>
    </row>
    <row r="836" spans="1:5" x14ac:dyDescent="0.25">
      <c r="A836">
        <v>5486</v>
      </c>
      <c r="C836" s="1">
        <v>2</v>
      </c>
      <c r="D836" s="2">
        <v>3</v>
      </c>
      <c r="E836" s="4">
        <v>4</v>
      </c>
    </row>
    <row r="837" spans="1:5" x14ac:dyDescent="0.25">
      <c r="A837">
        <v>5487</v>
      </c>
      <c r="C837" s="1">
        <v>2</v>
      </c>
      <c r="D837" s="2">
        <v>3</v>
      </c>
      <c r="E837" s="4">
        <v>4</v>
      </c>
    </row>
    <row r="838" spans="1:5" x14ac:dyDescent="0.25">
      <c r="A838">
        <v>5488</v>
      </c>
      <c r="C838" s="1">
        <v>2</v>
      </c>
      <c r="E838" s="4">
        <v>4</v>
      </c>
    </row>
    <row r="839" spans="1:5" x14ac:dyDescent="0.25">
      <c r="A839">
        <v>5489</v>
      </c>
      <c r="C839" s="1">
        <v>2</v>
      </c>
      <c r="E839" s="4">
        <v>4</v>
      </c>
    </row>
    <row r="840" spans="1:5" x14ac:dyDescent="0.25">
      <c r="A840">
        <v>5490</v>
      </c>
      <c r="C840" s="1">
        <v>2</v>
      </c>
      <c r="E840" s="4">
        <v>4</v>
      </c>
    </row>
    <row r="841" spans="1:5" x14ac:dyDescent="0.25">
      <c r="A841">
        <v>5491</v>
      </c>
      <c r="C841" s="1">
        <v>2</v>
      </c>
      <c r="E841" s="4">
        <v>4</v>
      </c>
    </row>
    <row r="842" spans="1:5" x14ac:dyDescent="0.25">
      <c r="A842">
        <v>5492</v>
      </c>
      <c r="C842" s="1">
        <v>2</v>
      </c>
      <c r="E842" s="4">
        <v>4</v>
      </c>
    </row>
    <row r="843" spans="1:5" x14ac:dyDescent="0.25">
      <c r="A843">
        <v>5493</v>
      </c>
      <c r="C843" s="1">
        <v>2</v>
      </c>
      <c r="E843" s="4">
        <v>4</v>
      </c>
    </row>
    <row r="844" spans="1:5" x14ac:dyDescent="0.25">
      <c r="A844">
        <v>5494</v>
      </c>
      <c r="C844" s="1">
        <v>2</v>
      </c>
      <c r="E844" s="4">
        <v>4</v>
      </c>
    </row>
    <row r="845" spans="1:5" x14ac:dyDescent="0.25">
      <c r="A845">
        <v>5495</v>
      </c>
      <c r="C845" s="1">
        <v>2</v>
      </c>
      <c r="E845" s="4">
        <v>4</v>
      </c>
    </row>
    <row r="846" spans="1:5" x14ac:dyDescent="0.25">
      <c r="A846">
        <v>5496</v>
      </c>
      <c r="C846" s="1">
        <v>2</v>
      </c>
      <c r="E846" s="4">
        <v>4</v>
      </c>
    </row>
    <row r="847" spans="1:5" x14ac:dyDescent="0.25">
      <c r="A847">
        <v>5497</v>
      </c>
      <c r="C847" s="1">
        <v>2</v>
      </c>
      <c r="E847" s="4">
        <v>4</v>
      </c>
    </row>
    <row r="848" spans="1:5" x14ac:dyDescent="0.25">
      <c r="A848">
        <v>5498</v>
      </c>
      <c r="B848" s="3">
        <v>1</v>
      </c>
      <c r="E848" s="4">
        <v>4</v>
      </c>
    </row>
    <row r="849" spans="1:5" x14ac:dyDescent="0.25">
      <c r="A849">
        <v>5499</v>
      </c>
      <c r="B849" s="3">
        <v>1</v>
      </c>
      <c r="E849" s="4">
        <v>4</v>
      </c>
    </row>
    <row r="850" spans="1:5" x14ac:dyDescent="0.25">
      <c r="A850">
        <v>5500</v>
      </c>
      <c r="B850" s="3">
        <v>1</v>
      </c>
      <c r="E850" s="4">
        <v>4</v>
      </c>
    </row>
    <row r="851" spans="1:5" x14ac:dyDescent="0.25">
      <c r="A851">
        <v>5501</v>
      </c>
      <c r="B851" s="3">
        <v>1</v>
      </c>
    </row>
    <row r="852" spans="1:5" x14ac:dyDescent="0.25">
      <c r="A852">
        <v>5502</v>
      </c>
      <c r="B852" s="3">
        <v>1</v>
      </c>
    </row>
    <row r="853" spans="1:5" x14ac:dyDescent="0.25">
      <c r="A853">
        <v>5503</v>
      </c>
      <c r="B853" s="3">
        <v>1</v>
      </c>
    </row>
    <row r="854" spans="1:5" x14ac:dyDescent="0.25">
      <c r="A854">
        <v>5504</v>
      </c>
      <c r="B854" s="3">
        <v>1</v>
      </c>
      <c r="D854" s="2">
        <v>3</v>
      </c>
    </row>
    <row r="855" spans="1:5" x14ac:dyDescent="0.25">
      <c r="A855">
        <v>5505</v>
      </c>
      <c r="B855" s="3">
        <v>1</v>
      </c>
      <c r="D855" s="2">
        <v>3</v>
      </c>
    </row>
    <row r="856" spans="1:5" x14ac:dyDescent="0.25">
      <c r="A856">
        <v>5506</v>
      </c>
      <c r="B856" s="3">
        <v>1</v>
      </c>
      <c r="D856" s="2">
        <v>3</v>
      </c>
    </row>
    <row r="857" spans="1:5" x14ac:dyDescent="0.25">
      <c r="A857">
        <v>5507</v>
      </c>
      <c r="B857" s="3">
        <v>1</v>
      </c>
      <c r="D857" s="2">
        <v>3</v>
      </c>
    </row>
    <row r="858" spans="1:5" x14ac:dyDescent="0.25">
      <c r="A858">
        <v>5508</v>
      </c>
      <c r="B858" s="3">
        <v>1</v>
      </c>
      <c r="D858" s="2">
        <v>3</v>
      </c>
    </row>
    <row r="859" spans="1:5" x14ac:dyDescent="0.25">
      <c r="A859">
        <v>5509</v>
      </c>
      <c r="B859" s="3">
        <v>1</v>
      </c>
      <c r="D859" s="2">
        <v>3</v>
      </c>
    </row>
    <row r="860" spans="1:5" x14ac:dyDescent="0.25">
      <c r="A860">
        <v>5510</v>
      </c>
      <c r="B860" s="3">
        <v>1</v>
      </c>
      <c r="D860" s="2">
        <v>3</v>
      </c>
    </row>
    <row r="861" spans="1:5" x14ac:dyDescent="0.25">
      <c r="A861">
        <v>5511</v>
      </c>
      <c r="B861" s="3">
        <v>1</v>
      </c>
      <c r="D861" s="2">
        <v>3</v>
      </c>
    </row>
    <row r="862" spans="1:5" x14ac:dyDescent="0.25">
      <c r="A862">
        <v>5512</v>
      </c>
      <c r="B862" s="3">
        <v>1</v>
      </c>
      <c r="D862" s="2">
        <v>3</v>
      </c>
    </row>
    <row r="863" spans="1:5" x14ac:dyDescent="0.25">
      <c r="A863">
        <v>5513</v>
      </c>
      <c r="B863" s="3">
        <v>1</v>
      </c>
      <c r="D863" s="2">
        <v>3</v>
      </c>
    </row>
    <row r="864" spans="1:5" x14ac:dyDescent="0.25">
      <c r="A864">
        <v>5514</v>
      </c>
      <c r="B864" s="3">
        <v>1</v>
      </c>
      <c r="C864" s="1">
        <v>2</v>
      </c>
      <c r="D864" s="2">
        <v>3</v>
      </c>
    </row>
    <row r="865" spans="1:5" x14ac:dyDescent="0.25">
      <c r="A865">
        <v>5515</v>
      </c>
      <c r="B865" s="3">
        <v>1</v>
      </c>
      <c r="C865" s="1">
        <v>2</v>
      </c>
      <c r="D865" s="2">
        <v>3</v>
      </c>
    </row>
    <row r="866" spans="1:5" x14ac:dyDescent="0.25">
      <c r="A866">
        <v>5516</v>
      </c>
      <c r="B866" s="3">
        <v>1</v>
      </c>
      <c r="C866" s="1">
        <v>2</v>
      </c>
      <c r="D866" s="2">
        <v>3</v>
      </c>
    </row>
    <row r="867" spans="1:5" x14ac:dyDescent="0.25">
      <c r="A867">
        <v>5517</v>
      </c>
      <c r="B867" s="3">
        <v>1</v>
      </c>
      <c r="C867" s="1">
        <v>2</v>
      </c>
      <c r="D867" s="2">
        <v>3</v>
      </c>
    </row>
    <row r="868" spans="1:5" x14ac:dyDescent="0.25">
      <c r="A868">
        <v>5518</v>
      </c>
      <c r="C868" s="1">
        <v>2</v>
      </c>
      <c r="D868" s="2">
        <v>3</v>
      </c>
      <c r="E868" s="4">
        <v>4</v>
      </c>
    </row>
    <row r="869" spans="1:5" x14ac:dyDescent="0.25">
      <c r="A869">
        <v>5519</v>
      </c>
      <c r="C869" s="1">
        <v>2</v>
      </c>
      <c r="D869" s="2">
        <v>3</v>
      </c>
      <c r="E869" s="4">
        <v>4</v>
      </c>
    </row>
    <row r="870" spans="1:5" x14ac:dyDescent="0.25">
      <c r="A870">
        <v>5520</v>
      </c>
      <c r="C870" s="1">
        <v>2</v>
      </c>
      <c r="D870" s="2">
        <v>3</v>
      </c>
      <c r="E870" s="4">
        <v>4</v>
      </c>
    </row>
    <row r="871" spans="1:5" x14ac:dyDescent="0.25">
      <c r="A871">
        <v>5521</v>
      </c>
      <c r="C871" s="1">
        <v>2</v>
      </c>
      <c r="D871" s="2">
        <v>3</v>
      </c>
      <c r="E871" s="4">
        <v>4</v>
      </c>
    </row>
    <row r="872" spans="1:5" x14ac:dyDescent="0.25">
      <c r="A872">
        <v>5522</v>
      </c>
      <c r="C872" s="1">
        <v>2</v>
      </c>
      <c r="D872" s="2">
        <v>3</v>
      </c>
      <c r="E872" s="4">
        <v>4</v>
      </c>
    </row>
    <row r="873" spans="1:5" x14ac:dyDescent="0.25">
      <c r="A873">
        <v>5523</v>
      </c>
      <c r="C873" s="1">
        <v>2</v>
      </c>
      <c r="D873" s="2">
        <v>3</v>
      </c>
      <c r="E873" s="4">
        <v>4</v>
      </c>
    </row>
    <row r="874" spans="1:5" x14ac:dyDescent="0.25">
      <c r="A874">
        <v>5524</v>
      </c>
      <c r="C874" s="1">
        <v>2</v>
      </c>
      <c r="D874" s="2">
        <v>3</v>
      </c>
      <c r="E874" s="4">
        <v>4</v>
      </c>
    </row>
    <row r="875" spans="1:5" x14ac:dyDescent="0.25">
      <c r="A875">
        <v>5525</v>
      </c>
      <c r="C875" s="1">
        <v>2</v>
      </c>
      <c r="E875" s="4">
        <v>4</v>
      </c>
    </row>
    <row r="876" spans="1:5" x14ac:dyDescent="0.25">
      <c r="A876">
        <v>5526</v>
      </c>
      <c r="C876" s="1">
        <v>2</v>
      </c>
      <c r="E876" s="4">
        <v>4</v>
      </c>
    </row>
    <row r="877" spans="1:5" x14ac:dyDescent="0.25">
      <c r="A877">
        <v>5527</v>
      </c>
      <c r="C877" s="1">
        <v>2</v>
      </c>
      <c r="E877" s="4">
        <v>4</v>
      </c>
    </row>
    <row r="878" spans="1:5" x14ac:dyDescent="0.25">
      <c r="A878">
        <v>5528</v>
      </c>
      <c r="C878" s="1">
        <v>2</v>
      </c>
      <c r="E878" s="4">
        <v>4</v>
      </c>
    </row>
    <row r="879" spans="1:5" x14ac:dyDescent="0.25">
      <c r="A879">
        <v>5529</v>
      </c>
      <c r="C879" s="1">
        <v>2</v>
      </c>
      <c r="E879" s="4">
        <v>4</v>
      </c>
    </row>
    <row r="880" spans="1:5" x14ac:dyDescent="0.25">
      <c r="A880">
        <v>5530</v>
      </c>
      <c r="C880" s="1">
        <v>2</v>
      </c>
      <c r="E880" s="4">
        <v>4</v>
      </c>
    </row>
    <row r="881" spans="1:5" x14ac:dyDescent="0.25">
      <c r="A881">
        <v>5531</v>
      </c>
      <c r="C881" s="1">
        <v>2</v>
      </c>
      <c r="E881" s="4">
        <v>4</v>
      </c>
    </row>
    <row r="882" spans="1:5" x14ac:dyDescent="0.25">
      <c r="A882">
        <v>5532</v>
      </c>
      <c r="C882" s="1">
        <v>2</v>
      </c>
      <c r="E882" s="4">
        <v>4</v>
      </c>
    </row>
    <row r="883" spans="1:5" x14ac:dyDescent="0.25">
      <c r="A883">
        <v>5533</v>
      </c>
      <c r="C883" s="1">
        <v>2</v>
      </c>
      <c r="E883" s="4">
        <v>4</v>
      </c>
    </row>
    <row r="884" spans="1:5" x14ac:dyDescent="0.25">
      <c r="A884">
        <v>5534</v>
      </c>
      <c r="C884" s="1">
        <v>2</v>
      </c>
      <c r="E884" s="4">
        <v>4</v>
      </c>
    </row>
    <row r="885" spans="1:5" x14ac:dyDescent="0.25">
      <c r="A885">
        <v>5535</v>
      </c>
      <c r="C885" s="1">
        <v>2</v>
      </c>
      <c r="E885" s="4">
        <v>4</v>
      </c>
    </row>
    <row r="886" spans="1:5" x14ac:dyDescent="0.25">
      <c r="A886">
        <v>5536</v>
      </c>
      <c r="C886" s="1">
        <v>2</v>
      </c>
      <c r="E886" s="4">
        <v>4</v>
      </c>
    </row>
    <row r="887" spans="1:5" x14ac:dyDescent="0.25">
      <c r="A887">
        <v>5537</v>
      </c>
      <c r="C887" s="1">
        <v>2</v>
      </c>
      <c r="E887" s="4">
        <v>4</v>
      </c>
    </row>
    <row r="888" spans="1:5" x14ac:dyDescent="0.25">
      <c r="A888">
        <v>5538</v>
      </c>
      <c r="C888" s="1">
        <v>2</v>
      </c>
      <c r="E888" s="4">
        <v>4</v>
      </c>
    </row>
    <row r="889" spans="1:5" x14ac:dyDescent="0.25">
      <c r="A889">
        <v>5539</v>
      </c>
      <c r="B889" s="3">
        <v>1</v>
      </c>
      <c r="C889" s="1">
        <v>2</v>
      </c>
      <c r="E889" s="4">
        <v>4</v>
      </c>
    </row>
    <row r="890" spans="1:5" x14ac:dyDescent="0.25">
      <c r="A890">
        <v>5540</v>
      </c>
      <c r="B890" s="3">
        <v>1</v>
      </c>
      <c r="C890" s="1">
        <v>2</v>
      </c>
    </row>
    <row r="891" spans="1:5" x14ac:dyDescent="0.25">
      <c r="A891">
        <v>5541</v>
      </c>
      <c r="B891" s="3">
        <v>1</v>
      </c>
    </row>
    <row r="892" spans="1:5" x14ac:dyDescent="0.25">
      <c r="A892">
        <v>5542</v>
      </c>
      <c r="B892" s="3">
        <v>1</v>
      </c>
    </row>
    <row r="893" spans="1:5" x14ac:dyDescent="0.25">
      <c r="A893">
        <v>5543</v>
      </c>
      <c r="B893" s="3">
        <v>1</v>
      </c>
    </row>
    <row r="894" spans="1:5" x14ac:dyDescent="0.25">
      <c r="A894">
        <v>5544</v>
      </c>
      <c r="B894" s="3">
        <v>1</v>
      </c>
      <c r="D894" s="2">
        <v>3</v>
      </c>
    </row>
    <row r="895" spans="1:5" x14ac:dyDescent="0.25">
      <c r="A895">
        <v>5545</v>
      </c>
      <c r="B895" s="3">
        <v>1</v>
      </c>
      <c r="D895" s="2">
        <v>3</v>
      </c>
    </row>
    <row r="896" spans="1:5" x14ac:dyDescent="0.25">
      <c r="A896">
        <v>5546</v>
      </c>
      <c r="B896" s="3">
        <v>1</v>
      </c>
      <c r="D896" s="2">
        <v>3</v>
      </c>
    </row>
    <row r="897" spans="1:5" x14ac:dyDescent="0.25">
      <c r="A897">
        <v>5547</v>
      </c>
      <c r="B897" s="3">
        <v>1</v>
      </c>
      <c r="D897" s="2">
        <v>3</v>
      </c>
    </row>
    <row r="898" spans="1:5" x14ac:dyDescent="0.25">
      <c r="A898">
        <v>5548</v>
      </c>
      <c r="B898" s="3">
        <v>1</v>
      </c>
      <c r="D898" s="2">
        <v>3</v>
      </c>
    </row>
    <row r="899" spans="1:5" x14ac:dyDescent="0.25">
      <c r="A899">
        <v>5549</v>
      </c>
      <c r="B899" s="3">
        <v>1</v>
      </c>
      <c r="D899" s="2">
        <v>3</v>
      </c>
    </row>
    <row r="900" spans="1:5" x14ac:dyDescent="0.25">
      <c r="A900">
        <v>5550</v>
      </c>
      <c r="B900" s="3">
        <v>1</v>
      </c>
      <c r="D900" s="2">
        <v>3</v>
      </c>
    </row>
    <row r="901" spans="1:5" x14ac:dyDescent="0.25">
      <c r="A901">
        <v>5551</v>
      </c>
      <c r="B901" s="3">
        <v>1</v>
      </c>
      <c r="D901" s="2">
        <v>3</v>
      </c>
    </row>
    <row r="902" spans="1:5" x14ac:dyDescent="0.25">
      <c r="A902">
        <v>5552</v>
      </c>
      <c r="B902" s="3">
        <v>1</v>
      </c>
      <c r="D902" s="2">
        <v>3</v>
      </c>
    </row>
    <row r="903" spans="1:5" x14ac:dyDescent="0.25">
      <c r="A903">
        <v>5553</v>
      </c>
      <c r="B903" s="3">
        <v>1</v>
      </c>
      <c r="D903" s="2">
        <v>3</v>
      </c>
    </row>
    <row r="904" spans="1:5" x14ac:dyDescent="0.25">
      <c r="A904">
        <v>5554</v>
      </c>
      <c r="B904" s="3">
        <v>1</v>
      </c>
      <c r="D904" s="2">
        <v>3</v>
      </c>
    </row>
    <row r="905" spans="1:5" x14ac:dyDescent="0.25">
      <c r="A905">
        <v>5555</v>
      </c>
      <c r="B905" s="3">
        <v>1</v>
      </c>
      <c r="D905" s="2">
        <v>3</v>
      </c>
    </row>
    <row r="906" spans="1:5" x14ac:dyDescent="0.25">
      <c r="A906">
        <v>5556</v>
      </c>
      <c r="B906" s="3">
        <v>1</v>
      </c>
      <c r="D906" s="2">
        <v>3</v>
      </c>
    </row>
    <row r="907" spans="1:5" x14ac:dyDescent="0.25">
      <c r="A907">
        <v>5557</v>
      </c>
      <c r="B907" s="3">
        <v>1</v>
      </c>
      <c r="D907" s="2">
        <v>3</v>
      </c>
    </row>
    <row r="908" spans="1:5" x14ac:dyDescent="0.25">
      <c r="A908">
        <v>5558</v>
      </c>
      <c r="B908" s="3">
        <v>1</v>
      </c>
      <c r="D908" s="2">
        <v>3</v>
      </c>
    </row>
    <row r="909" spans="1:5" x14ac:dyDescent="0.25">
      <c r="A909">
        <v>5559</v>
      </c>
      <c r="B909" s="3">
        <v>1</v>
      </c>
      <c r="C909" s="1">
        <v>2</v>
      </c>
      <c r="D909" s="2">
        <v>3</v>
      </c>
    </row>
    <row r="910" spans="1:5" x14ac:dyDescent="0.25">
      <c r="A910">
        <v>5560</v>
      </c>
      <c r="B910" s="3">
        <v>1</v>
      </c>
      <c r="C910" s="1">
        <v>2</v>
      </c>
      <c r="D910" s="2">
        <v>3</v>
      </c>
    </row>
    <row r="911" spans="1:5" x14ac:dyDescent="0.25">
      <c r="A911">
        <v>5561</v>
      </c>
      <c r="B911" s="3">
        <v>1</v>
      </c>
      <c r="C911" s="1">
        <v>2</v>
      </c>
      <c r="D911" s="2">
        <v>3</v>
      </c>
      <c r="E911" s="4">
        <v>4</v>
      </c>
    </row>
    <row r="912" spans="1:5" x14ac:dyDescent="0.25">
      <c r="A912">
        <v>5562</v>
      </c>
      <c r="C912" s="1">
        <v>2</v>
      </c>
      <c r="D912" s="2">
        <v>3</v>
      </c>
      <c r="E912" s="4">
        <v>4</v>
      </c>
    </row>
    <row r="913" spans="1:5" x14ac:dyDescent="0.25">
      <c r="A913">
        <v>5563</v>
      </c>
      <c r="C913" s="1">
        <v>2</v>
      </c>
      <c r="D913" s="2">
        <v>3</v>
      </c>
      <c r="E913" s="4">
        <v>4</v>
      </c>
    </row>
    <row r="914" spans="1:5" x14ac:dyDescent="0.25">
      <c r="A914">
        <v>5564</v>
      </c>
      <c r="C914" s="1">
        <v>2</v>
      </c>
      <c r="D914" s="2">
        <v>3</v>
      </c>
      <c r="E914" s="4">
        <v>4</v>
      </c>
    </row>
    <row r="915" spans="1:5" x14ac:dyDescent="0.25">
      <c r="A915">
        <v>5565</v>
      </c>
      <c r="C915" s="1">
        <v>2</v>
      </c>
      <c r="D915" s="2">
        <v>3</v>
      </c>
      <c r="E915" s="4">
        <v>4</v>
      </c>
    </row>
    <row r="916" spans="1:5" x14ac:dyDescent="0.25">
      <c r="A916">
        <v>5566</v>
      </c>
      <c r="C916" s="1">
        <v>2</v>
      </c>
      <c r="D916" s="2">
        <v>3</v>
      </c>
      <c r="E916" s="4">
        <v>4</v>
      </c>
    </row>
    <row r="917" spans="1:5" x14ac:dyDescent="0.25">
      <c r="A917">
        <v>5567</v>
      </c>
      <c r="C917" s="1">
        <v>2</v>
      </c>
      <c r="E917" s="4">
        <v>4</v>
      </c>
    </row>
    <row r="918" spans="1:5" x14ac:dyDescent="0.25">
      <c r="A918">
        <v>5568</v>
      </c>
      <c r="C918" s="1">
        <v>2</v>
      </c>
      <c r="E918" s="4">
        <v>4</v>
      </c>
    </row>
    <row r="919" spans="1:5" x14ac:dyDescent="0.25">
      <c r="A919">
        <v>5569</v>
      </c>
      <c r="C919" s="1">
        <v>2</v>
      </c>
      <c r="E919" s="4">
        <v>4</v>
      </c>
    </row>
    <row r="920" spans="1:5" x14ac:dyDescent="0.25">
      <c r="A920">
        <v>5570</v>
      </c>
      <c r="C920" s="1">
        <v>2</v>
      </c>
      <c r="E920" s="4">
        <v>4</v>
      </c>
    </row>
    <row r="921" spans="1:5" x14ac:dyDescent="0.25">
      <c r="A921">
        <v>5571</v>
      </c>
      <c r="C921" s="1">
        <v>2</v>
      </c>
      <c r="E921" s="4">
        <v>4</v>
      </c>
    </row>
    <row r="922" spans="1:5" x14ac:dyDescent="0.25">
      <c r="A922">
        <v>5572</v>
      </c>
      <c r="C922" s="1">
        <v>2</v>
      </c>
      <c r="E922" s="4">
        <v>4</v>
      </c>
    </row>
    <row r="923" spans="1:5" x14ac:dyDescent="0.25">
      <c r="A923">
        <v>5573</v>
      </c>
      <c r="C923" s="1">
        <v>2</v>
      </c>
      <c r="E923" s="4">
        <v>4</v>
      </c>
    </row>
    <row r="924" spans="1:5" x14ac:dyDescent="0.25">
      <c r="A924">
        <v>5574</v>
      </c>
      <c r="C924" s="1">
        <v>2</v>
      </c>
      <c r="E924" s="4">
        <v>4</v>
      </c>
    </row>
    <row r="925" spans="1:5" x14ac:dyDescent="0.25">
      <c r="A925">
        <v>5575</v>
      </c>
      <c r="C925" s="1">
        <v>2</v>
      </c>
      <c r="E925" s="4">
        <v>4</v>
      </c>
    </row>
    <row r="926" spans="1:5" x14ac:dyDescent="0.25">
      <c r="A926">
        <v>5576</v>
      </c>
      <c r="C926" s="1">
        <v>2</v>
      </c>
      <c r="E926" s="4">
        <v>4</v>
      </c>
    </row>
    <row r="927" spans="1:5" x14ac:dyDescent="0.25">
      <c r="A927">
        <v>5577</v>
      </c>
      <c r="C927" s="1">
        <v>2</v>
      </c>
      <c r="E927" s="4">
        <v>4</v>
      </c>
    </row>
    <row r="928" spans="1:5" x14ac:dyDescent="0.25">
      <c r="A928">
        <v>5578</v>
      </c>
      <c r="C928" s="1">
        <v>2</v>
      </c>
      <c r="E928" s="4">
        <v>4</v>
      </c>
    </row>
    <row r="929" spans="1:5" x14ac:dyDescent="0.25">
      <c r="A929">
        <v>5579</v>
      </c>
      <c r="C929" s="1">
        <v>2</v>
      </c>
      <c r="E929" s="4">
        <v>4</v>
      </c>
    </row>
    <row r="930" spans="1:5" x14ac:dyDescent="0.25">
      <c r="A930">
        <v>5580</v>
      </c>
      <c r="C930" s="1">
        <v>2</v>
      </c>
      <c r="E930" s="4">
        <v>4</v>
      </c>
    </row>
    <row r="931" spans="1:5" x14ac:dyDescent="0.25">
      <c r="A931">
        <v>5581</v>
      </c>
      <c r="C931" s="1">
        <v>2</v>
      </c>
      <c r="E931" s="4">
        <v>4</v>
      </c>
    </row>
    <row r="932" spans="1:5" x14ac:dyDescent="0.25">
      <c r="A932">
        <v>5582</v>
      </c>
      <c r="C932" s="1">
        <v>2</v>
      </c>
      <c r="E932" s="4">
        <v>4</v>
      </c>
    </row>
    <row r="933" spans="1:5" x14ac:dyDescent="0.25">
      <c r="A933">
        <v>5583</v>
      </c>
      <c r="C933" s="1">
        <v>2</v>
      </c>
      <c r="E933" s="4">
        <v>4</v>
      </c>
    </row>
    <row r="934" spans="1:5" x14ac:dyDescent="0.25">
      <c r="A934">
        <v>5584</v>
      </c>
      <c r="B934" s="3">
        <v>1</v>
      </c>
      <c r="C934" s="1">
        <v>2</v>
      </c>
      <c r="E934" s="4">
        <v>4</v>
      </c>
    </row>
    <row r="935" spans="1:5" x14ac:dyDescent="0.25">
      <c r="A935">
        <v>5585</v>
      </c>
      <c r="B935" s="3">
        <v>1</v>
      </c>
      <c r="C935" s="1">
        <v>2</v>
      </c>
    </row>
    <row r="936" spans="1:5" x14ac:dyDescent="0.25">
      <c r="A936">
        <v>5586</v>
      </c>
      <c r="B936" s="3">
        <v>1</v>
      </c>
    </row>
    <row r="937" spans="1:5" x14ac:dyDescent="0.25">
      <c r="A937">
        <v>5587</v>
      </c>
      <c r="B937" s="3">
        <v>1</v>
      </c>
      <c r="D937" s="2">
        <v>3</v>
      </c>
    </row>
    <row r="938" spans="1:5" x14ac:dyDescent="0.25">
      <c r="A938">
        <v>5588</v>
      </c>
      <c r="B938" s="3">
        <v>1</v>
      </c>
      <c r="D938" s="2">
        <v>3</v>
      </c>
    </row>
    <row r="939" spans="1:5" x14ac:dyDescent="0.25">
      <c r="A939">
        <v>5589</v>
      </c>
      <c r="B939" s="3">
        <v>1</v>
      </c>
      <c r="D939" s="2">
        <v>3</v>
      </c>
    </row>
    <row r="940" spans="1:5" x14ac:dyDescent="0.25">
      <c r="A940">
        <v>5590</v>
      </c>
      <c r="B940" s="3">
        <v>1</v>
      </c>
      <c r="D940" s="2">
        <v>3</v>
      </c>
    </row>
    <row r="941" spans="1:5" x14ac:dyDescent="0.25">
      <c r="A941">
        <v>5591</v>
      </c>
      <c r="B941" s="3">
        <v>1</v>
      </c>
      <c r="D941" s="2">
        <v>3</v>
      </c>
    </row>
    <row r="942" spans="1:5" x14ac:dyDescent="0.25">
      <c r="A942">
        <v>5592</v>
      </c>
      <c r="B942" s="3">
        <v>1</v>
      </c>
      <c r="D942" s="2">
        <v>3</v>
      </c>
    </row>
    <row r="943" spans="1:5" x14ac:dyDescent="0.25">
      <c r="A943">
        <v>5593</v>
      </c>
      <c r="B943" s="3">
        <v>1</v>
      </c>
      <c r="D943" s="2">
        <v>3</v>
      </c>
    </row>
    <row r="944" spans="1:5" x14ac:dyDescent="0.25">
      <c r="A944">
        <v>5594</v>
      </c>
      <c r="B944" s="3">
        <v>1</v>
      </c>
      <c r="D944" s="2">
        <v>3</v>
      </c>
    </row>
    <row r="945" spans="1:5" x14ac:dyDescent="0.25">
      <c r="A945">
        <v>5595</v>
      </c>
      <c r="B945" s="3">
        <v>1</v>
      </c>
      <c r="D945" s="2">
        <v>3</v>
      </c>
    </row>
    <row r="946" spans="1:5" x14ac:dyDescent="0.25">
      <c r="A946">
        <v>5596</v>
      </c>
      <c r="B946" s="3">
        <v>1</v>
      </c>
      <c r="D946" s="2">
        <v>3</v>
      </c>
    </row>
    <row r="947" spans="1:5" x14ac:dyDescent="0.25">
      <c r="A947">
        <v>5597</v>
      </c>
      <c r="B947" s="3">
        <v>1</v>
      </c>
      <c r="D947" s="2">
        <v>3</v>
      </c>
    </row>
    <row r="948" spans="1:5" x14ac:dyDescent="0.25">
      <c r="A948">
        <v>5598</v>
      </c>
      <c r="B948" s="3">
        <v>1</v>
      </c>
      <c r="D948" s="2">
        <v>3</v>
      </c>
    </row>
    <row r="949" spans="1:5" x14ac:dyDescent="0.25">
      <c r="A949">
        <v>5599</v>
      </c>
      <c r="B949" s="3">
        <v>1</v>
      </c>
      <c r="D949" s="2">
        <v>3</v>
      </c>
    </row>
    <row r="950" spans="1:5" x14ac:dyDescent="0.25">
      <c r="A950">
        <v>5600</v>
      </c>
      <c r="B950" s="3">
        <v>1</v>
      </c>
      <c r="D950" s="2">
        <v>3</v>
      </c>
    </row>
    <row r="951" spans="1:5" x14ac:dyDescent="0.25">
      <c r="A951">
        <v>5601</v>
      </c>
      <c r="B951" s="3">
        <v>1</v>
      </c>
      <c r="D951" s="2">
        <v>3</v>
      </c>
    </row>
    <row r="952" spans="1:5" x14ac:dyDescent="0.25">
      <c r="A952">
        <v>5602</v>
      </c>
      <c r="B952" s="3">
        <v>1</v>
      </c>
      <c r="D952" s="2">
        <v>3</v>
      </c>
    </row>
    <row r="953" spans="1:5" x14ac:dyDescent="0.25">
      <c r="A953">
        <v>5603</v>
      </c>
      <c r="B953" s="3">
        <v>1</v>
      </c>
      <c r="C953" s="1">
        <v>2</v>
      </c>
      <c r="D953" s="2">
        <v>3</v>
      </c>
    </row>
    <row r="954" spans="1:5" x14ac:dyDescent="0.25">
      <c r="A954">
        <v>5604</v>
      </c>
      <c r="B954" s="3">
        <v>1</v>
      </c>
      <c r="C954" s="1">
        <v>2</v>
      </c>
      <c r="D954" s="2">
        <v>3</v>
      </c>
    </row>
    <row r="955" spans="1:5" x14ac:dyDescent="0.25">
      <c r="A955">
        <v>5605</v>
      </c>
      <c r="C955" s="1">
        <v>2</v>
      </c>
      <c r="D955" s="2">
        <v>3</v>
      </c>
    </row>
    <row r="956" spans="1:5" x14ac:dyDescent="0.25">
      <c r="A956">
        <v>5606</v>
      </c>
      <c r="C956" s="1">
        <v>2</v>
      </c>
      <c r="D956" s="2">
        <v>3</v>
      </c>
    </row>
    <row r="957" spans="1:5" x14ac:dyDescent="0.25">
      <c r="A957">
        <v>5607</v>
      </c>
      <c r="C957" s="1">
        <v>2</v>
      </c>
      <c r="D957" s="2">
        <v>3</v>
      </c>
    </row>
    <row r="958" spans="1:5" x14ac:dyDescent="0.25">
      <c r="A958">
        <v>5608</v>
      </c>
      <c r="C958" s="1">
        <v>2</v>
      </c>
      <c r="D958" s="2">
        <v>3</v>
      </c>
      <c r="E958" s="4">
        <v>4</v>
      </c>
    </row>
    <row r="959" spans="1:5" x14ac:dyDescent="0.25">
      <c r="A959">
        <v>5609</v>
      </c>
      <c r="C959" s="1">
        <v>2</v>
      </c>
      <c r="D959" s="2">
        <v>3</v>
      </c>
      <c r="E959" s="4">
        <v>4</v>
      </c>
    </row>
    <row r="960" spans="1:5" x14ac:dyDescent="0.25">
      <c r="A960">
        <v>5610</v>
      </c>
      <c r="C960" s="1">
        <v>2</v>
      </c>
      <c r="D960" s="2">
        <v>3</v>
      </c>
      <c r="E960" s="4">
        <v>4</v>
      </c>
    </row>
    <row r="961" spans="1:5" x14ac:dyDescent="0.25">
      <c r="A961">
        <v>5611</v>
      </c>
      <c r="C961" s="1">
        <v>2</v>
      </c>
      <c r="E961" s="4">
        <v>4</v>
      </c>
    </row>
    <row r="962" spans="1:5" x14ac:dyDescent="0.25">
      <c r="A962">
        <v>5612</v>
      </c>
      <c r="C962" s="1">
        <v>2</v>
      </c>
      <c r="E962" s="4">
        <v>4</v>
      </c>
    </row>
    <row r="963" spans="1:5" x14ac:dyDescent="0.25">
      <c r="A963">
        <v>5613</v>
      </c>
      <c r="C963" s="1">
        <v>2</v>
      </c>
      <c r="E963" s="4">
        <v>4</v>
      </c>
    </row>
    <row r="964" spans="1:5" x14ac:dyDescent="0.25">
      <c r="A964">
        <v>5614</v>
      </c>
      <c r="C964" s="1">
        <v>2</v>
      </c>
      <c r="E964" s="4">
        <v>4</v>
      </c>
    </row>
    <row r="965" spans="1:5" x14ac:dyDescent="0.25">
      <c r="A965">
        <v>5615</v>
      </c>
      <c r="C965" s="1">
        <v>2</v>
      </c>
      <c r="E965" s="4">
        <v>4</v>
      </c>
    </row>
    <row r="966" spans="1:5" x14ac:dyDescent="0.25">
      <c r="A966">
        <v>5616</v>
      </c>
      <c r="C966" s="1">
        <v>2</v>
      </c>
      <c r="E966" s="4">
        <v>4</v>
      </c>
    </row>
    <row r="967" spans="1:5" x14ac:dyDescent="0.25">
      <c r="A967">
        <v>5617</v>
      </c>
      <c r="C967" s="1">
        <v>2</v>
      </c>
      <c r="E967" s="4">
        <v>4</v>
      </c>
    </row>
    <row r="968" spans="1:5" x14ac:dyDescent="0.25">
      <c r="A968">
        <v>5618</v>
      </c>
      <c r="C968" s="1">
        <v>2</v>
      </c>
      <c r="E968" s="4">
        <v>4</v>
      </c>
    </row>
    <row r="969" spans="1:5" x14ac:dyDescent="0.25">
      <c r="A969">
        <v>5619</v>
      </c>
      <c r="C969" s="1">
        <v>2</v>
      </c>
      <c r="E969" s="4">
        <v>4</v>
      </c>
    </row>
    <row r="970" spans="1:5" x14ac:dyDescent="0.25">
      <c r="A970">
        <v>5620</v>
      </c>
      <c r="C970" s="1">
        <v>2</v>
      </c>
      <c r="E970" s="4">
        <v>4</v>
      </c>
    </row>
    <row r="971" spans="1:5" x14ac:dyDescent="0.25">
      <c r="A971">
        <v>5621</v>
      </c>
      <c r="C971" s="1">
        <v>2</v>
      </c>
      <c r="E971" s="4">
        <v>4</v>
      </c>
    </row>
    <row r="972" spans="1:5" x14ac:dyDescent="0.25">
      <c r="A972">
        <v>5622</v>
      </c>
      <c r="C972" s="1">
        <v>2</v>
      </c>
      <c r="E972" s="4">
        <v>4</v>
      </c>
    </row>
    <row r="973" spans="1:5" x14ac:dyDescent="0.25">
      <c r="A973">
        <v>5623</v>
      </c>
      <c r="C973" s="1">
        <v>2</v>
      </c>
      <c r="E973" s="4">
        <v>4</v>
      </c>
    </row>
    <row r="974" spans="1:5" x14ac:dyDescent="0.25">
      <c r="A974">
        <v>5624</v>
      </c>
      <c r="C974" s="1">
        <v>2</v>
      </c>
      <c r="E974" s="4">
        <v>4</v>
      </c>
    </row>
    <row r="975" spans="1:5" x14ac:dyDescent="0.25">
      <c r="A975">
        <v>5625</v>
      </c>
      <c r="C975" s="1">
        <v>2</v>
      </c>
      <c r="E975" s="4">
        <v>4</v>
      </c>
    </row>
    <row r="976" spans="1:5" x14ac:dyDescent="0.25">
      <c r="A976">
        <v>5626</v>
      </c>
      <c r="C976" s="1">
        <v>2</v>
      </c>
      <c r="E976" s="4">
        <v>4</v>
      </c>
    </row>
    <row r="977" spans="1:5" x14ac:dyDescent="0.25">
      <c r="A977">
        <v>5627</v>
      </c>
      <c r="C977" s="1">
        <v>2</v>
      </c>
      <c r="E977" s="4">
        <v>4</v>
      </c>
    </row>
    <row r="978" spans="1:5" x14ac:dyDescent="0.25">
      <c r="A978">
        <v>5628</v>
      </c>
      <c r="C978" s="1">
        <v>2</v>
      </c>
      <c r="E978" s="4">
        <v>4</v>
      </c>
    </row>
    <row r="979" spans="1:5" x14ac:dyDescent="0.25">
      <c r="A979">
        <v>5629</v>
      </c>
      <c r="B979" s="3">
        <v>1</v>
      </c>
      <c r="C979" s="1">
        <v>2</v>
      </c>
      <c r="E979" s="4">
        <v>4</v>
      </c>
    </row>
    <row r="980" spans="1:5" x14ac:dyDescent="0.25">
      <c r="A980">
        <v>5630</v>
      </c>
      <c r="B980" s="3">
        <v>1</v>
      </c>
      <c r="C980" s="1">
        <v>2</v>
      </c>
      <c r="E980" s="4">
        <v>4</v>
      </c>
    </row>
    <row r="981" spans="1:5" x14ac:dyDescent="0.25">
      <c r="A981">
        <v>5631</v>
      </c>
      <c r="B981" s="3">
        <v>1</v>
      </c>
      <c r="C981" s="1">
        <v>2</v>
      </c>
      <c r="E981" s="4">
        <v>4</v>
      </c>
    </row>
    <row r="982" spans="1:5" x14ac:dyDescent="0.25">
      <c r="A982">
        <v>5632</v>
      </c>
      <c r="B982" s="3">
        <v>1</v>
      </c>
      <c r="C982" s="1">
        <v>2</v>
      </c>
    </row>
    <row r="983" spans="1:5" x14ac:dyDescent="0.25">
      <c r="A983">
        <v>5633</v>
      </c>
      <c r="B983" s="3">
        <v>1</v>
      </c>
    </row>
    <row r="984" spans="1:5" x14ac:dyDescent="0.25">
      <c r="A984">
        <v>5634</v>
      </c>
      <c r="B984" s="3">
        <v>1</v>
      </c>
      <c r="D984" s="2">
        <v>3</v>
      </c>
    </row>
    <row r="985" spans="1:5" x14ac:dyDescent="0.25">
      <c r="A985">
        <v>5635</v>
      </c>
      <c r="B985" s="3">
        <v>1</v>
      </c>
      <c r="D985" s="2">
        <v>3</v>
      </c>
    </row>
    <row r="986" spans="1:5" x14ac:dyDescent="0.25">
      <c r="A986">
        <v>5636</v>
      </c>
      <c r="B986" s="3">
        <v>1</v>
      </c>
      <c r="D986" s="2">
        <v>3</v>
      </c>
    </row>
    <row r="987" spans="1:5" x14ac:dyDescent="0.25">
      <c r="A987">
        <v>5637</v>
      </c>
      <c r="B987" s="3">
        <v>1</v>
      </c>
      <c r="D987" s="2">
        <v>3</v>
      </c>
    </row>
    <row r="988" spans="1:5" x14ac:dyDescent="0.25">
      <c r="A988">
        <v>5638</v>
      </c>
      <c r="B988" s="3">
        <v>1</v>
      </c>
      <c r="D988" s="2">
        <v>3</v>
      </c>
    </row>
    <row r="989" spans="1:5" x14ac:dyDescent="0.25">
      <c r="A989">
        <v>5639</v>
      </c>
      <c r="B989" s="3">
        <v>1</v>
      </c>
      <c r="D989" s="2">
        <v>3</v>
      </c>
    </row>
    <row r="990" spans="1:5" x14ac:dyDescent="0.25">
      <c r="A990">
        <v>5640</v>
      </c>
      <c r="B990" s="3">
        <v>1</v>
      </c>
      <c r="D990" s="2">
        <v>3</v>
      </c>
    </row>
    <row r="991" spans="1:5" x14ac:dyDescent="0.25">
      <c r="A991">
        <v>5641</v>
      </c>
      <c r="B991" s="3">
        <v>1</v>
      </c>
      <c r="D991" s="2">
        <v>3</v>
      </c>
    </row>
    <row r="992" spans="1:5" x14ac:dyDescent="0.25">
      <c r="A992">
        <v>5642</v>
      </c>
      <c r="B992" s="3">
        <v>1</v>
      </c>
      <c r="D992" s="2">
        <v>3</v>
      </c>
    </row>
    <row r="993" spans="1:5" x14ac:dyDescent="0.25">
      <c r="A993">
        <v>5643</v>
      </c>
      <c r="B993" s="3">
        <v>1</v>
      </c>
      <c r="D993" s="2">
        <v>3</v>
      </c>
    </row>
    <row r="994" spans="1:5" x14ac:dyDescent="0.25">
      <c r="A994">
        <v>5644</v>
      </c>
      <c r="B994" s="3">
        <v>1</v>
      </c>
      <c r="D994" s="2">
        <v>3</v>
      </c>
    </row>
    <row r="995" spans="1:5" x14ac:dyDescent="0.25">
      <c r="A995">
        <v>5645</v>
      </c>
      <c r="B995" s="3">
        <v>1</v>
      </c>
      <c r="D995" s="2">
        <v>3</v>
      </c>
    </row>
    <row r="996" spans="1:5" x14ac:dyDescent="0.25">
      <c r="A996">
        <v>5646</v>
      </c>
      <c r="B996" s="3">
        <v>1</v>
      </c>
      <c r="D996" s="2">
        <v>3</v>
      </c>
    </row>
    <row r="997" spans="1:5" x14ac:dyDescent="0.25">
      <c r="A997">
        <v>5647</v>
      </c>
      <c r="B997" s="3">
        <v>1</v>
      </c>
      <c r="D997" s="2">
        <v>3</v>
      </c>
    </row>
    <row r="998" spans="1:5" x14ac:dyDescent="0.25">
      <c r="A998">
        <v>5648</v>
      </c>
      <c r="B998" s="3">
        <v>1</v>
      </c>
      <c r="D998" s="2">
        <v>3</v>
      </c>
    </row>
    <row r="999" spans="1:5" x14ac:dyDescent="0.25">
      <c r="A999">
        <v>5649</v>
      </c>
      <c r="B999" s="3">
        <v>1</v>
      </c>
      <c r="D999" s="2">
        <v>3</v>
      </c>
    </row>
    <row r="1000" spans="1:5" x14ac:dyDescent="0.25">
      <c r="A1000">
        <v>5650</v>
      </c>
      <c r="B1000" s="3">
        <v>1</v>
      </c>
      <c r="D1000" s="2">
        <v>3</v>
      </c>
    </row>
    <row r="1001" spans="1:5" x14ac:dyDescent="0.25">
      <c r="A1001">
        <v>5651</v>
      </c>
      <c r="B1001" s="3">
        <v>1</v>
      </c>
      <c r="D1001" s="2">
        <v>3</v>
      </c>
    </row>
    <row r="1002" spans="1:5" x14ac:dyDescent="0.25">
      <c r="A1002">
        <v>5652</v>
      </c>
      <c r="B1002" s="3">
        <v>1</v>
      </c>
      <c r="C1002" s="1">
        <v>2</v>
      </c>
      <c r="D1002" s="2">
        <v>3</v>
      </c>
      <c r="E1002" s="4">
        <v>4</v>
      </c>
    </row>
    <row r="1003" spans="1:5" x14ac:dyDescent="0.25">
      <c r="A1003">
        <v>5653</v>
      </c>
      <c r="B1003" s="3">
        <v>1</v>
      </c>
      <c r="C1003" s="1">
        <v>2</v>
      </c>
      <c r="D1003" s="2">
        <v>3</v>
      </c>
      <c r="E1003" s="4">
        <v>4</v>
      </c>
    </row>
    <row r="1004" spans="1:5" x14ac:dyDescent="0.25">
      <c r="A1004">
        <v>5654</v>
      </c>
      <c r="B1004" s="3">
        <v>1</v>
      </c>
      <c r="C1004" s="1">
        <v>2</v>
      </c>
      <c r="D1004" s="2">
        <v>3</v>
      </c>
      <c r="E1004" s="4">
        <v>4</v>
      </c>
    </row>
    <row r="1005" spans="1:5" x14ac:dyDescent="0.25">
      <c r="A1005">
        <v>5655</v>
      </c>
      <c r="C1005" s="1">
        <v>2</v>
      </c>
      <c r="D1005" s="2">
        <v>3</v>
      </c>
      <c r="E1005" s="4">
        <v>4</v>
      </c>
    </row>
    <row r="1006" spans="1:5" x14ac:dyDescent="0.25">
      <c r="A1006">
        <v>5656</v>
      </c>
      <c r="C1006" s="1">
        <v>2</v>
      </c>
      <c r="D1006" s="2">
        <v>3</v>
      </c>
      <c r="E1006" s="4">
        <v>4</v>
      </c>
    </row>
    <row r="1007" spans="1:5" x14ac:dyDescent="0.25">
      <c r="A1007">
        <v>5657</v>
      </c>
      <c r="C1007" s="1">
        <v>2</v>
      </c>
      <c r="D1007" s="2">
        <v>3</v>
      </c>
      <c r="E1007" s="4">
        <v>4</v>
      </c>
    </row>
    <row r="1008" spans="1:5" x14ac:dyDescent="0.25">
      <c r="A1008">
        <v>5658</v>
      </c>
      <c r="C1008" s="1">
        <v>2</v>
      </c>
      <c r="D1008" s="2">
        <v>3</v>
      </c>
      <c r="E1008" s="4">
        <v>4</v>
      </c>
    </row>
    <row r="1009" spans="1:5" x14ac:dyDescent="0.25">
      <c r="A1009">
        <v>5659</v>
      </c>
      <c r="C1009" s="1">
        <v>2</v>
      </c>
      <c r="E1009" s="4">
        <v>4</v>
      </c>
    </row>
    <row r="1010" spans="1:5" x14ac:dyDescent="0.25">
      <c r="A1010">
        <v>5660</v>
      </c>
      <c r="C1010" s="1">
        <v>2</v>
      </c>
      <c r="E1010" s="4">
        <v>4</v>
      </c>
    </row>
    <row r="1011" spans="1:5" x14ac:dyDescent="0.25">
      <c r="A1011">
        <v>5661</v>
      </c>
      <c r="C1011" s="1">
        <v>2</v>
      </c>
      <c r="E1011" s="4">
        <v>4</v>
      </c>
    </row>
    <row r="1012" spans="1:5" x14ac:dyDescent="0.25">
      <c r="A1012">
        <v>5662</v>
      </c>
      <c r="C1012" s="1">
        <v>2</v>
      </c>
      <c r="E1012" s="4">
        <v>4</v>
      </c>
    </row>
    <row r="1013" spans="1:5" x14ac:dyDescent="0.25">
      <c r="A1013">
        <v>5663</v>
      </c>
      <c r="C1013" s="1">
        <v>2</v>
      </c>
      <c r="E1013" s="4">
        <v>4</v>
      </c>
    </row>
    <row r="1014" spans="1:5" x14ac:dyDescent="0.25">
      <c r="A1014">
        <v>5664</v>
      </c>
      <c r="C1014" s="1">
        <v>2</v>
      </c>
      <c r="E1014" s="4">
        <v>4</v>
      </c>
    </row>
    <row r="1015" spans="1:5" x14ac:dyDescent="0.25">
      <c r="A1015">
        <v>5665</v>
      </c>
      <c r="C1015" s="1">
        <v>2</v>
      </c>
      <c r="E1015" s="4">
        <v>4</v>
      </c>
    </row>
    <row r="1016" spans="1:5" x14ac:dyDescent="0.25">
      <c r="A1016">
        <v>5666</v>
      </c>
      <c r="C1016" s="1">
        <v>2</v>
      </c>
      <c r="E1016" s="4">
        <v>4</v>
      </c>
    </row>
    <row r="1017" spans="1:5" x14ac:dyDescent="0.25">
      <c r="A1017">
        <v>5667</v>
      </c>
      <c r="C1017" s="1">
        <v>2</v>
      </c>
      <c r="E1017" s="4">
        <v>4</v>
      </c>
    </row>
    <row r="1018" spans="1:5" x14ac:dyDescent="0.25">
      <c r="A1018">
        <v>5668</v>
      </c>
      <c r="C1018" s="1">
        <v>2</v>
      </c>
      <c r="E1018" s="4">
        <v>4</v>
      </c>
    </row>
    <row r="1019" spans="1:5" x14ac:dyDescent="0.25">
      <c r="A1019">
        <v>5669</v>
      </c>
      <c r="C1019" s="1">
        <v>2</v>
      </c>
      <c r="E1019" s="4">
        <v>4</v>
      </c>
    </row>
    <row r="1020" spans="1:5" x14ac:dyDescent="0.25">
      <c r="A1020">
        <v>5670</v>
      </c>
      <c r="C1020" s="1">
        <v>2</v>
      </c>
      <c r="E1020" s="4">
        <v>4</v>
      </c>
    </row>
    <row r="1021" spans="1:5" x14ac:dyDescent="0.25">
      <c r="A1021">
        <v>5671</v>
      </c>
      <c r="C1021" s="1">
        <v>2</v>
      </c>
      <c r="E1021" s="4">
        <v>4</v>
      </c>
    </row>
    <row r="1022" spans="1:5" x14ac:dyDescent="0.25">
      <c r="A1022">
        <v>5672</v>
      </c>
      <c r="C1022" s="1">
        <v>2</v>
      </c>
      <c r="E1022" s="4">
        <v>4</v>
      </c>
    </row>
    <row r="1023" spans="1:5" x14ac:dyDescent="0.25">
      <c r="A1023">
        <v>5673</v>
      </c>
      <c r="C1023" s="1">
        <v>2</v>
      </c>
    </row>
    <row r="1024" spans="1:5" x14ac:dyDescent="0.25">
      <c r="A1024">
        <v>5674</v>
      </c>
      <c r="C1024" s="1">
        <v>2</v>
      </c>
    </row>
    <row r="1025" spans="1:5" x14ac:dyDescent="0.25">
      <c r="A1025">
        <v>5675</v>
      </c>
      <c r="C1025" s="1">
        <v>2</v>
      </c>
    </row>
    <row r="1026" spans="1:5" x14ac:dyDescent="0.25">
      <c r="A1026">
        <v>5676</v>
      </c>
      <c r="C1026" s="1">
        <v>2</v>
      </c>
    </row>
    <row r="1027" spans="1:5" x14ac:dyDescent="0.25">
      <c r="A1027">
        <v>5677</v>
      </c>
      <c r="C1027" s="1">
        <v>2</v>
      </c>
    </row>
    <row r="1028" spans="1:5" x14ac:dyDescent="0.25">
      <c r="A1028">
        <v>5678</v>
      </c>
      <c r="C1028" s="1">
        <v>2</v>
      </c>
    </row>
    <row r="1029" spans="1:5" x14ac:dyDescent="0.25">
      <c r="A1029">
        <v>5679</v>
      </c>
      <c r="C1029" s="1">
        <v>2</v>
      </c>
    </row>
    <row r="1030" spans="1:5" x14ac:dyDescent="0.25">
      <c r="A1030">
        <v>5680</v>
      </c>
      <c r="C1030" s="1">
        <v>2</v>
      </c>
    </row>
    <row r="1031" spans="1:5" x14ac:dyDescent="0.25">
      <c r="A1031">
        <v>5681</v>
      </c>
      <c r="C1031" s="1">
        <v>2</v>
      </c>
    </row>
    <row r="1032" spans="1:5" x14ac:dyDescent="0.25">
      <c r="A1032">
        <v>5682</v>
      </c>
      <c r="B1032" s="3">
        <v>1</v>
      </c>
      <c r="C1032" s="1">
        <v>2</v>
      </c>
    </row>
    <row r="1033" spans="1:5" x14ac:dyDescent="0.25">
      <c r="A1033">
        <v>5683</v>
      </c>
      <c r="B1033" s="3">
        <v>1</v>
      </c>
      <c r="C1033" s="1">
        <v>2</v>
      </c>
    </row>
    <row r="1034" spans="1:5" x14ac:dyDescent="0.25">
      <c r="A1034">
        <v>5684</v>
      </c>
      <c r="B1034" s="3">
        <v>1</v>
      </c>
    </row>
    <row r="1035" spans="1:5" x14ac:dyDescent="0.25">
      <c r="A1035">
        <v>5685</v>
      </c>
      <c r="B1035" s="3">
        <v>1</v>
      </c>
      <c r="D1035" s="2">
        <v>3</v>
      </c>
    </row>
    <row r="1036" spans="1:5" x14ac:dyDescent="0.25">
      <c r="A1036">
        <v>5686</v>
      </c>
      <c r="B1036" s="3">
        <v>1</v>
      </c>
      <c r="D1036" s="2">
        <v>3</v>
      </c>
    </row>
    <row r="1037" spans="1:5" x14ac:dyDescent="0.25">
      <c r="A1037">
        <v>5687</v>
      </c>
      <c r="B1037" s="3">
        <v>1</v>
      </c>
      <c r="D1037" s="2">
        <v>3</v>
      </c>
    </row>
    <row r="1038" spans="1:5" x14ac:dyDescent="0.25">
      <c r="A1038">
        <v>5688</v>
      </c>
      <c r="B1038" s="3">
        <v>1</v>
      </c>
      <c r="D1038" s="2">
        <v>3</v>
      </c>
      <c r="E1038" s="4">
        <v>4</v>
      </c>
    </row>
    <row r="1039" spans="1:5" x14ac:dyDescent="0.25">
      <c r="A1039">
        <v>5689</v>
      </c>
      <c r="B1039" s="3">
        <v>1</v>
      </c>
      <c r="D1039" s="2">
        <v>3</v>
      </c>
      <c r="E1039" s="4">
        <v>4</v>
      </c>
    </row>
    <row r="1040" spans="1:5" x14ac:dyDescent="0.25">
      <c r="A1040">
        <v>5690</v>
      </c>
      <c r="B1040" s="3">
        <v>1</v>
      </c>
      <c r="D1040" s="2">
        <v>3</v>
      </c>
      <c r="E1040" s="4">
        <v>4</v>
      </c>
    </row>
    <row r="1041" spans="1:5" x14ac:dyDescent="0.25">
      <c r="A1041">
        <v>5691</v>
      </c>
      <c r="B1041" s="3">
        <v>1</v>
      </c>
      <c r="D1041" s="2">
        <v>3</v>
      </c>
      <c r="E1041" s="4">
        <v>4</v>
      </c>
    </row>
    <row r="1042" spans="1:5" x14ac:dyDescent="0.25">
      <c r="A1042">
        <v>5692</v>
      </c>
      <c r="B1042" s="3">
        <v>1</v>
      </c>
      <c r="D1042" s="2">
        <v>3</v>
      </c>
      <c r="E1042" s="4">
        <v>4</v>
      </c>
    </row>
    <row r="1043" spans="1:5" x14ac:dyDescent="0.25">
      <c r="A1043">
        <v>5693</v>
      </c>
      <c r="B1043" s="3">
        <v>1</v>
      </c>
      <c r="D1043" s="2">
        <v>3</v>
      </c>
      <c r="E1043" s="4">
        <v>4</v>
      </c>
    </row>
    <row r="1044" spans="1:5" x14ac:dyDescent="0.25">
      <c r="A1044">
        <v>5694</v>
      </c>
      <c r="B1044" s="3">
        <v>1</v>
      </c>
      <c r="D1044" s="2">
        <v>3</v>
      </c>
      <c r="E1044" s="4">
        <v>4</v>
      </c>
    </row>
    <row r="1045" spans="1:5" x14ac:dyDescent="0.25">
      <c r="A1045">
        <v>5695</v>
      </c>
      <c r="B1045" s="3">
        <v>1</v>
      </c>
      <c r="D1045" s="2">
        <v>3</v>
      </c>
      <c r="E1045" s="4">
        <v>4</v>
      </c>
    </row>
    <row r="1046" spans="1:5" x14ac:dyDescent="0.25">
      <c r="A1046">
        <v>5696</v>
      </c>
      <c r="B1046" s="3">
        <v>1</v>
      </c>
      <c r="D1046" s="2">
        <v>3</v>
      </c>
      <c r="E1046" s="4">
        <v>4</v>
      </c>
    </row>
    <row r="1047" spans="1:5" x14ac:dyDescent="0.25">
      <c r="A1047">
        <v>5697</v>
      </c>
      <c r="B1047" s="3">
        <v>1</v>
      </c>
      <c r="D1047" s="2">
        <v>3</v>
      </c>
      <c r="E1047" s="4">
        <v>4</v>
      </c>
    </row>
    <row r="1048" spans="1:5" x14ac:dyDescent="0.25">
      <c r="A1048">
        <v>5698</v>
      </c>
      <c r="B1048" s="3">
        <v>1</v>
      </c>
      <c r="D1048" s="2">
        <v>3</v>
      </c>
      <c r="E1048" s="4">
        <v>4</v>
      </c>
    </row>
    <row r="1049" spans="1:5" x14ac:dyDescent="0.25">
      <c r="A1049">
        <v>5699</v>
      </c>
      <c r="B1049" s="3">
        <v>1</v>
      </c>
      <c r="D1049" s="2">
        <v>3</v>
      </c>
      <c r="E1049" s="4">
        <v>4</v>
      </c>
    </row>
    <row r="1050" spans="1:5" x14ac:dyDescent="0.25">
      <c r="A1050">
        <v>5700</v>
      </c>
      <c r="B1050" s="3">
        <v>1</v>
      </c>
      <c r="D1050" s="2">
        <v>3</v>
      </c>
      <c r="E1050" s="4">
        <v>4</v>
      </c>
    </row>
    <row r="1051" spans="1:5" x14ac:dyDescent="0.25">
      <c r="A1051">
        <v>5701</v>
      </c>
      <c r="B1051" s="3">
        <v>1</v>
      </c>
      <c r="D1051" s="2">
        <v>3</v>
      </c>
      <c r="E1051" s="4">
        <v>4</v>
      </c>
    </row>
    <row r="1052" spans="1:5" x14ac:dyDescent="0.25">
      <c r="A1052">
        <v>5702</v>
      </c>
      <c r="B1052" s="3">
        <v>1</v>
      </c>
      <c r="D1052" s="2">
        <v>3</v>
      </c>
      <c r="E1052" s="4">
        <v>4</v>
      </c>
    </row>
    <row r="1053" spans="1:5" x14ac:dyDescent="0.25">
      <c r="A1053">
        <v>5703</v>
      </c>
      <c r="B1053" s="3">
        <v>1</v>
      </c>
      <c r="D1053" s="2">
        <v>3</v>
      </c>
      <c r="E1053" s="4">
        <v>4</v>
      </c>
    </row>
    <row r="1054" spans="1:5" x14ac:dyDescent="0.25">
      <c r="A1054">
        <v>5704</v>
      </c>
      <c r="B1054" s="3">
        <v>1</v>
      </c>
      <c r="C1054" s="1">
        <v>2</v>
      </c>
      <c r="D1054" s="2">
        <v>3</v>
      </c>
      <c r="E1054" s="4">
        <v>4</v>
      </c>
    </row>
    <row r="1055" spans="1:5" x14ac:dyDescent="0.25">
      <c r="A1055">
        <v>5705</v>
      </c>
      <c r="B1055" s="3">
        <v>1</v>
      </c>
      <c r="C1055" s="1">
        <v>2</v>
      </c>
      <c r="E1055" s="4">
        <v>4</v>
      </c>
    </row>
    <row r="1056" spans="1:5" x14ac:dyDescent="0.25">
      <c r="A1056">
        <v>5706</v>
      </c>
      <c r="B1056" s="3">
        <v>1</v>
      </c>
      <c r="C1056" s="1">
        <v>2</v>
      </c>
      <c r="E1056" s="4">
        <v>4</v>
      </c>
    </row>
    <row r="1057" spans="1:6" x14ac:dyDescent="0.25">
      <c r="A1057">
        <v>5707</v>
      </c>
      <c r="B1057" s="3">
        <v>1</v>
      </c>
      <c r="C1057" s="1">
        <v>2</v>
      </c>
      <c r="E1057" s="4">
        <v>4</v>
      </c>
    </row>
    <row r="1058" spans="1:6" x14ac:dyDescent="0.25">
      <c r="A1058">
        <v>5708</v>
      </c>
      <c r="B1058" s="3">
        <v>1</v>
      </c>
      <c r="C1058" s="1">
        <v>2</v>
      </c>
      <c r="E1058" s="4">
        <v>4</v>
      </c>
    </row>
    <row r="1059" spans="1:6" x14ac:dyDescent="0.25">
      <c r="A1059">
        <v>5709</v>
      </c>
      <c r="B1059" s="3">
        <v>1</v>
      </c>
      <c r="C1059" s="1">
        <v>2</v>
      </c>
      <c r="E1059" s="4">
        <v>4</v>
      </c>
    </row>
    <row r="1060" spans="1:6" x14ac:dyDescent="0.25">
      <c r="A1060">
        <v>5710</v>
      </c>
      <c r="C1060" s="1">
        <v>2</v>
      </c>
      <c r="E1060" s="4">
        <v>4</v>
      </c>
    </row>
    <row r="1061" spans="1:6" x14ac:dyDescent="0.25">
      <c r="A1061">
        <v>5711</v>
      </c>
      <c r="C1061" s="1">
        <v>2</v>
      </c>
      <c r="E1061" s="4">
        <v>4</v>
      </c>
    </row>
    <row r="1062" spans="1:6" x14ac:dyDescent="0.25">
      <c r="A1062">
        <v>5712</v>
      </c>
      <c r="C1062" s="1">
        <v>2</v>
      </c>
      <c r="E1062" s="4">
        <v>4</v>
      </c>
    </row>
    <row r="1063" spans="1:6" x14ac:dyDescent="0.25">
      <c r="A1063">
        <v>5713</v>
      </c>
      <c r="C1063" s="1">
        <v>2</v>
      </c>
      <c r="E1063" s="4">
        <v>4</v>
      </c>
    </row>
    <row r="1064" spans="1:6" x14ac:dyDescent="0.25">
      <c r="A1064">
        <v>5714</v>
      </c>
      <c r="C1064" s="1">
        <v>2</v>
      </c>
      <c r="E1064" s="4">
        <v>4</v>
      </c>
    </row>
    <row r="1065" spans="1:6" x14ac:dyDescent="0.25">
      <c r="A1065">
        <v>5715</v>
      </c>
      <c r="C1065" s="1">
        <v>2</v>
      </c>
      <c r="E1065" s="4">
        <v>4</v>
      </c>
    </row>
    <row r="1066" spans="1:6" x14ac:dyDescent="0.25">
      <c r="A1066">
        <v>5716</v>
      </c>
      <c r="C1066" s="1">
        <v>2</v>
      </c>
      <c r="E1066" s="4">
        <v>4</v>
      </c>
    </row>
    <row r="1067" spans="1:6" x14ac:dyDescent="0.25">
      <c r="A1067">
        <v>5717</v>
      </c>
      <c r="C1067" s="1">
        <v>2</v>
      </c>
      <c r="E1067" s="4">
        <v>4</v>
      </c>
    </row>
    <row r="1068" spans="1:6" x14ac:dyDescent="0.25">
      <c r="A1068">
        <v>5718</v>
      </c>
      <c r="C1068" s="1">
        <v>2</v>
      </c>
      <c r="E1068" s="4">
        <v>4</v>
      </c>
    </row>
    <row r="1069" spans="1:6" x14ac:dyDescent="0.25">
      <c r="A1069">
        <v>5719</v>
      </c>
      <c r="C1069" s="1">
        <v>2</v>
      </c>
      <c r="D1069" s="2">
        <v>3</v>
      </c>
    </row>
    <row r="1070" spans="1:6" x14ac:dyDescent="0.25">
      <c r="A1070">
        <v>5720</v>
      </c>
      <c r="F1070" t="s">
        <v>22</v>
      </c>
    </row>
    <row r="1071" spans="1:6" x14ac:dyDescent="0.25">
      <c r="A1071">
        <v>5834</v>
      </c>
    </row>
    <row r="1072" spans="1:6" x14ac:dyDescent="0.25">
      <c r="A1072">
        <v>5835</v>
      </c>
    </row>
    <row r="1073" spans="1:6" x14ac:dyDescent="0.25">
      <c r="A1073">
        <v>5836</v>
      </c>
      <c r="F1073" t="s">
        <v>22</v>
      </c>
    </row>
    <row r="1074" spans="1:6" x14ac:dyDescent="0.25">
      <c r="A1074">
        <v>5837</v>
      </c>
    </row>
    <row r="1075" spans="1:6" x14ac:dyDescent="0.25">
      <c r="A1075">
        <v>5838</v>
      </c>
    </row>
    <row r="1076" spans="1:6" x14ac:dyDescent="0.25">
      <c r="A1076">
        <v>5839</v>
      </c>
    </row>
    <row r="1077" spans="1:6" x14ac:dyDescent="0.25">
      <c r="A1077">
        <v>5840</v>
      </c>
    </row>
    <row r="1078" spans="1:6" x14ac:dyDescent="0.25">
      <c r="A1078">
        <v>5841</v>
      </c>
    </row>
    <row r="1079" spans="1:6" x14ac:dyDescent="0.25">
      <c r="A1079">
        <v>5842</v>
      </c>
    </row>
    <row r="1080" spans="1:6" x14ac:dyDescent="0.25">
      <c r="A1080">
        <v>5843</v>
      </c>
    </row>
    <row r="1081" spans="1:6" x14ac:dyDescent="0.25">
      <c r="A1081">
        <v>5844</v>
      </c>
    </row>
    <row r="1082" spans="1:6" x14ac:dyDescent="0.25">
      <c r="A1082">
        <v>5845</v>
      </c>
    </row>
    <row r="1083" spans="1:6" x14ac:dyDescent="0.25">
      <c r="A1083">
        <v>5846</v>
      </c>
      <c r="D1083" s="2">
        <v>3</v>
      </c>
    </row>
    <row r="1084" spans="1:6" x14ac:dyDescent="0.25">
      <c r="A1084">
        <v>5847</v>
      </c>
      <c r="D1084" s="2">
        <v>3</v>
      </c>
    </row>
    <row r="1085" spans="1:6" x14ac:dyDescent="0.25">
      <c r="A1085">
        <v>5848</v>
      </c>
      <c r="D1085" s="2">
        <v>3</v>
      </c>
    </row>
    <row r="1086" spans="1:6" x14ac:dyDescent="0.25">
      <c r="A1086">
        <v>5849</v>
      </c>
      <c r="C1086" s="1">
        <v>2</v>
      </c>
      <c r="D1086" s="2">
        <v>3</v>
      </c>
    </row>
    <row r="1087" spans="1:6" x14ac:dyDescent="0.25">
      <c r="A1087">
        <v>5850</v>
      </c>
      <c r="C1087" s="1">
        <v>2</v>
      </c>
      <c r="D1087" s="2">
        <v>3</v>
      </c>
    </row>
    <row r="1088" spans="1:6" x14ac:dyDescent="0.25">
      <c r="A1088">
        <v>5851</v>
      </c>
      <c r="C1088" s="1">
        <v>2</v>
      </c>
      <c r="D1088" s="2">
        <v>3</v>
      </c>
    </row>
    <row r="1089" spans="1:4" x14ac:dyDescent="0.25">
      <c r="A1089">
        <v>5852</v>
      </c>
      <c r="C1089" s="1">
        <v>2</v>
      </c>
      <c r="D1089" s="2">
        <v>3</v>
      </c>
    </row>
    <row r="1090" spans="1:4" x14ac:dyDescent="0.25">
      <c r="A1090">
        <v>5853</v>
      </c>
      <c r="C1090" s="1">
        <v>2</v>
      </c>
      <c r="D1090" s="2">
        <v>3</v>
      </c>
    </row>
    <row r="1091" spans="1:4" x14ac:dyDescent="0.25">
      <c r="A1091">
        <v>5854</v>
      </c>
      <c r="C1091" s="1">
        <v>2</v>
      </c>
      <c r="D1091" s="2">
        <v>3</v>
      </c>
    </row>
    <row r="1092" spans="1:4" x14ac:dyDescent="0.25">
      <c r="A1092">
        <v>5855</v>
      </c>
      <c r="C1092" s="1">
        <v>2</v>
      </c>
      <c r="D1092" s="2">
        <v>3</v>
      </c>
    </row>
    <row r="1093" spans="1:4" x14ac:dyDescent="0.25">
      <c r="A1093">
        <v>5856</v>
      </c>
      <c r="C1093" s="1">
        <v>2</v>
      </c>
      <c r="D1093" s="2">
        <v>3</v>
      </c>
    </row>
    <row r="1094" spans="1:4" x14ac:dyDescent="0.25">
      <c r="A1094">
        <v>5857</v>
      </c>
      <c r="C1094" s="1">
        <v>2</v>
      </c>
      <c r="D1094" s="2">
        <v>3</v>
      </c>
    </row>
    <row r="1095" spans="1:4" x14ac:dyDescent="0.25">
      <c r="A1095">
        <v>5858</v>
      </c>
      <c r="C1095" s="1">
        <v>2</v>
      </c>
      <c r="D1095" s="2">
        <v>3</v>
      </c>
    </row>
    <row r="1096" spans="1:4" x14ac:dyDescent="0.25">
      <c r="A1096">
        <v>5859</v>
      </c>
      <c r="C1096" s="1">
        <v>2</v>
      </c>
      <c r="D1096" s="2">
        <v>3</v>
      </c>
    </row>
    <row r="1097" spans="1:4" x14ac:dyDescent="0.25">
      <c r="A1097">
        <v>5860</v>
      </c>
      <c r="C1097" s="1">
        <v>2</v>
      </c>
      <c r="D1097" s="2">
        <v>3</v>
      </c>
    </row>
    <row r="1098" spans="1:4" x14ac:dyDescent="0.25">
      <c r="A1098">
        <v>5861</v>
      </c>
      <c r="C1098" s="1">
        <v>2</v>
      </c>
      <c r="D1098" s="2">
        <v>3</v>
      </c>
    </row>
    <row r="1099" spans="1:4" x14ac:dyDescent="0.25">
      <c r="A1099">
        <v>5862</v>
      </c>
      <c r="C1099" s="1">
        <v>2</v>
      </c>
      <c r="D1099" s="2">
        <v>3</v>
      </c>
    </row>
    <row r="1100" spans="1:4" x14ac:dyDescent="0.25">
      <c r="A1100">
        <v>5863</v>
      </c>
      <c r="C1100" s="1">
        <v>2</v>
      </c>
      <c r="D1100" s="2">
        <v>3</v>
      </c>
    </row>
    <row r="1101" spans="1:4" x14ac:dyDescent="0.25">
      <c r="A1101">
        <v>5864</v>
      </c>
      <c r="C1101" s="1">
        <v>2</v>
      </c>
      <c r="D1101" s="2">
        <v>3</v>
      </c>
    </row>
    <row r="1102" spans="1:4" x14ac:dyDescent="0.25">
      <c r="A1102">
        <v>5865</v>
      </c>
      <c r="C1102" s="1">
        <v>2</v>
      </c>
      <c r="D1102" s="2">
        <v>3</v>
      </c>
    </row>
    <row r="1103" spans="1:4" x14ac:dyDescent="0.25">
      <c r="A1103">
        <v>5866</v>
      </c>
      <c r="C1103" s="1">
        <v>2</v>
      </c>
      <c r="D1103" s="2">
        <v>3</v>
      </c>
    </row>
    <row r="1104" spans="1:4" x14ac:dyDescent="0.25">
      <c r="A1104">
        <v>5867</v>
      </c>
      <c r="C1104" s="1">
        <v>2</v>
      </c>
      <c r="D1104" s="2">
        <v>3</v>
      </c>
    </row>
    <row r="1105" spans="1:5" x14ac:dyDescent="0.25">
      <c r="A1105">
        <v>5868</v>
      </c>
      <c r="C1105" s="1">
        <v>2</v>
      </c>
      <c r="D1105" s="2">
        <v>3</v>
      </c>
    </row>
    <row r="1106" spans="1:5" x14ac:dyDescent="0.25">
      <c r="A1106">
        <v>5869</v>
      </c>
      <c r="C1106" s="1">
        <v>2</v>
      </c>
      <c r="D1106" s="2">
        <v>3</v>
      </c>
      <c r="E1106" s="4">
        <v>4</v>
      </c>
    </row>
    <row r="1107" spans="1:5" x14ac:dyDescent="0.25">
      <c r="A1107">
        <v>5870</v>
      </c>
      <c r="C1107" s="1">
        <v>2</v>
      </c>
      <c r="D1107" s="2">
        <v>3</v>
      </c>
      <c r="E1107" s="4">
        <v>4</v>
      </c>
    </row>
    <row r="1108" spans="1:5" x14ac:dyDescent="0.25">
      <c r="A1108">
        <v>5871</v>
      </c>
      <c r="C1108" s="1">
        <v>2</v>
      </c>
      <c r="E1108" s="4">
        <v>4</v>
      </c>
    </row>
    <row r="1109" spans="1:5" x14ac:dyDescent="0.25">
      <c r="A1109">
        <v>5872</v>
      </c>
      <c r="B1109" s="3">
        <v>1</v>
      </c>
      <c r="C1109" s="1">
        <v>2</v>
      </c>
      <c r="E1109" s="4">
        <v>4</v>
      </c>
    </row>
    <row r="1110" spans="1:5" x14ac:dyDescent="0.25">
      <c r="A1110">
        <v>5873</v>
      </c>
      <c r="B1110" s="3">
        <v>1</v>
      </c>
      <c r="C1110" s="1">
        <v>2</v>
      </c>
      <c r="E1110" s="4">
        <v>4</v>
      </c>
    </row>
    <row r="1111" spans="1:5" x14ac:dyDescent="0.25">
      <c r="A1111">
        <v>5874</v>
      </c>
      <c r="B1111" s="3">
        <v>1</v>
      </c>
      <c r="C1111" s="1">
        <v>2</v>
      </c>
      <c r="E1111" s="4">
        <v>4</v>
      </c>
    </row>
    <row r="1112" spans="1:5" x14ac:dyDescent="0.25">
      <c r="A1112">
        <v>5875</v>
      </c>
      <c r="B1112" s="3">
        <v>1</v>
      </c>
      <c r="E1112" s="4">
        <v>4</v>
      </c>
    </row>
    <row r="1113" spans="1:5" x14ac:dyDescent="0.25">
      <c r="A1113">
        <v>5876</v>
      </c>
      <c r="B1113" s="3">
        <v>1</v>
      </c>
      <c r="E1113" s="4">
        <v>4</v>
      </c>
    </row>
    <row r="1114" spans="1:5" x14ac:dyDescent="0.25">
      <c r="A1114">
        <v>5877</v>
      </c>
      <c r="B1114" s="3">
        <v>1</v>
      </c>
      <c r="E1114" s="4">
        <v>4</v>
      </c>
    </row>
    <row r="1115" spans="1:5" x14ac:dyDescent="0.25">
      <c r="A1115">
        <v>5878</v>
      </c>
      <c r="B1115" s="3">
        <v>1</v>
      </c>
      <c r="E1115" s="4">
        <v>4</v>
      </c>
    </row>
    <row r="1116" spans="1:5" x14ac:dyDescent="0.25">
      <c r="A1116">
        <v>5879</v>
      </c>
      <c r="B1116" s="3">
        <v>1</v>
      </c>
      <c r="E1116" s="4">
        <v>4</v>
      </c>
    </row>
    <row r="1117" spans="1:5" x14ac:dyDescent="0.25">
      <c r="A1117">
        <v>5880</v>
      </c>
      <c r="B1117" s="3">
        <v>1</v>
      </c>
      <c r="E1117" s="4">
        <v>4</v>
      </c>
    </row>
    <row r="1118" spans="1:5" x14ac:dyDescent="0.25">
      <c r="A1118">
        <v>5881</v>
      </c>
      <c r="B1118" s="3">
        <v>1</v>
      </c>
      <c r="E1118" s="4">
        <v>4</v>
      </c>
    </row>
    <row r="1119" spans="1:5" x14ac:dyDescent="0.25">
      <c r="A1119">
        <v>5882</v>
      </c>
      <c r="B1119" s="3">
        <v>1</v>
      </c>
      <c r="E1119" s="4">
        <v>4</v>
      </c>
    </row>
    <row r="1120" spans="1:5" x14ac:dyDescent="0.25">
      <c r="A1120">
        <v>5883</v>
      </c>
      <c r="B1120" s="3">
        <v>1</v>
      </c>
      <c r="E1120" s="4">
        <v>4</v>
      </c>
    </row>
    <row r="1121" spans="1:5" x14ac:dyDescent="0.25">
      <c r="A1121">
        <v>5884</v>
      </c>
      <c r="B1121" s="3">
        <v>1</v>
      </c>
      <c r="E1121" s="4">
        <v>4</v>
      </c>
    </row>
    <row r="1122" spans="1:5" x14ac:dyDescent="0.25">
      <c r="A1122">
        <v>5885</v>
      </c>
      <c r="B1122" s="3">
        <v>1</v>
      </c>
      <c r="E1122" s="4">
        <v>4</v>
      </c>
    </row>
    <row r="1123" spans="1:5" x14ac:dyDescent="0.25">
      <c r="A1123">
        <v>5886</v>
      </c>
      <c r="B1123" s="3">
        <v>1</v>
      </c>
      <c r="E1123" s="4">
        <v>4</v>
      </c>
    </row>
    <row r="1124" spans="1:5" x14ac:dyDescent="0.25">
      <c r="A1124">
        <v>5887</v>
      </c>
      <c r="B1124" s="3">
        <v>1</v>
      </c>
      <c r="E1124" s="4">
        <v>4</v>
      </c>
    </row>
    <row r="1125" spans="1:5" x14ac:dyDescent="0.25">
      <c r="A1125">
        <v>5888</v>
      </c>
      <c r="B1125" s="3">
        <v>1</v>
      </c>
      <c r="E1125" s="4">
        <v>4</v>
      </c>
    </row>
    <row r="1126" spans="1:5" x14ac:dyDescent="0.25">
      <c r="A1126">
        <v>5889</v>
      </c>
      <c r="B1126" s="3">
        <v>1</v>
      </c>
      <c r="E1126" s="4">
        <v>4</v>
      </c>
    </row>
    <row r="1127" spans="1:5" x14ac:dyDescent="0.25">
      <c r="A1127">
        <v>5890</v>
      </c>
      <c r="B1127" s="3">
        <v>1</v>
      </c>
      <c r="E1127" s="4">
        <v>4</v>
      </c>
    </row>
    <row r="1128" spans="1:5" x14ac:dyDescent="0.25">
      <c r="A1128">
        <v>5891</v>
      </c>
      <c r="B1128" s="3">
        <v>1</v>
      </c>
      <c r="E1128" s="4">
        <v>4</v>
      </c>
    </row>
    <row r="1129" spans="1:5" x14ac:dyDescent="0.25">
      <c r="A1129">
        <v>5892</v>
      </c>
      <c r="B1129" s="3">
        <v>1</v>
      </c>
      <c r="E1129" s="4">
        <v>4</v>
      </c>
    </row>
    <row r="1130" spans="1:5" x14ac:dyDescent="0.25">
      <c r="A1130">
        <v>5893</v>
      </c>
      <c r="B1130" s="3">
        <v>1</v>
      </c>
      <c r="E1130" s="4">
        <v>4</v>
      </c>
    </row>
    <row r="1131" spans="1:5" x14ac:dyDescent="0.25">
      <c r="A1131">
        <v>5894</v>
      </c>
      <c r="B1131" s="3">
        <v>1</v>
      </c>
      <c r="E1131" s="4">
        <v>4</v>
      </c>
    </row>
    <row r="1132" spans="1:5" x14ac:dyDescent="0.25">
      <c r="A1132">
        <v>5895</v>
      </c>
      <c r="B1132" s="3">
        <v>1</v>
      </c>
      <c r="D1132" s="2">
        <v>3</v>
      </c>
      <c r="E1132" s="4">
        <v>4</v>
      </c>
    </row>
    <row r="1133" spans="1:5" x14ac:dyDescent="0.25">
      <c r="A1133">
        <v>5896</v>
      </c>
      <c r="C1133" s="1">
        <v>2</v>
      </c>
      <c r="D1133" s="2">
        <v>3</v>
      </c>
    </row>
    <row r="1134" spans="1:5" x14ac:dyDescent="0.25">
      <c r="A1134">
        <v>5897</v>
      </c>
      <c r="C1134" s="1">
        <v>2</v>
      </c>
      <c r="D1134" s="2">
        <v>3</v>
      </c>
    </row>
    <row r="1135" spans="1:5" x14ac:dyDescent="0.25">
      <c r="A1135">
        <v>5898</v>
      </c>
      <c r="C1135" s="1">
        <v>2</v>
      </c>
      <c r="D1135" s="2">
        <v>3</v>
      </c>
    </row>
    <row r="1136" spans="1:5" x14ac:dyDescent="0.25">
      <c r="A1136">
        <v>5899</v>
      </c>
      <c r="C1136" s="1">
        <v>2</v>
      </c>
      <c r="D1136" s="2">
        <v>3</v>
      </c>
    </row>
    <row r="1137" spans="1:4" x14ac:dyDescent="0.25">
      <c r="A1137">
        <v>5900</v>
      </c>
      <c r="C1137" s="1">
        <v>2</v>
      </c>
      <c r="D1137" s="2">
        <v>3</v>
      </c>
    </row>
    <row r="1138" spans="1:4" x14ac:dyDescent="0.25">
      <c r="A1138">
        <v>5901</v>
      </c>
      <c r="C1138" s="1">
        <v>2</v>
      </c>
      <c r="D1138" s="2">
        <v>3</v>
      </c>
    </row>
    <row r="1139" spans="1:4" x14ac:dyDescent="0.25">
      <c r="A1139">
        <v>5902</v>
      </c>
      <c r="C1139" s="1">
        <v>2</v>
      </c>
      <c r="D1139" s="2">
        <v>3</v>
      </c>
    </row>
    <row r="1140" spans="1:4" x14ac:dyDescent="0.25">
      <c r="A1140">
        <v>5903</v>
      </c>
      <c r="C1140" s="1">
        <v>2</v>
      </c>
      <c r="D1140" s="2">
        <v>3</v>
      </c>
    </row>
    <row r="1141" spans="1:4" x14ac:dyDescent="0.25">
      <c r="A1141">
        <v>5904</v>
      </c>
      <c r="C1141" s="1">
        <v>2</v>
      </c>
      <c r="D1141" s="2">
        <v>3</v>
      </c>
    </row>
    <row r="1142" spans="1:4" x14ac:dyDescent="0.25">
      <c r="A1142">
        <v>5905</v>
      </c>
      <c r="C1142" s="1">
        <v>2</v>
      </c>
      <c r="D1142" s="2">
        <v>3</v>
      </c>
    </row>
    <row r="1143" spans="1:4" x14ac:dyDescent="0.25">
      <c r="A1143">
        <v>5906</v>
      </c>
      <c r="C1143" s="1">
        <v>2</v>
      </c>
      <c r="D1143" s="2">
        <v>3</v>
      </c>
    </row>
    <row r="1144" spans="1:4" x14ac:dyDescent="0.25">
      <c r="A1144">
        <v>5907</v>
      </c>
      <c r="C1144" s="1">
        <v>2</v>
      </c>
      <c r="D1144" s="2">
        <v>3</v>
      </c>
    </row>
    <row r="1145" spans="1:4" x14ac:dyDescent="0.25">
      <c r="A1145">
        <v>5908</v>
      </c>
      <c r="C1145" s="1">
        <v>2</v>
      </c>
      <c r="D1145" s="2">
        <v>3</v>
      </c>
    </row>
    <row r="1146" spans="1:4" x14ac:dyDescent="0.25">
      <c r="A1146">
        <v>5909</v>
      </c>
      <c r="C1146" s="1">
        <v>2</v>
      </c>
      <c r="D1146" s="2">
        <v>3</v>
      </c>
    </row>
    <row r="1147" spans="1:4" x14ac:dyDescent="0.25">
      <c r="A1147">
        <v>5910</v>
      </c>
      <c r="C1147" s="1">
        <v>2</v>
      </c>
      <c r="D1147" s="2">
        <v>3</v>
      </c>
    </row>
    <row r="1148" spans="1:4" x14ac:dyDescent="0.25">
      <c r="A1148">
        <v>5911</v>
      </c>
      <c r="C1148" s="1">
        <v>2</v>
      </c>
      <c r="D1148" s="2">
        <v>3</v>
      </c>
    </row>
    <row r="1149" spans="1:4" x14ac:dyDescent="0.25">
      <c r="A1149">
        <v>5912</v>
      </c>
      <c r="C1149" s="1">
        <v>2</v>
      </c>
      <c r="D1149" s="2">
        <v>3</v>
      </c>
    </row>
    <row r="1150" spans="1:4" x14ac:dyDescent="0.25">
      <c r="A1150">
        <v>5913</v>
      </c>
      <c r="C1150" s="1">
        <v>2</v>
      </c>
      <c r="D1150" s="2">
        <v>3</v>
      </c>
    </row>
    <row r="1151" spans="1:4" x14ac:dyDescent="0.25">
      <c r="A1151">
        <v>5914</v>
      </c>
      <c r="C1151" s="1">
        <v>2</v>
      </c>
      <c r="D1151" s="2">
        <v>3</v>
      </c>
    </row>
    <row r="1152" spans="1:4" x14ac:dyDescent="0.25">
      <c r="A1152">
        <v>5915</v>
      </c>
      <c r="C1152" s="1">
        <v>2</v>
      </c>
      <c r="D1152" s="2">
        <v>3</v>
      </c>
    </row>
    <row r="1153" spans="1:5" x14ac:dyDescent="0.25">
      <c r="A1153">
        <v>5916</v>
      </c>
      <c r="C1153" s="1">
        <v>2</v>
      </c>
      <c r="D1153" s="2">
        <v>3</v>
      </c>
    </row>
    <row r="1154" spans="1:5" x14ac:dyDescent="0.25">
      <c r="A1154">
        <v>5917</v>
      </c>
      <c r="C1154" s="1">
        <v>2</v>
      </c>
      <c r="D1154" s="2">
        <v>3</v>
      </c>
    </row>
    <row r="1155" spans="1:5" x14ac:dyDescent="0.25">
      <c r="A1155">
        <v>5918</v>
      </c>
      <c r="B1155" s="3">
        <v>1</v>
      </c>
      <c r="C1155" s="1">
        <v>2</v>
      </c>
      <c r="E1155" s="4">
        <v>4</v>
      </c>
    </row>
    <row r="1156" spans="1:5" x14ac:dyDescent="0.25">
      <c r="A1156">
        <v>5919</v>
      </c>
      <c r="B1156" s="3">
        <v>1</v>
      </c>
      <c r="C1156" s="1">
        <v>2</v>
      </c>
      <c r="E1156" s="4">
        <v>4</v>
      </c>
    </row>
    <row r="1157" spans="1:5" x14ac:dyDescent="0.25">
      <c r="A1157">
        <v>5920</v>
      </c>
      <c r="B1157" s="3">
        <v>1</v>
      </c>
      <c r="C1157" s="1">
        <v>2</v>
      </c>
      <c r="E1157" s="4">
        <v>4</v>
      </c>
    </row>
    <row r="1158" spans="1:5" x14ac:dyDescent="0.25">
      <c r="A1158">
        <v>5921</v>
      </c>
      <c r="B1158" s="3">
        <v>1</v>
      </c>
      <c r="E1158" s="4">
        <v>4</v>
      </c>
    </row>
    <row r="1159" spans="1:5" x14ac:dyDescent="0.25">
      <c r="A1159">
        <v>5922</v>
      </c>
      <c r="B1159" s="3">
        <v>1</v>
      </c>
      <c r="E1159" s="4">
        <v>4</v>
      </c>
    </row>
    <row r="1160" spans="1:5" x14ac:dyDescent="0.25">
      <c r="A1160">
        <v>5923</v>
      </c>
      <c r="B1160" s="3">
        <v>1</v>
      </c>
      <c r="E1160" s="4">
        <v>4</v>
      </c>
    </row>
    <row r="1161" spans="1:5" x14ac:dyDescent="0.25">
      <c r="A1161">
        <v>5924</v>
      </c>
      <c r="B1161" s="3">
        <v>1</v>
      </c>
      <c r="E1161" s="4">
        <v>4</v>
      </c>
    </row>
    <row r="1162" spans="1:5" x14ac:dyDescent="0.25">
      <c r="A1162">
        <v>5925</v>
      </c>
      <c r="B1162" s="3">
        <v>1</v>
      </c>
      <c r="E1162" s="4">
        <v>4</v>
      </c>
    </row>
    <row r="1163" spans="1:5" x14ac:dyDescent="0.25">
      <c r="A1163">
        <v>5926</v>
      </c>
      <c r="B1163" s="3">
        <v>1</v>
      </c>
      <c r="E1163" s="4">
        <v>4</v>
      </c>
    </row>
    <row r="1164" spans="1:5" x14ac:dyDescent="0.25">
      <c r="A1164">
        <v>5927</v>
      </c>
      <c r="B1164" s="3">
        <v>1</v>
      </c>
      <c r="E1164" s="4">
        <v>4</v>
      </c>
    </row>
    <row r="1165" spans="1:5" x14ac:dyDescent="0.25">
      <c r="A1165">
        <v>5928</v>
      </c>
      <c r="B1165" s="3">
        <v>1</v>
      </c>
      <c r="E1165" s="4">
        <v>4</v>
      </c>
    </row>
    <row r="1166" spans="1:5" x14ac:dyDescent="0.25">
      <c r="A1166">
        <v>5929</v>
      </c>
      <c r="B1166" s="3">
        <v>1</v>
      </c>
      <c r="E1166" s="4">
        <v>4</v>
      </c>
    </row>
    <row r="1167" spans="1:5" x14ac:dyDescent="0.25">
      <c r="A1167">
        <v>5930</v>
      </c>
      <c r="B1167" s="3">
        <v>1</v>
      </c>
      <c r="E1167" s="4">
        <v>4</v>
      </c>
    </row>
    <row r="1168" spans="1:5" x14ac:dyDescent="0.25">
      <c r="A1168">
        <v>5931</v>
      </c>
      <c r="B1168" s="3">
        <v>1</v>
      </c>
      <c r="E1168" s="4">
        <v>4</v>
      </c>
    </row>
    <row r="1169" spans="1:5" x14ac:dyDescent="0.25">
      <c r="A1169">
        <v>5932</v>
      </c>
      <c r="B1169" s="3">
        <v>1</v>
      </c>
      <c r="E1169" s="4">
        <v>4</v>
      </c>
    </row>
    <row r="1170" spans="1:5" x14ac:dyDescent="0.25">
      <c r="A1170">
        <v>5933</v>
      </c>
      <c r="B1170" s="3">
        <v>1</v>
      </c>
      <c r="E1170" s="4">
        <v>4</v>
      </c>
    </row>
    <row r="1171" spans="1:5" x14ac:dyDescent="0.25">
      <c r="A1171">
        <v>5934</v>
      </c>
      <c r="B1171" s="3">
        <v>1</v>
      </c>
      <c r="E1171" s="4">
        <v>4</v>
      </c>
    </row>
    <row r="1172" spans="1:5" x14ac:dyDescent="0.25">
      <c r="A1172">
        <v>5935</v>
      </c>
      <c r="B1172" s="3">
        <v>1</v>
      </c>
      <c r="E1172" s="4">
        <v>4</v>
      </c>
    </row>
    <row r="1173" spans="1:5" x14ac:dyDescent="0.25">
      <c r="A1173">
        <v>5936</v>
      </c>
      <c r="B1173" s="3">
        <v>1</v>
      </c>
      <c r="E1173" s="4">
        <v>4</v>
      </c>
    </row>
    <row r="1174" spans="1:5" x14ac:dyDescent="0.25">
      <c r="A1174">
        <v>5937</v>
      </c>
      <c r="B1174" s="3">
        <v>1</v>
      </c>
      <c r="E1174" s="4">
        <v>4</v>
      </c>
    </row>
    <row r="1175" spans="1:5" x14ac:dyDescent="0.25">
      <c r="A1175">
        <v>5938</v>
      </c>
      <c r="B1175" s="3">
        <v>1</v>
      </c>
      <c r="E1175" s="4">
        <v>4</v>
      </c>
    </row>
    <row r="1176" spans="1:5" x14ac:dyDescent="0.25">
      <c r="A1176">
        <v>5939</v>
      </c>
      <c r="B1176" s="3">
        <v>1</v>
      </c>
      <c r="E1176" s="4">
        <v>4</v>
      </c>
    </row>
    <row r="1177" spans="1:5" x14ac:dyDescent="0.25">
      <c r="A1177">
        <v>5940</v>
      </c>
      <c r="B1177" s="3">
        <v>1</v>
      </c>
      <c r="E1177" s="4">
        <v>4</v>
      </c>
    </row>
    <row r="1178" spans="1:5" x14ac:dyDescent="0.25">
      <c r="A1178">
        <v>5941</v>
      </c>
      <c r="B1178" s="3">
        <v>1</v>
      </c>
      <c r="C1178" s="1">
        <v>2</v>
      </c>
      <c r="E1178" s="4">
        <v>4</v>
      </c>
    </row>
    <row r="1179" spans="1:5" x14ac:dyDescent="0.25">
      <c r="A1179">
        <v>5942</v>
      </c>
      <c r="C1179" s="1">
        <v>2</v>
      </c>
    </row>
    <row r="1180" spans="1:5" x14ac:dyDescent="0.25">
      <c r="A1180">
        <v>5943</v>
      </c>
      <c r="C1180" s="1">
        <v>2</v>
      </c>
    </row>
    <row r="1181" spans="1:5" x14ac:dyDescent="0.25">
      <c r="A1181">
        <v>5944</v>
      </c>
      <c r="C1181" s="1">
        <v>2</v>
      </c>
    </row>
    <row r="1182" spans="1:5" x14ac:dyDescent="0.25">
      <c r="A1182">
        <v>5945</v>
      </c>
      <c r="C1182" s="1">
        <v>2</v>
      </c>
      <c r="D1182" s="2">
        <v>3</v>
      </c>
    </row>
    <row r="1183" spans="1:5" x14ac:dyDescent="0.25">
      <c r="A1183">
        <v>5946</v>
      </c>
      <c r="C1183" s="1">
        <v>2</v>
      </c>
      <c r="D1183" s="2">
        <v>3</v>
      </c>
    </row>
    <row r="1184" spans="1:5" x14ac:dyDescent="0.25">
      <c r="A1184">
        <v>5947</v>
      </c>
      <c r="C1184" s="1">
        <v>2</v>
      </c>
      <c r="D1184" s="2">
        <v>3</v>
      </c>
    </row>
    <row r="1185" spans="1:5" x14ac:dyDescent="0.25">
      <c r="A1185">
        <v>5948</v>
      </c>
      <c r="C1185" s="1">
        <v>2</v>
      </c>
      <c r="D1185" s="2">
        <v>3</v>
      </c>
    </row>
    <row r="1186" spans="1:5" x14ac:dyDescent="0.25">
      <c r="A1186">
        <v>5949</v>
      </c>
      <c r="C1186" s="1">
        <v>2</v>
      </c>
      <c r="D1186" s="2">
        <v>3</v>
      </c>
    </row>
    <row r="1187" spans="1:5" x14ac:dyDescent="0.25">
      <c r="A1187">
        <v>5950</v>
      </c>
      <c r="C1187" s="1">
        <v>2</v>
      </c>
      <c r="D1187" s="2">
        <v>3</v>
      </c>
    </row>
    <row r="1188" spans="1:5" x14ac:dyDescent="0.25">
      <c r="A1188">
        <v>5951</v>
      </c>
      <c r="C1188" s="1">
        <v>2</v>
      </c>
      <c r="D1188" s="2">
        <v>3</v>
      </c>
    </row>
    <row r="1189" spans="1:5" x14ac:dyDescent="0.25">
      <c r="A1189">
        <v>5952</v>
      </c>
      <c r="C1189" s="1">
        <v>2</v>
      </c>
      <c r="D1189" s="2">
        <v>3</v>
      </c>
    </row>
    <row r="1190" spans="1:5" x14ac:dyDescent="0.25">
      <c r="A1190">
        <v>5953</v>
      </c>
      <c r="C1190" s="1">
        <v>2</v>
      </c>
      <c r="D1190" s="2">
        <v>3</v>
      </c>
    </row>
    <row r="1191" spans="1:5" x14ac:dyDescent="0.25">
      <c r="A1191">
        <v>5954</v>
      </c>
      <c r="C1191" s="1">
        <v>2</v>
      </c>
      <c r="D1191" s="2">
        <v>3</v>
      </c>
    </row>
    <row r="1192" spans="1:5" x14ac:dyDescent="0.25">
      <c r="A1192">
        <v>5955</v>
      </c>
      <c r="C1192" s="1">
        <v>2</v>
      </c>
      <c r="D1192" s="2">
        <v>3</v>
      </c>
    </row>
    <row r="1193" spans="1:5" x14ac:dyDescent="0.25">
      <c r="A1193">
        <v>5956</v>
      </c>
      <c r="C1193" s="1">
        <v>2</v>
      </c>
      <c r="D1193" s="2">
        <v>3</v>
      </c>
    </row>
    <row r="1194" spans="1:5" x14ac:dyDescent="0.25">
      <c r="A1194">
        <v>5957</v>
      </c>
      <c r="C1194" s="1">
        <v>2</v>
      </c>
      <c r="D1194" s="2">
        <v>3</v>
      </c>
    </row>
    <row r="1195" spans="1:5" x14ac:dyDescent="0.25">
      <c r="A1195">
        <v>5958</v>
      </c>
      <c r="C1195" s="1">
        <v>2</v>
      </c>
      <c r="D1195" s="2">
        <v>3</v>
      </c>
    </row>
    <row r="1196" spans="1:5" x14ac:dyDescent="0.25">
      <c r="A1196">
        <v>5959</v>
      </c>
      <c r="C1196" s="1">
        <v>2</v>
      </c>
      <c r="D1196" s="2">
        <v>3</v>
      </c>
    </row>
    <row r="1197" spans="1:5" x14ac:dyDescent="0.25">
      <c r="A1197">
        <v>5960</v>
      </c>
      <c r="C1197" s="1">
        <v>2</v>
      </c>
      <c r="D1197" s="2">
        <v>3</v>
      </c>
    </row>
    <row r="1198" spans="1:5" x14ac:dyDescent="0.25">
      <c r="A1198">
        <v>5961</v>
      </c>
      <c r="C1198" s="1">
        <v>2</v>
      </c>
      <c r="D1198" s="2">
        <v>3</v>
      </c>
    </row>
    <row r="1199" spans="1:5" x14ac:dyDescent="0.25">
      <c r="A1199">
        <v>5962</v>
      </c>
      <c r="C1199" s="1">
        <v>2</v>
      </c>
      <c r="D1199" s="2">
        <v>3</v>
      </c>
      <c r="E1199" s="4">
        <v>4</v>
      </c>
    </row>
    <row r="1200" spans="1:5" x14ac:dyDescent="0.25">
      <c r="A1200">
        <v>5963</v>
      </c>
      <c r="C1200" s="1">
        <v>2</v>
      </c>
      <c r="D1200" s="2">
        <v>3</v>
      </c>
      <c r="E1200" s="4">
        <v>4</v>
      </c>
    </row>
    <row r="1201" spans="1:5" x14ac:dyDescent="0.25">
      <c r="A1201">
        <v>5964</v>
      </c>
      <c r="D1201" s="2">
        <v>3</v>
      </c>
      <c r="E1201" s="4">
        <v>4</v>
      </c>
    </row>
    <row r="1202" spans="1:5" x14ac:dyDescent="0.25">
      <c r="A1202">
        <v>5965</v>
      </c>
      <c r="E1202" s="4">
        <v>4</v>
      </c>
    </row>
    <row r="1203" spans="1:5" x14ac:dyDescent="0.25">
      <c r="A1203">
        <v>5966</v>
      </c>
      <c r="B1203" s="3">
        <v>1</v>
      </c>
      <c r="E1203" s="4">
        <v>4</v>
      </c>
    </row>
    <row r="1204" spans="1:5" x14ac:dyDescent="0.25">
      <c r="A1204">
        <v>5967</v>
      </c>
      <c r="B1204" s="3">
        <v>1</v>
      </c>
      <c r="E1204" s="4">
        <v>4</v>
      </c>
    </row>
    <row r="1205" spans="1:5" x14ac:dyDescent="0.25">
      <c r="A1205">
        <v>5968</v>
      </c>
      <c r="B1205" s="3">
        <v>1</v>
      </c>
      <c r="E1205" s="4">
        <v>4</v>
      </c>
    </row>
    <row r="1206" spans="1:5" x14ac:dyDescent="0.25">
      <c r="A1206">
        <v>5969</v>
      </c>
      <c r="B1206" s="3">
        <v>1</v>
      </c>
      <c r="E1206" s="4">
        <v>4</v>
      </c>
    </row>
    <row r="1207" spans="1:5" x14ac:dyDescent="0.25">
      <c r="A1207">
        <v>5970</v>
      </c>
      <c r="B1207" s="3">
        <v>1</v>
      </c>
      <c r="E1207" s="4">
        <v>4</v>
      </c>
    </row>
    <row r="1208" spans="1:5" x14ac:dyDescent="0.25">
      <c r="A1208">
        <v>5971</v>
      </c>
      <c r="B1208" s="3">
        <v>1</v>
      </c>
      <c r="E1208" s="4">
        <v>4</v>
      </c>
    </row>
    <row r="1209" spans="1:5" x14ac:dyDescent="0.25">
      <c r="A1209">
        <v>5972</v>
      </c>
      <c r="B1209" s="3">
        <v>1</v>
      </c>
      <c r="E1209" s="4">
        <v>4</v>
      </c>
    </row>
    <row r="1210" spans="1:5" x14ac:dyDescent="0.25">
      <c r="A1210">
        <v>5973</v>
      </c>
      <c r="B1210" s="3">
        <v>1</v>
      </c>
      <c r="E1210" s="4">
        <v>4</v>
      </c>
    </row>
    <row r="1211" spans="1:5" x14ac:dyDescent="0.25">
      <c r="A1211">
        <v>5974</v>
      </c>
      <c r="B1211" s="3">
        <v>1</v>
      </c>
      <c r="E1211" s="4">
        <v>4</v>
      </c>
    </row>
    <row r="1212" spans="1:5" x14ac:dyDescent="0.25">
      <c r="A1212">
        <v>5975</v>
      </c>
      <c r="B1212" s="3">
        <v>1</v>
      </c>
      <c r="E1212" s="4">
        <v>4</v>
      </c>
    </row>
    <row r="1213" spans="1:5" x14ac:dyDescent="0.25">
      <c r="A1213">
        <v>5976</v>
      </c>
      <c r="B1213" s="3">
        <v>1</v>
      </c>
      <c r="E1213" s="4">
        <v>4</v>
      </c>
    </row>
    <row r="1214" spans="1:5" x14ac:dyDescent="0.25">
      <c r="A1214">
        <v>5977</v>
      </c>
      <c r="B1214" s="3">
        <v>1</v>
      </c>
      <c r="E1214" s="4">
        <v>4</v>
      </c>
    </row>
    <row r="1215" spans="1:5" x14ac:dyDescent="0.25">
      <c r="A1215">
        <v>5978</v>
      </c>
      <c r="B1215" s="3">
        <v>1</v>
      </c>
      <c r="E1215" s="4">
        <v>4</v>
      </c>
    </row>
    <row r="1216" spans="1:5" x14ac:dyDescent="0.25">
      <c r="A1216">
        <v>5979</v>
      </c>
      <c r="B1216" s="3">
        <v>1</v>
      </c>
      <c r="E1216" s="4">
        <v>4</v>
      </c>
    </row>
    <row r="1217" spans="1:5" x14ac:dyDescent="0.25">
      <c r="A1217">
        <v>5980</v>
      </c>
      <c r="B1217" s="3">
        <v>1</v>
      </c>
      <c r="E1217" s="4">
        <v>4</v>
      </c>
    </row>
    <row r="1218" spans="1:5" x14ac:dyDescent="0.25">
      <c r="A1218">
        <v>5981</v>
      </c>
      <c r="B1218" s="3">
        <v>1</v>
      </c>
      <c r="E1218" s="4">
        <v>4</v>
      </c>
    </row>
    <row r="1219" spans="1:5" x14ac:dyDescent="0.25">
      <c r="A1219">
        <v>5982</v>
      </c>
      <c r="B1219" s="3">
        <v>1</v>
      </c>
      <c r="E1219" s="4">
        <v>4</v>
      </c>
    </row>
    <row r="1220" spans="1:5" x14ac:dyDescent="0.25">
      <c r="A1220">
        <v>5983</v>
      </c>
      <c r="B1220" s="3">
        <v>1</v>
      </c>
      <c r="E1220" s="4">
        <v>4</v>
      </c>
    </row>
    <row r="1221" spans="1:5" x14ac:dyDescent="0.25">
      <c r="A1221">
        <v>5984</v>
      </c>
      <c r="B1221" s="3">
        <v>1</v>
      </c>
      <c r="E1221" s="4">
        <v>4</v>
      </c>
    </row>
    <row r="1222" spans="1:5" x14ac:dyDescent="0.25">
      <c r="A1222">
        <v>5985</v>
      </c>
      <c r="B1222" s="3">
        <v>1</v>
      </c>
    </row>
    <row r="1223" spans="1:5" x14ac:dyDescent="0.25">
      <c r="A1223">
        <v>5986</v>
      </c>
      <c r="B1223" s="3">
        <v>1</v>
      </c>
    </row>
    <row r="1224" spans="1:5" x14ac:dyDescent="0.25">
      <c r="A1224">
        <v>5987</v>
      </c>
      <c r="B1224" s="3">
        <v>1</v>
      </c>
      <c r="D1224" s="2">
        <v>3</v>
      </c>
    </row>
    <row r="1225" spans="1:5" x14ac:dyDescent="0.25">
      <c r="A1225">
        <v>5988</v>
      </c>
      <c r="B1225" s="3">
        <v>1</v>
      </c>
      <c r="C1225" s="1">
        <v>2</v>
      </c>
      <c r="D1225" s="2">
        <v>3</v>
      </c>
    </row>
    <row r="1226" spans="1:5" x14ac:dyDescent="0.25">
      <c r="A1226">
        <v>5989</v>
      </c>
      <c r="C1226" s="1">
        <v>2</v>
      </c>
      <c r="D1226" s="2">
        <v>3</v>
      </c>
    </row>
    <row r="1227" spans="1:5" x14ac:dyDescent="0.25">
      <c r="A1227">
        <v>5990</v>
      </c>
      <c r="C1227" s="1">
        <v>2</v>
      </c>
      <c r="D1227" s="2">
        <v>3</v>
      </c>
    </row>
    <row r="1228" spans="1:5" x14ac:dyDescent="0.25">
      <c r="A1228">
        <v>5991</v>
      </c>
      <c r="C1228" s="1">
        <v>2</v>
      </c>
      <c r="D1228" s="2">
        <v>3</v>
      </c>
    </row>
    <row r="1229" spans="1:5" x14ac:dyDescent="0.25">
      <c r="A1229">
        <v>5992</v>
      </c>
      <c r="C1229" s="1">
        <v>2</v>
      </c>
      <c r="D1229" s="2">
        <v>3</v>
      </c>
    </row>
    <row r="1230" spans="1:5" x14ac:dyDescent="0.25">
      <c r="A1230">
        <v>5993</v>
      </c>
      <c r="C1230" s="1">
        <v>2</v>
      </c>
      <c r="D1230" s="2">
        <v>3</v>
      </c>
    </row>
    <row r="1231" spans="1:5" x14ac:dyDescent="0.25">
      <c r="A1231">
        <v>5994</v>
      </c>
      <c r="C1231" s="1">
        <v>2</v>
      </c>
      <c r="D1231" s="2">
        <v>3</v>
      </c>
    </row>
    <row r="1232" spans="1:5" x14ac:dyDescent="0.25">
      <c r="A1232">
        <v>5995</v>
      </c>
      <c r="C1232" s="1">
        <v>2</v>
      </c>
      <c r="D1232" s="2">
        <v>3</v>
      </c>
    </row>
    <row r="1233" spans="1:5" x14ac:dyDescent="0.25">
      <c r="A1233">
        <v>5996</v>
      </c>
      <c r="C1233" s="1">
        <v>2</v>
      </c>
      <c r="D1233" s="2">
        <v>3</v>
      </c>
    </row>
    <row r="1234" spans="1:5" x14ac:dyDescent="0.25">
      <c r="A1234">
        <v>5997</v>
      </c>
      <c r="C1234" s="1">
        <v>2</v>
      </c>
      <c r="D1234" s="2">
        <v>3</v>
      </c>
    </row>
    <row r="1235" spans="1:5" x14ac:dyDescent="0.25">
      <c r="A1235">
        <v>5998</v>
      </c>
      <c r="C1235" s="1">
        <v>2</v>
      </c>
      <c r="D1235" s="2">
        <v>3</v>
      </c>
    </row>
    <row r="1236" spans="1:5" x14ac:dyDescent="0.25">
      <c r="A1236">
        <v>5999</v>
      </c>
      <c r="C1236" s="1">
        <v>2</v>
      </c>
      <c r="D1236" s="2">
        <v>3</v>
      </c>
    </row>
    <row r="1237" spans="1:5" x14ac:dyDescent="0.25">
      <c r="A1237">
        <v>6000</v>
      </c>
      <c r="C1237" s="1">
        <v>2</v>
      </c>
      <c r="D1237" s="2">
        <v>3</v>
      </c>
    </row>
    <row r="1238" spans="1:5" x14ac:dyDescent="0.25">
      <c r="A1238">
        <v>6001</v>
      </c>
      <c r="C1238" s="1">
        <v>2</v>
      </c>
      <c r="D1238" s="2">
        <v>3</v>
      </c>
    </row>
    <row r="1239" spans="1:5" x14ac:dyDescent="0.25">
      <c r="A1239">
        <v>6002</v>
      </c>
      <c r="C1239" s="1">
        <v>2</v>
      </c>
      <c r="D1239" s="2">
        <v>3</v>
      </c>
    </row>
    <row r="1240" spans="1:5" x14ac:dyDescent="0.25">
      <c r="A1240">
        <v>6003</v>
      </c>
      <c r="C1240" s="1">
        <v>2</v>
      </c>
      <c r="D1240" s="2">
        <v>3</v>
      </c>
    </row>
    <row r="1241" spans="1:5" x14ac:dyDescent="0.25">
      <c r="A1241">
        <v>6004</v>
      </c>
      <c r="C1241" s="1">
        <v>2</v>
      </c>
      <c r="D1241" s="2">
        <v>3</v>
      </c>
    </row>
    <row r="1242" spans="1:5" x14ac:dyDescent="0.25">
      <c r="A1242">
        <v>6005</v>
      </c>
      <c r="C1242" s="1">
        <v>2</v>
      </c>
      <c r="D1242" s="2">
        <v>3</v>
      </c>
    </row>
    <row r="1243" spans="1:5" x14ac:dyDescent="0.25">
      <c r="A1243">
        <v>6006</v>
      </c>
      <c r="C1243" s="1">
        <v>2</v>
      </c>
    </row>
    <row r="1244" spans="1:5" x14ac:dyDescent="0.25">
      <c r="A1244">
        <v>6007</v>
      </c>
      <c r="B1244" s="3">
        <v>1</v>
      </c>
      <c r="C1244" s="1">
        <v>2</v>
      </c>
    </row>
    <row r="1245" spans="1:5" x14ac:dyDescent="0.25">
      <c r="A1245">
        <v>6008</v>
      </c>
      <c r="B1245" s="3">
        <v>1</v>
      </c>
      <c r="C1245" s="1">
        <v>2</v>
      </c>
      <c r="E1245" s="4">
        <v>4</v>
      </c>
    </row>
    <row r="1246" spans="1:5" x14ac:dyDescent="0.25">
      <c r="A1246">
        <v>6009</v>
      </c>
      <c r="B1246" s="3">
        <v>1</v>
      </c>
      <c r="E1246" s="4">
        <v>4</v>
      </c>
    </row>
    <row r="1247" spans="1:5" x14ac:dyDescent="0.25">
      <c r="A1247">
        <v>6010</v>
      </c>
      <c r="B1247" s="3">
        <v>1</v>
      </c>
      <c r="E1247" s="4">
        <v>4</v>
      </c>
    </row>
    <row r="1248" spans="1:5" x14ac:dyDescent="0.25">
      <c r="A1248">
        <v>6011</v>
      </c>
      <c r="B1248" s="3">
        <v>1</v>
      </c>
      <c r="E1248" s="4">
        <v>4</v>
      </c>
    </row>
    <row r="1249" spans="1:5" x14ac:dyDescent="0.25">
      <c r="A1249">
        <v>6012</v>
      </c>
      <c r="B1249" s="3">
        <v>1</v>
      </c>
      <c r="E1249" s="4">
        <v>4</v>
      </c>
    </row>
    <row r="1250" spans="1:5" x14ac:dyDescent="0.25">
      <c r="A1250">
        <v>6013</v>
      </c>
      <c r="B1250" s="3">
        <v>1</v>
      </c>
      <c r="E1250" s="4">
        <v>4</v>
      </c>
    </row>
    <row r="1251" spans="1:5" x14ac:dyDescent="0.25">
      <c r="A1251">
        <v>6014</v>
      </c>
      <c r="B1251" s="3">
        <v>1</v>
      </c>
      <c r="E1251" s="4">
        <v>4</v>
      </c>
    </row>
    <row r="1252" spans="1:5" x14ac:dyDescent="0.25">
      <c r="A1252">
        <v>6015</v>
      </c>
      <c r="B1252" s="3">
        <v>1</v>
      </c>
      <c r="E1252" s="4">
        <v>4</v>
      </c>
    </row>
    <row r="1253" spans="1:5" x14ac:dyDescent="0.25">
      <c r="A1253">
        <v>6016</v>
      </c>
      <c r="B1253" s="3">
        <v>1</v>
      </c>
      <c r="E1253" s="4">
        <v>4</v>
      </c>
    </row>
    <row r="1254" spans="1:5" x14ac:dyDescent="0.25">
      <c r="A1254">
        <v>6017</v>
      </c>
      <c r="B1254" s="3">
        <v>1</v>
      </c>
      <c r="E1254" s="4">
        <v>4</v>
      </c>
    </row>
    <row r="1255" spans="1:5" x14ac:dyDescent="0.25">
      <c r="A1255">
        <v>6018</v>
      </c>
      <c r="B1255" s="3">
        <v>1</v>
      </c>
      <c r="E1255" s="4">
        <v>4</v>
      </c>
    </row>
    <row r="1256" spans="1:5" x14ac:dyDescent="0.25">
      <c r="A1256">
        <v>6019</v>
      </c>
      <c r="B1256" s="3">
        <v>1</v>
      </c>
      <c r="E1256" s="4">
        <v>4</v>
      </c>
    </row>
    <row r="1257" spans="1:5" x14ac:dyDescent="0.25">
      <c r="A1257">
        <v>6020</v>
      </c>
      <c r="B1257" s="3">
        <v>1</v>
      </c>
      <c r="E1257" s="4">
        <v>4</v>
      </c>
    </row>
    <row r="1258" spans="1:5" x14ac:dyDescent="0.25">
      <c r="A1258">
        <v>6021</v>
      </c>
      <c r="B1258" s="3">
        <v>1</v>
      </c>
      <c r="E1258" s="4">
        <v>4</v>
      </c>
    </row>
    <row r="1259" spans="1:5" x14ac:dyDescent="0.25">
      <c r="A1259">
        <v>6022</v>
      </c>
      <c r="B1259" s="3">
        <v>1</v>
      </c>
      <c r="E1259" s="4">
        <v>4</v>
      </c>
    </row>
    <row r="1260" spans="1:5" x14ac:dyDescent="0.25">
      <c r="A1260">
        <v>6023</v>
      </c>
      <c r="E1260" s="4">
        <v>4</v>
      </c>
    </row>
    <row r="1261" spans="1:5" x14ac:dyDescent="0.25">
      <c r="A1261">
        <v>6024</v>
      </c>
      <c r="E1261" s="4">
        <v>4</v>
      </c>
    </row>
    <row r="1262" spans="1:5" x14ac:dyDescent="0.25">
      <c r="A1262">
        <v>6025</v>
      </c>
      <c r="E1262" s="4">
        <v>4</v>
      </c>
    </row>
    <row r="1263" spans="1:5" x14ac:dyDescent="0.25">
      <c r="A1263">
        <v>6026</v>
      </c>
      <c r="E1263" s="4">
        <v>4</v>
      </c>
    </row>
    <row r="1264" spans="1:5" x14ac:dyDescent="0.25">
      <c r="A1264">
        <v>6027</v>
      </c>
      <c r="E1264" s="4">
        <v>4</v>
      </c>
    </row>
    <row r="1265" spans="1:5" x14ac:dyDescent="0.25">
      <c r="A1265">
        <v>6028</v>
      </c>
      <c r="D1265" s="2">
        <v>3</v>
      </c>
      <c r="E1265" s="4">
        <v>4</v>
      </c>
    </row>
    <row r="1266" spans="1:5" x14ac:dyDescent="0.25">
      <c r="A1266">
        <v>6029</v>
      </c>
      <c r="C1266" s="1">
        <v>2</v>
      </c>
      <c r="D1266" s="2">
        <v>3</v>
      </c>
    </row>
    <row r="1267" spans="1:5" x14ac:dyDescent="0.25">
      <c r="A1267">
        <v>6030</v>
      </c>
      <c r="C1267" s="1">
        <v>2</v>
      </c>
      <c r="D1267" s="2">
        <v>3</v>
      </c>
    </row>
    <row r="1268" spans="1:5" x14ac:dyDescent="0.25">
      <c r="A1268">
        <v>6031</v>
      </c>
      <c r="C1268" s="1">
        <v>2</v>
      </c>
      <c r="D1268" s="2">
        <v>3</v>
      </c>
    </row>
    <row r="1269" spans="1:5" x14ac:dyDescent="0.25">
      <c r="A1269">
        <v>6032</v>
      </c>
      <c r="C1269" s="1">
        <v>2</v>
      </c>
      <c r="D1269" s="2">
        <v>3</v>
      </c>
    </row>
    <row r="1270" spans="1:5" x14ac:dyDescent="0.25">
      <c r="A1270">
        <v>6033</v>
      </c>
      <c r="C1270" s="1">
        <v>2</v>
      </c>
      <c r="D1270" s="2">
        <v>3</v>
      </c>
    </row>
    <row r="1271" spans="1:5" x14ac:dyDescent="0.25">
      <c r="A1271">
        <v>6034</v>
      </c>
      <c r="C1271" s="1">
        <v>2</v>
      </c>
      <c r="D1271" s="2">
        <v>3</v>
      </c>
    </row>
    <row r="1272" spans="1:5" x14ac:dyDescent="0.25">
      <c r="A1272">
        <v>6035</v>
      </c>
      <c r="C1272" s="1">
        <v>2</v>
      </c>
      <c r="D1272" s="2">
        <v>3</v>
      </c>
    </row>
    <row r="1273" spans="1:5" x14ac:dyDescent="0.25">
      <c r="A1273">
        <v>6036</v>
      </c>
      <c r="C1273" s="1">
        <v>2</v>
      </c>
      <c r="D1273" s="2">
        <v>3</v>
      </c>
    </row>
    <row r="1274" spans="1:5" x14ac:dyDescent="0.25">
      <c r="A1274">
        <v>6037</v>
      </c>
      <c r="C1274" s="1">
        <v>2</v>
      </c>
      <c r="D1274" s="2">
        <v>3</v>
      </c>
    </row>
    <row r="1275" spans="1:5" x14ac:dyDescent="0.25">
      <c r="A1275">
        <v>6038</v>
      </c>
      <c r="C1275" s="1">
        <v>2</v>
      </c>
      <c r="D1275" s="2">
        <v>3</v>
      </c>
    </row>
    <row r="1276" spans="1:5" x14ac:dyDescent="0.25">
      <c r="A1276">
        <v>6039</v>
      </c>
      <c r="C1276" s="1">
        <v>2</v>
      </c>
      <c r="D1276" s="2">
        <v>3</v>
      </c>
    </row>
    <row r="1277" spans="1:5" x14ac:dyDescent="0.25">
      <c r="A1277">
        <v>6040</v>
      </c>
      <c r="C1277" s="1">
        <v>2</v>
      </c>
      <c r="D1277" s="2">
        <v>3</v>
      </c>
    </row>
    <row r="1278" spans="1:5" x14ac:dyDescent="0.25">
      <c r="A1278">
        <v>6041</v>
      </c>
      <c r="C1278" s="1">
        <v>2</v>
      </c>
      <c r="D1278" s="2">
        <v>3</v>
      </c>
    </row>
    <row r="1279" spans="1:5" x14ac:dyDescent="0.25">
      <c r="A1279">
        <v>6042</v>
      </c>
      <c r="C1279" s="1">
        <v>2</v>
      </c>
      <c r="D1279" s="2">
        <v>3</v>
      </c>
    </row>
    <row r="1280" spans="1:5" x14ac:dyDescent="0.25">
      <c r="A1280">
        <v>6043</v>
      </c>
      <c r="C1280" s="1">
        <v>2</v>
      </c>
      <c r="D1280" s="2">
        <v>3</v>
      </c>
    </row>
    <row r="1281" spans="1:5" x14ac:dyDescent="0.25">
      <c r="A1281">
        <v>6044</v>
      </c>
      <c r="C1281" s="1">
        <v>2</v>
      </c>
      <c r="D1281" s="2">
        <v>3</v>
      </c>
    </row>
    <row r="1282" spans="1:5" x14ac:dyDescent="0.25">
      <c r="A1282">
        <v>6045</v>
      </c>
      <c r="C1282" s="1">
        <v>2</v>
      </c>
    </row>
    <row r="1283" spans="1:5" x14ac:dyDescent="0.25">
      <c r="A1283">
        <v>6046</v>
      </c>
      <c r="B1283" s="3">
        <v>1</v>
      </c>
      <c r="C1283" s="1">
        <v>2</v>
      </c>
    </row>
    <row r="1284" spans="1:5" x14ac:dyDescent="0.25">
      <c r="A1284">
        <v>6047</v>
      </c>
      <c r="B1284" s="3">
        <v>1</v>
      </c>
      <c r="C1284" s="1">
        <v>2</v>
      </c>
    </row>
    <row r="1285" spans="1:5" x14ac:dyDescent="0.25">
      <c r="A1285">
        <v>6048</v>
      </c>
      <c r="B1285" s="3">
        <v>1</v>
      </c>
    </row>
    <row r="1286" spans="1:5" x14ac:dyDescent="0.25">
      <c r="A1286">
        <v>6049</v>
      </c>
      <c r="B1286" s="3">
        <v>1</v>
      </c>
      <c r="E1286" s="4">
        <v>4</v>
      </c>
    </row>
    <row r="1287" spans="1:5" x14ac:dyDescent="0.25">
      <c r="A1287">
        <v>6050</v>
      </c>
      <c r="B1287" s="3">
        <v>1</v>
      </c>
      <c r="E1287" s="4">
        <v>4</v>
      </c>
    </row>
    <row r="1288" spans="1:5" x14ac:dyDescent="0.25">
      <c r="A1288">
        <v>6051</v>
      </c>
      <c r="B1288" s="3">
        <v>1</v>
      </c>
      <c r="E1288" s="4">
        <v>4</v>
      </c>
    </row>
    <row r="1289" spans="1:5" x14ac:dyDescent="0.25">
      <c r="A1289">
        <v>6052</v>
      </c>
      <c r="B1289" s="3">
        <v>1</v>
      </c>
      <c r="E1289" s="4">
        <v>4</v>
      </c>
    </row>
    <row r="1290" spans="1:5" x14ac:dyDescent="0.25">
      <c r="A1290">
        <v>6053</v>
      </c>
      <c r="B1290" s="3">
        <v>1</v>
      </c>
      <c r="E1290" s="4">
        <v>4</v>
      </c>
    </row>
    <row r="1291" spans="1:5" x14ac:dyDescent="0.25">
      <c r="A1291">
        <v>6054</v>
      </c>
      <c r="B1291" s="3">
        <v>1</v>
      </c>
      <c r="E1291" s="4">
        <v>4</v>
      </c>
    </row>
    <row r="1292" spans="1:5" x14ac:dyDescent="0.25">
      <c r="A1292">
        <v>6055</v>
      </c>
      <c r="B1292" s="3">
        <v>1</v>
      </c>
      <c r="E1292" s="4">
        <v>4</v>
      </c>
    </row>
    <row r="1293" spans="1:5" x14ac:dyDescent="0.25">
      <c r="A1293">
        <v>6056</v>
      </c>
      <c r="B1293" s="3">
        <v>1</v>
      </c>
      <c r="E1293" s="4">
        <v>4</v>
      </c>
    </row>
    <row r="1294" spans="1:5" x14ac:dyDescent="0.25">
      <c r="A1294">
        <v>6057</v>
      </c>
      <c r="B1294" s="3">
        <v>1</v>
      </c>
      <c r="E1294" s="4">
        <v>4</v>
      </c>
    </row>
    <row r="1295" spans="1:5" x14ac:dyDescent="0.25">
      <c r="A1295">
        <v>6058</v>
      </c>
      <c r="B1295" s="3">
        <v>1</v>
      </c>
      <c r="E1295" s="4">
        <v>4</v>
      </c>
    </row>
    <row r="1296" spans="1:5" x14ac:dyDescent="0.25">
      <c r="A1296">
        <v>6059</v>
      </c>
      <c r="B1296" s="3">
        <v>1</v>
      </c>
      <c r="E1296" s="4">
        <v>4</v>
      </c>
    </row>
    <row r="1297" spans="1:5" x14ac:dyDescent="0.25">
      <c r="A1297">
        <v>6060</v>
      </c>
      <c r="B1297" s="3">
        <v>1</v>
      </c>
      <c r="E1297" s="4">
        <v>4</v>
      </c>
    </row>
    <row r="1298" spans="1:5" x14ac:dyDescent="0.25">
      <c r="A1298">
        <v>6061</v>
      </c>
      <c r="B1298" s="3">
        <v>1</v>
      </c>
      <c r="E1298" s="4">
        <v>4</v>
      </c>
    </row>
    <row r="1299" spans="1:5" x14ac:dyDescent="0.25">
      <c r="A1299">
        <v>6062</v>
      </c>
      <c r="B1299" s="3">
        <v>1</v>
      </c>
      <c r="E1299" s="4">
        <v>4</v>
      </c>
    </row>
    <row r="1300" spans="1:5" x14ac:dyDescent="0.25">
      <c r="A1300">
        <v>6063</v>
      </c>
      <c r="B1300" s="3">
        <v>1</v>
      </c>
      <c r="E1300" s="4">
        <v>4</v>
      </c>
    </row>
    <row r="1301" spans="1:5" x14ac:dyDescent="0.25">
      <c r="A1301">
        <v>6064</v>
      </c>
      <c r="E1301" s="4">
        <v>4</v>
      </c>
    </row>
    <row r="1302" spans="1:5" x14ac:dyDescent="0.25">
      <c r="A1302">
        <v>6065</v>
      </c>
      <c r="E1302" s="4">
        <v>4</v>
      </c>
    </row>
    <row r="1303" spans="1:5" x14ac:dyDescent="0.25">
      <c r="A1303">
        <v>6066</v>
      </c>
      <c r="E1303" s="4">
        <v>4</v>
      </c>
    </row>
    <row r="1304" spans="1:5" x14ac:dyDescent="0.25">
      <c r="A1304">
        <v>6067</v>
      </c>
      <c r="C1304" s="1">
        <v>2</v>
      </c>
      <c r="E1304" s="4">
        <v>4</v>
      </c>
    </row>
    <row r="1305" spans="1:5" x14ac:dyDescent="0.25">
      <c r="A1305">
        <v>6068</v>
      </c>
      <c r="C1305" s="1">
        <v>2</v>
      </c>
      <c r="D1305" s="2">
        <v>3</v>
      </c>
      <c r="E1305" s="4">
        <v>4</v>
      </c>
    </row>
    <row r="1306" spans="1:5" x14ac:dyDescent="0.25">
      <c r="A1306">
        <v>6069</v>
      </c>
      <c r="C1306" s="1">
        <v>2</v>
      </c>
      <c r="D1306" s="2">
        <v>3</v>
      </c>
    </row>
    <row r="1307" spans="1:5" x14ac:dyDescent="0.25">
      <c r="A1307">
        <v>6070</v>
      </c>
      <c r="C1307" s="1">
        <v>2</v>
      </c>
      <c r="D1307" s="2">
        <v>3</v>
      </c>
    </row>
    <row r="1308" spans="1:5" x14ac:dyDescent="0.25">
      <c r="A1308">
        <v>6071</v>
      </c>
      <c r="C1308" s="1">
        <v>2</v>
      </c>
      <c r="D1308" s="2">
        <v>3</v>
      </c>
    </row>
    <row r="1309" spans="1:5" x14ac:dyDescent="0.25">
      <c r="A1309">
        <v>6072</v>
      </c>
      <c r="C1309" s="1">
        <v>2</v>
      </c>
      <c r="D1309" s="2">
        <v>3</v>
      </c>
    </row>
    <row r="1310" spans="1:5" x14ac:dyDescent="0.25">
      <c r="A1310">
        <v>6073</v>
      </c>
      <c r="C1310" s="1">
        <v>2</v>
      </c>
      <c r="D1310" s="2">
        <v>3</v>
      </c>
    </row>
    <row r="1311" spans="1:5" x14ac:dyDescent="0.25">
      <c r="A1311">
        <v>6074</v>
      </c>
      <c r="C1311" s="1">
        <v>2</v>
      </c>
      <c r="D1311" s="2">
        <v>3</v>
      </c>
    </row>
    <row r="1312" spans="1:5" x14ac:dyDescent="0.25">
      <c r="A1312">
        <v>6075</v>
      </c>
      <c r="C1312" s="1">
        <v>2</v>
      </c>
      <c r="D1312" s="2">
        <v>3</v>
      </c>
    </row>
    <row r="1313" spans="1:5" x14ac:dyDescent="0.25">
      <c r="A1313">
        <v>6076</v>
      </c>
      <c r="C1313" s="1">
        <v>2</v>
      </c>
      <c r="D1313" s="2">
        <v>3</v>
      </c>
    </row>
    <row r="1314" spans="1:5" x14ac:dyDescent="0.25">
      <c r="A1314">
        <v>6077</v>
      </c>
      <c r="C1314" s="1">
        <v>2</v>
      </c>
      <c r="D1314" s="2">
        <v>3</v>
      </c>
    </row>
    <row r="1315" spans="1:5" x14ac:dyDescent="0.25">
      <c r="A1315">
        <v>6078</v>
      </c>
      <c r="C1315" s="1">
        <v>2</v>
      </c>
      <c r="D1315" s="2">
        <v>3</v>
      </c>
    </row>
    <row r="1316" spans="1:5" x14ac:dyDescent="0.25">
      <c r="A1316">
        <v>6079</v>
      </c>
      <c r="C1316" s="1">
        <v>2</v>
      </c>
      <c r="D1316" s="2">
        <v>3</v>
      </c>
    </row>
    <row r="1317" spans="1:5" x14ac:dyDescent="0.25">
      <c r="A1317">
        <v>6080</v>
      </c>
      <c r="C1317" s="1">
        <v>2</v>
      </c>
      <c r="D1317" s="2">
        <v>3</v>
      </c>
    </row>
    <row r="1318" spans="1:5" x14ac:dyDescent="0.25">
      <c r="A1318">
        <v>6081</v>
      </c>
      <c r="C1318" s="1">
        <v>2</v>
      </c>
      <c r="D1318" s="2">
        <v>3</v>
      </c>
    </row>
    <row r="1319" spans="1:5" x14ac:dyDescent="0.25">
      <c r="A1319">
        <v>6082</v>
      </c>
      <c r="C1319" s="1">
        <v>2</v>
      </c>
      <c r="D1319" s="2">
        <v>3</v>
      </c>
    </row>
    <row r="1320" spans="1:5" x14ac:dyDescent="0.25">
      <c r="A1320">
        <v>6083</v>
      </c>
      <c r="C1320" s="1">
        <v>2</v>
      </c>
      <c r="D1320" s="2">
        <v>3</v>
      </c>
    </row>
    <row r="1321" spans="1:5" x14ac:dyDescent="0.25">
      <c r="A1321">
        <v>6084</v>
      </c>
      <c r="C1321" s="1">
        <v>2</v>
      </c>
      <c r="D1321" s="2">
        <v>3</v>
      </c>
    </row>
    <row r="1322" spans="1:5" x14ac:dyDescent="0.25">
      <c r="A1322">
        <v>6085</v>
      </c>
      <c r="D1322" s="2">
        <v>3</v>
      </c>
    </row>
    <row r="1323" spans="1:5" x14ac:dyDescent="0.25">
      <c r="A1323">
        <v>6086</v>
      </c>
      <c r="B1323" s="3">
        <v>1</v>
      </c>
      <c r="D1323" s="2">
        <v>3</v>
      </c>
    </row>
    <row r="1324" spans="1:5" x14ac:dyDescent="0.25">
      <c r="A1324">
        <v>6087</v>
      </c>
      <c r="B1324" s="3">
        <v>1</v>
      </c>
    </row>
    <row r="1325" spans="1:5" x14ac:dyDescent="0.25">
      <c r="A1325">
        <v>6088</v>
      </c>
      <c r="B1325" s="3">
        <v>1</v>
      </c>
    </row>
    <row r="1326" spans="1:5" x14ac:dyDescent="0.25">
      <c r="A1326">
        <v>6089</v>
      </c>
      <c r="B1326" s="3">
        <v>1</v>
      </c>
    </row>
    <row r="1327" spans="1:5" x14ac:dyDescent="0.25">
      <c r="A1327">
        <v>6090</v>
      </c>
      <c r="B1327" s="3">
        <v>1</v>
      </c>
      <c r="E1327" s="4">
        <v>4</v>
      </c>
    </row>
    <row r="1328" spans="1:5" x14ac:dyDescent="0.25">
      <c r="A1328">
        <v>6091</v>
      </c>
      <c r="B1328" s="3">
        <v>1</v>
      </c>
      <c r="E1328" s="4">
        <v>4</v>
      </c>
    </row>
    <row r="1329" spans="1:5" x14ac:dyDescent="0.25">
      <c r="A1329">
        <v>6092</v>
      </c>
      <c r="B1329" s="3">
        <v>1</v>
      </c>
      <c r="E1329" s="4">
        <v>4</v>
      </c>
    </row>
    <row r="1330" spans="1:5" x14ac:dyDescent="0.25">
      <c r="A1330">
        <v>6093</v>
      </c>
      <c r="B1330" s="3">
        <v>1</v>
      </c>
      <c r="E1330" s="4">
        <v>4</v>
      </c>
    </row>
    <row r="1331" spans="1:5" x14ac:dyDescent="0.25">
      <c r="A1331">
        <v>6094</v>
      </c>
      <c r="B1331" s="3">
        <v>1</v>
      </c>
      <c r="E1331" s="4">
        <v>4</v>
      </c>
    </row>
    <row r="1332" spans="1:5" x14ac:dyDescent="0.25">
      <c r="A1332">
        <v>6095</v>
      </c>
      <c r="B1332" s="3">
        <v>1</v>
      </c>
      <c r="E1332" s="4">
        <v>4</v>
      </c>
    </row>
    <row r="1333" spans="1:5" x14ac:dyDescent="0.25">
      <c r="A1333">
        <v>6096</v>
      </c>
      <c r="B1333" s="3">
        <v>1</v>
      </c>
      <c r="E1333" s="4">
        <v>4</v>
      </c>
    </row>
    <row r="1334" spans="1:5" x14ac:dyDescent="0.25">
      <c r="A1334">
        <v>6097</v>
      </c>
      <c r="B1334" s="3">
        <v>1</v>
      </c>
      <c r="E1334" s="4">
        <v>4</v>
      </c>
    </row>
    <row r="1335" spans="1:5" x14ac:dyDescent="0.25">
      <c r="A1335">
        <v>6098</v>
      </c>
      <c r="B1335" s="3">
        <v>1</v>
      </c>
      <c r="E1335" s="4">
        <v>4</v>
      </c>
    </row>
    <row r="1336" spans="1:5" x14ac:dyDescent="0.25">
      <c r="A1336">
        <v>6099</v>
      </c>
      <c r="B1336" s="3">
        <v>1</v>
      </c>
      <c r="E1336" s="4">
        <v>4</v>
      </c>
    </row>
    <row r="1337" spans="1:5" x14ac:dyDescent="0.25">
      <c r="A1337">
        <v>6100</v>
      </c>
      <c r="B1337" s="3">
        <v>1</v>
      </c>
      <c r="E1337" s="4">
        <v>4</v>
      </c>
    </row>
    <row r="1338" spans="1:5" x14ac:dyDescent="0.25">
      <c r="A1338">
        <v>6101</v>
      </c>
      <c r="B1338" s="3">
        <v>1</v>
      </c>
      <c r="E1338" s="4">
        <v>4</v>
      </c>
    </row>
    <row r="1339" spans="1:5" x14ac:dyDescent="0.25">
      <c r="A1339">
        <v>6102</v>
      </c>
      <c r="B1339" s="3">
        <v>1</v>
      </c>
      <c r="E1339" s="4">
        <v>4</v>
      </c>
    </row>
    <row r="1340" spans="1:5" x14ac:dyDescent="0.25">
      <c r="A1340">
        <v>6103</v>
      </c>
      <c r="B1340" s="3">
        <v>1</v>
      </c>
      <c r="E1340" s="4">
        <v>4</v>
      </c>
    </row>
    <row r="1341" spans="1:5" x14ac:dyDescent="0.25">
      <c r="A1341">
        <v>6104</v>
      </c>
      <c r="B1341" s="3">
        <v>1</v>
      </c>
      <c r="E1341" s="4">
        <v>4</v>
      </c>
    </row>
    <row r="1342" spans="1:5" x14ac:dyDescent="0.25">
      <c r="A1342">
        <v>6105</v>
      </c>
      <c r="E1342" s="4">
        <v>4</v>
      </c>
    </row>
    <row r="1343" spans="1:5" x14ac:dyDescent="0.25">
      <c r="A1343">
        <v>6106</v>
      </c>
      <c r="E1343" s="4">
        <v>4</v>
      </c>
    </row>
    <row r="1344" spans="1:5" x14ac:dyDescent="0.25">
      <c r="A1344">
        <v>6107</v>
      </c>
      <c r="C1344" s="1">
        <v>2</v>
      </c>
      <c r="E1344" s="4">
        <v>4</v>
      </c>
    </row>
    <row r="1345" spans="1:5" x14ac:dyDescent="0.25">
      <c r="A1345">
        <v>6108</v>
      </c>
      <c r="C1345" s="1">
        <v>2</v>
      </c>
      <c r="E1345" s="4">
        <v>4</v>
      </c>
    </row>
    <row r="1346" spans="1:5" x14ac:dyDescent="0.25">
      <c r="A1346">
        <v>6109</v>
      </c>
      <c r="C1346" s="1">
        <v>2</v>
      </c>
      <c r="E1346" s="4">
        <v>4</v>
      </c>
    </row>
    <row r="1347" spans="1:5" x14ac:dyDescent="0.25">
      <c r="A1347">
        <v>6110</v>
      </c>
      <c r="C1347" s="1">
        <v>2</v>
      </c>
    </row>
    <row r="1348" spans="1:5" x14ac:dyDescent="0.25">
      <c r="A1348">
        <v>6111</v>
      </c>
      <c r="C1348" s="1">
        <v>2</v>
      </c>
      <c r="D1348" s="2">
        <v>3</v>
      </c>
    </row>
    <row r="1349" spans="1:5" x14ac:dyDescent="0.25">
      <c r="A1349">
        <v>6112</v>
      </c>
      <c r="C1349" s="1">
        <v>2</v>
      </c>
      <c r="D1349" s="2">
        <v>3</v>
      </c>
    </row>
    <row r="1350" spans="1:5" x14ac:dyDescent="0.25">
      <c r="A1350">
        <v>6113</v>
      </c>
      <c r="C1350" s="1">
        <v>2</v>
      </c>
      <c r="D1350" s="2">
        <v>3</v>
      </c>
    </row>
    <row r="1351" spans="1:5" x14ac:dyDescent="0.25">
      <c r="A1351">
        <v>6114</v>
      </c>
      <c r="C1351" s="1">
        <v>2</v>
      </c>
      <c r="D1351" s="2">
        <v>3</v>
      </c>
    </row>
    <row r="1352" spans="1:5" x14ac:dyDescent="0.25">
      <c r="A1352">
        <v>6115</v>
      </c>
      <c r="C1352" s="1">
        <v>2</v>
      </c>
      <c r="D1352" s="2">
        <v>3</v>
      </c>
    </row>
    <row r="1353" spans="1:5" x14ac:dyDescent="0.25">
      <c r="A1353">
        <v>6116</v>
      </c>
      <c r="C1353" s="1">
        <v>2</v>
      </c>
      <c r="D1353" s="2">
        <v>3</v>
      </c>
    </row>
    <row r="1354" spans="1:5" x14ac:dyDescent="0.25">
      <c r="A1354">
        <v>6117</v>
      </c>
      <c r="C1354" s="1">
        <v>2</v>
      </c>
      <c r="D1354" s="2">
        <v>3</v>
      </c>
    </row>
    <row r="1355" spans="1:5" x14ac:dyDescent="0.25">
      <c r="A1355">
        <v>6118</v>
      </c>
      <c r="C1355" s="1">
        <v>2</v>
      </c>
      <c r="D1355" s="2">
        <v>3</v>
      </c>
    </row>
    <row r="1356" spans="1:5" x14ac:dyDescent="0.25">
      <c r="A1356">
        <v>6119</v>
      </c>
      <c r="C1356" s="1">
        <v>2</v>
      </c>
      <c r="D1356" s="2">
        <v>3</v>
      </c>
    </row>
    <row r="1357" spans="1:5" x14ac:dyDescent="0.25">
      <c r="A1357">
        <v>6120</v>
      </c>
      <c r="C1357" s="1">
        <v>2</v>
      </c>
      <c r="D1357" s="2">
        <v>3</v>
      </c>
    </row>
    <row r="1358" spans="1:5" x14ac:dyDescent="0.25">
      <c r="A1358">
        <v>6121</v>
      </c>
      <c r="C1358" s="1">
        <v>2</v>
      </c>
      <c r="D1358" s="2">
        <v>3</v>
      </c>
    </row>
    <row r="1359" spans="1:5" x14ac:dyDescent="0.25">
      <c r="A1359">
        <v>6122</v>
      </c>
      <c r="C1359" s="1">
        <v>2</v>
      </c>
      <c r="D1359" s="2">
        <v>3</v>
      </c>
    </row>
    <row r="1360" spans="1:5" x14ac:dyDescent="0.25">
      <c r="A1360">
        <v>6123</v>
      </c>
      <c r="C1360" s="1">
        <v>2</v>
      </c>
      <c r="D1360" s="2">
        <v>3</v>
      </c>
    </row>
    <row r="1361" spans="1:5" x14ac:dyDescent="0.25">
      <c r="A1361">
        <v>6124</v>
      </c>
      <c r="C1361" s="1">
        <v>2</v>
      </c>
      <c r="D1361" s="2">
        <v>3</v>
      </c>
    </row>
    <row r="1362" spans="1:5" x14ac:dyDescent="0.25">
      <c r="A1362">
        <v>6125</v>
      </c>
      <c r="C1362" s="1">
        <v>2</v>
      </c>
      <c r="D1362" s="2">
        <v>3</v>
      </c>
    </row>
    <row r="1363" spans="1:5" x14ac:dyDescent="0.25">
      <c r="A1363">
        <v>6126</v>
      </c>
      <c r="B1363" s="3">
        <v>1</v>
      </c>
      <c r="C1363" s="1">
        <v>2</v>
      </c>
      <c r="D1363" s="2">
        <v>3</v>
      </c>
    </row>
    <row r="1364" spans="1:5" x14ac:dyDescent="0.25">
      <c r="A1364">
        <v>6127</v>
      </c>
      <c r="B1364" s="3">
        <v>1</v>
      </c>
      <c r="D1364" s="2">
        <v>3</v>
      </c>
    </row>
    <row r="1365" spans="1:5" x14ac:dyDescent="0.25">
      <c r="A1365">
        <v>6128</v>
      </c>
      <c r="B1365" s="3">
        <v>1</v>
      </c>
      <c r="D1365" s="2">
        <v>3</v>
      </c>
    </row>
    <row r="1366" spans="1:5" x14ac:dyDescent="0.25">
      <c r="A1366">
        <v>6129</v>
      </c>
      <c r="B1366" s="3">
        <v>1</v>
      </c>
      <c r="D1366" s="2">
        <v>3</v>
      </c>
    </row>
    <row r="1367" spans="1:5" x14ac:dyDescent="0.25">
      <c r="A1367">
        <v>6130</v>
      </c>
      <c r="B1367" s="3">
        <v>1</v>
      </c>
      <c r="D1367" s="2">
        <v>3</v>
      </c>
      <c r="E1367" s="4">
        <v>4</v>
      </c>
    </row>
    <row r="1368" spans="1:5" x14ac:dyDescent="0.25">
      <c r="A1368">
        <v>6131</v>
      </c>
      <c r="B1368" s="3">
        <v>1</v>
      </c>
      <c r="E1368" s="4">
        <v>4</v>
      </c>
    </row>
    <row r="1369" spans="1:5" x14ac:dyDescent="0.25">
      <c r="A1369">
        <v>6132</v>
      </c>
      <c r="B1369" s="3">
        <v>1</v>
      </c>
      <c r="E1369" s="4">
        <v>4</v>
      </c>
    </row>
    <row r="1370" spans="1:5" x14ac:dyDescent="0.25">
      <c r="A1370">
        <v>6133</v>
      </c>
      <c r="B1370" s="3">
        <v>1</v>
      </c>
      <c r="E1370" s="4">
        <v>4</v>
      </c>
    </row>
    <row r="1371" spans="1:5" x14ac:dyDescent="0.25">
      <c r="A1371">
        <v>6134</v>
      </c>
      <c r="B1371" s="3">
        <v>1</v>
      </c>
      <c r="E1371" s="4">
        <v>4</v>
      </c>
    </row>
    <row r="1372" spans="1:5" x14ac:dyDescent="0.25">
      <c r="A1372">
        <v>6135</v>
      </c>
      <c r="B1372" s="3">
        <v>1</v>
      </c>
      <c r="E1372" s="4">
        <v>4</v>
      </c>
    </row>
    <row r="1373" spans="1:5" x14ac:dyDescent="0.25">
      <c r="A1373">
        <v>6136</v>
      </c>
      <c r="B1373" s="3">
        <v>1</v>
      </c>
      <c r="E1373" s="4">
        <v>4</v>
      </c>
    </row>
    <row r="1374" spans="1:5" x14ac:dyDescent="0.25">
      <c r="A1374">
        <v>6137</v>
      </c>
      <c r="B1374" s="3">
        <v>1</v>
      </c>
      <c r="E1374" s="4">
        <v>4</v>
      </c>
    </row>
    <row r="1375" spans="1:5" x14ac:dyDescent="0.25">
      <c r="A1375">
        <v>6138</v>
      </c>
      <c r="B1375" s="3">
        <v>1</v>
      </c>
      <c r="E1375" s="4">
        <v>4</v>
      </c>
    </row>
    <row r="1376" spans="1:5" x14ac:dyDescent="0.25">
      <c r="A1376">
        <v>6139</v>
      </c>
      <c r="B1376" s="3">
        <v>1</v>
      </c>
      <c r="E1376" s="4">
        <v>4</v>
      </c>
    </row>
    <row r="1377" spans="1:5" x14ac:dyDescent="0.25">
      <c r="A1377">
        <v>6140</v>
      </c>
      <c r="B1377" s="3">
        <v>1</v>
      </c>
      <c r="E1377" s="4">
        <v>4</v>
      </c>
    </row>
    <row r="1378" spans="1:5" x14ac:dyDescent="0.25">
      <c r="A1378">
        <v>6141</v>
      </c>
      <c r="B1378" s="3">
        <v>1</v>
      </c>
      <c r="E1378" s="4">
        <v>4</v>
      </c>
    </row>
    <row r="1379" spans="1:5" x14ac:dyDescent="0.25">
      <c r="A1379">
        <v>6142</v>
      </c>
      <c r="B1379" s="3">
        <v>1</v>
      </c>
      <c r="E1379" s="4">
        <v>4</v>
      </c>
    </row>
    <row r="1380" spans="1:5" x14ac:dyDescent="0.25">
      <c r="A1380">
        <v>6143</v>
      </c>
      <c r="B1380" s="3">
        <v>1</v>
      </c>
      <c r="E1380" s="4">
        <v>4</v>
      </c>
    </row>
    <row r="1381" spans="1:5" x14ac:dyDescent="0.25">
      <c r="A1381">
        <v>6144</v>
      </c>
      <c r="B1381" s="3">
        <v>1</v>
      </c>
      <c r="E1381" s="4">
        <v>4</v>
      </c>
    </row>
    <row r="1382" spans="1:5" x14ac:dyDescent="0.25">
      <c r="A1382">
        <v>6145</v>
      </c>
      <c r="B1382" s="3">
        <v>1</v>
      </c>
      <c r="E1382" s="4">
        <v>4</v>
      </c>
    </row>
    <row r="1383" spans="1:5" x14ac:dyDescent="0.25">
      <c r="A1383">
        <v>6146</v>
      </c>
      <c r="B1383" s="3">
        <v>1</v>
      </c>
      <c r="E1383" s="4">
        <v>4</v>
      </c>
    </row>
    <row r="1384" spans="1:5" x14ac:dyDescent="0.25">
      <c r="A1384">
        <v>6147</v>
      </c>
      <c r="B1384" s="3">
        <v>1</v>
      </c>
      <c r="C1384" s="1">
        <v>2</v>
      </c>
      <c r="E1384" s="4">
        <v>4</v>
      </c>
    </row>
    <row r="1385" spans="1:5" x14ac:dyDescent="0.25">
      <c r="A1385">
        <v>6148</v>
      </c>
      <c r="C1385" s="1">
        <v>2</v>
      </c>
      <c r="E1385" s="4">
        <v>4</v>
      </c>
    </row>
    <row r="1386" spans="1:5" x14ac:dyDescent="0.25">
      <c r="A1386">
        <v>6149</v>
      </c>
      <c r="C1386" s="1">
        <v>2</v>
      </c>
      <c r="E1386" s="4">
        <v>4</v>
      </c>
    </row>
    <row r="1387" spans="1:5" x14ac:dyDescent="0.25">
      <c r="A1387">
        <v>6150</v>
      </c>
      <c r="C1387" s="1">
        <v>2</v>
      </c>
      <c r="E1387" s="4">
        <v>4</v>
      </c>
    </row>
    <row r="1388" spans="1:5" x14ac:dyDescent="0.25">
      <c r="A1388">
        <v>6151</v>
      </c>
      <c r="C1388" s="1">
        <v>2</v>
      </c>
      <c r="E1388" s="4">
        <v>4</v>
      </c>
    </row>
    <row r="1389" spans="1:5" x14ac:dyDescent="0.25">
      <c r="A1389">
        <v>6152</v>
      </c>
      <c r="C1389" s="1">
        <v>2</v>
      </c>
      <c r="E1389" s="4">
        <v>4</v>
      </c>
    </row>
    <row r="1390" spans="1:5" x14ac:dyDescent="0.25">
      <c r="A1390">
        <v>6153</v>
      </c>
      <c r="C1390" s="1">
        <v>2</v>
      </c>
    </row>
    <row r="1391" spans="1:5" x14ac:dyDescent="0.25">
      <c r="A1391">
        <v>6154</v>
      </c>
      <c r="C1391" s="1">
        <v>2</v>
      </c>
    </row>
    <row r="1392" spans="1:5" x14ac:dyDescent="0.25">
      <c r="A1392">
        <v>6155</v>
      </c>
      <c r="C1392" s="1">
        <v>2</v>
      </c>
      <c r="D1392" s="2">
        <v>3</v>
      </c>
    </row>
    <row r="1393" spans="1:4" x14ac:dyDescent="0.25">
      <c r="A1393">
        <v>6156</v>
      </c>
      <c r="C1393" s="1">
        <v>2</v>
      </c>
      <c r="D1393" s="2">
        <v>3</v>
      </c>
    </row>
    <row r="1394" spans="1:4" x14ac:dyDescent="0.25">
      <c r="A1394">
        <v>6157</v>
      </c>
      <c r="C1394" s="1">
        <v>2</v>
      </c>
      <c r="D1394" s="2">
        <v>3</v>
      </c>
    </row>
    <row r="1395" spans="1:4" x14ac:dyDescent="0.25">
      <c r="A1395">
        <v>6158</v>
      </c>
      <c r="C1395" s="1">
        <v>2</v>
      </c>
      <c r="D1395" s="2">
        <v>3</v>
      </c>
    </row>
    <row r="1396" spans="1:4" x14ac:dyDescent="0.25">
      <c r="A1396">
        <v>6159</v>
      </c>
      <c r="C1396" s="1">
        <v>2</v>
      </c>
      <c r="D1396" s="2">
        <v>3</v>
      </c>
    </row>
    <row r="1397" spans="1:4" x14ac:dyDescent="0.25">
      <c r="A1397">
        <v>6160</v>
      </c>
      <c r="C1397" s="1">
        <v>2</v>
      </c>
      <c r="D1397" s="2">
        <v>3</v>
      </c>
    </row>
    <row r="1398" spans="1:4" x14ac:dyDescent="0.25">
      <c r="A1398">
        <v>6161</v>
      </c>
      <c r="C1398" s="1">
        <v>2</v>
      </c>
      <c r="D1398" s="2">
        <v>3</v>
      </c>
    </row>
    <row r="1399" spans="1:4" x14ac:dyDescent="0.25">
      <c r="A1399">
        <v>6162</v>
      </c>
      <c r="C1399" s="1">
        <v>2</v>
      </c>
      <c r="D1399" s="2">
        <v>3</v>
      </c>
    </row>
    <row r="1400" spans="1:4" x14ac:dyDescent="0.25">
      <c r="A1400">
        <v>6163</v>
      </c>
      <c r="C1400" s="1">
        <v>2</v>
      </c>
      <c r="D1400" s="2">
        <v>3</v>
      </c>
    </row>
    <row r="1401" spans="1:4" x14ac:dyDescent="0.25">
      <c r="A1401">
        <v>6164</v>
      </c>
      <c r="C1401" s="1">
        <v>2</v>
      </c>
      <c r="D1401" s="2">
        <v>3</v>
      </c>
    </row>
    <row r="1402" spans="1:4" x14ac:dyDescent="0.25">
      <c r="A1402">
        <v>6165</v>
      </c>
      <c r="C1402" s="1">
        <v>2</v>
      </c>
      <c r="D1402" s="2">
        <v>3</v>
      </c>
    </row>
    <row r="1403" spans="1:4" x14ac:dyDescent="0.25">
      <c r="A1403">
        <v>6166</v>
      </c>
      <c r="C1403" s="1">
        <v>2</v>
      </c>
      <c r="D1403" s="2">
        <v>3</v>
      </c>
    </row>
    <row r="1404" spans="1:4" x14ac:dyDescent="0.25">
      <c r="A1404">
        <v>6167</v>
      </c>
      <c r="B1404" s="3">
        <v>1</v>
      </c>
      <c r="C1404" s="1">
        <v>2</v>
      </c>
      <c r="D1404" s="2">
        <v>3</v>
      </c>
    </row>
    <row r="1405" spans="1:4" x14ac:dyDescent="0.25">
      <c r="A1405">
        <v>6168</v>
      </c>
      <c r="B1405" s="3">
        <v>1</v>
      </c>
      <c r="C1405" s="1">
        <v>2</v>
      </c>
      <c r="D1405" s="2">
        <v>3</v>
      </c>
    </row>
    <row r="1406" spans="1:4" x14ac:dyDescent="0.25">
      <c r="A1406">
        <v>6169</v>
      </c>
      <c r="B1406" s="3">
        <v>1</v>
      </c>
      <c r="D1406" s="2">
        <v>3</v>
      </c>
    </row>
    <row r="1407" spans="1:4" x14ac:dyDescent="0.25">
      <c r="A1407">
        <v>6170</v>
      </c>
      <c r="B1407" s="3">
        <v>1</v>
      </c>
      <c r="D1407" s="2">
        <v>3</v>
      </c>
    </row>
    <row r="1408" spans="1:4" x14ac:dyDescent="0.25">
      <c r="A1408">
        <v>6171</v>
      </c>
      <c r="B1408" s="3">
        <v>1</v>
      </c>
      <c r="D1408" s="2">
        <v>3</v>
      </c>
    </row>
    <row r="1409" spans="1:5" x14ac:dyDescent="0.25">
      <c r="A1409">
        <v>6172</v>
      </c>
      <c r="B1409" s="3">
        <v>1</v>
      </c>
      <c r="D1409" s="2">
        <v>3</v>
      </c>
      <c r="E1409" s="4">
        <v>4</v>
      </c>
    </row>
    <row r="1410" spans="1:5" x14ac:dyDescent="0.25">
      <c r="A1410">
        <v>6173</v>
      </c>
      <c r="B1410" s="3">
        <v>1</v>
      </c>
      <c r="D1410" s="2">
        <v>3</v>
      </c>
      <c r="E1410" s="4">
        <v>4</v>
      </c>
    </row>
    <row r="1411" spans="1:5" x14ac:dyDescent="0.25">
      <c r="A1411">
        <v>6174</v>
      </c>
      <c r="B1411" s="3">
        <v>1</v>
      </c>
      <c r="D1411" s="2">
        <v>3</v>
      </c>
      <c r="E1411" s="4">
        <v>4</v>
      </c>
    </row>
    <row r="1412" spans="1:5" x14ac:dyDescent="0.25">
      <c r="A1412">
        <v>6175</v>
      </c>
      <c r="B1412" s="3">
        <v>1</v>
      </c>
      <c r="D1412" s="2">
        <v>3</v>
      </c>
      <c r="E1412" s="4">
        <v>4</v>
      </c>
    </row>
    <row r="1413" spans="1:5" x14ac:dyDescent="0.25">
      <c r="A1413">
        <v>6176</v>
      </c>
      <c r="B1413" s="3">
        <v>1</v>
      </c>
      <c r="E1413" s="4">
        <v>4</v>
      </c>
    </row>
    <row r="1414" spans="1:5" x14ac:dyDescent="0.25">
      <c r="A1414">
        <v>6177</v>
      </c>
      <c r="B1414" s="3">
        <v>1</v>
      </c>
      <c r="E1414" s="4">
        <v>4</v>
      </c>
    </row>
    <row r="1415" spans="1:5" x14ac:dyDescent="0.25">
      <c r="A1415">
        <v>6178</v>
      </c>
      <c r="B1415" s="3">
        <v>1</v>
      </c>
      <c r="E1415" s="4">
        <v>4</v>
      </c>
    </row>
    <row r="1416" spans="1:5" x14ac:dyDescent="0.25">
      <c r="A1416">
        <v>6179</v>
      </c>
      <c r="B1416" s="3">
        <v>1</v>
      </c>
      <c r="E1416" s="4">
        <v>4</v>
      </c>
    </row>
    <row r="1417" spans="1:5" x14ac:dyDescent="0.25">
      <c r="A1417">
        <v>6180</v>
      </c>
      <c r="B1417" s="3">
        <v>1</v>
      </c>
      <c r="E1417" s="4">
        <v>4</v>
      </c>
    </row>
    <row r="1418" spans="1:5" x14ac:dyDescent="0.25">
      <c r="A1418">
        <v>6181</v>
      </c>
      <c r="B1418" s="3">
        <v>1</v>
      </c>
      <c r="E1418" s="4">
        <v>4</v>
      </c>
    </row>
    <row r="1419" spans="1:5" x14ac:dyDescent="0.25">
      <c r="A1419">
        <v>6182</v>
      </c>
      <c r="B1419" s="3">
        <v>1</v>
      </c>
      <c r="E1419" s="4">
        <v>4</v>
      </c>
    </row>
    <row r="1420" spans="1:5" x14ac:dyDescent="0.25">
      <c r="A1420">
        <v>6183</v>
      </c>
      <c r="B1420" s="3">
        <v>1</v>
      </c>
      <c r="E1420" s="4">
        <v>4</v>
      </c>
    </row>
    <row r="1421" spans="1:5" x14ac:dyDescent="0.25">
      <c r="A1421">
        <v>6184</v>
      </c>
      <c r="B1421" s="3">
        <v>1</v>
      </c>
      <c r="E1421" s="4">
        <v>4</v>
      </c>
    </row>
    <row r="1422" spans="1:5" x14ac:dyDescent="0.25">
      <c r="A1422">
        <v>6185</v>
      </c>
      <c r="B1422" s="3">
        <v>1</v>
      </c>
      <c r="E1422" s="4">
        <v>4</v>
      </c>
    </row>
    <row r="1423" spans="1:5" x14ac:dyDescent="0.25">
      <c r="A1423">
        <v>6186</v>
      </c>
      <c r="B1423" s="3">
        <v>1</v>
      </c>
      <c r="E1423" s="4">
        <v>4</v>
      </c>
    </row>
    <row r="1424" spans="1:5" x14ac:dyDescent="0.25">
      <c r="A1424">
        <v>6187</v>
      </c>
      <c r="B1424" s="3">
        <v>1</v>
      </c>
      <c r="E1424" s="4">
        <v>4</v>
      </c>
    </row>
    <row r="1425" spans="1:5" x14ac:dyDescent="0.25">
      <c r="A1425">
        <v>6188</v>
      </c>
      <c r="B1425" s="3">
        <v>1</v>
      </c>
      <c r="E1425" s="4">
        <v>4</v>
      </c>
    </row>
    <row r="1426" spans="1:5" x14ac:dyDescent="0.25">
      <c r="A1426">
        <v>6189</v>
      </c>
      <c r="B1426" s="3">
        <v>1</v>
      </c>
      <c r="C1426" s="1">
        <v>2</v>
      </c>
      <c r="E1426" s="4">
        <v>4</v>
      </c>
    </row>
    <row r="1427" spans="1:5" x14ac:dyDescent="0.25">
      <c r="A1427">
        <v>6190</v>
      </c>
      <c r="C1427" s="1">
        <v>2</v>
      </c>
      <c r="E1427" s="4">
        <v>4</v>
      </c>
    </row>
    <row r="1428" spans="1:5" x14ac:dyDescent="0.25">
      <c r="A1428">
        <v>6191</v>
      </c>
      <c r="C1428" s="1">
        <v>2</v>
      </c>
      <c r="E1428" s="4">
        <v>4</v>
      </c>
    </row>
    <row r="1429" spans="1:5" x14ac:dyDescent="0.25">
      <c r="A1429">
        <v>6192</v>
      </c>
      <c r="C1429" s="1">
        <v>2</v>
      </c>
      <c r="E1429" s="4">
        <v>4</v>
      </c>
    </row>
    <row r="1430" spans="1:5" x14ac:dyDescent="0.25">
      <c r="A1430">
        <v>6193</v>
      </c>
      <c r="C1430" s="1">
        <v>2</v>
      </c>
      <c r="E1430" s="4">
        <v>4</v>
      </c>
    </row>
    <row r="1431" spans="1:5" x14ac:dyDescent="0.25">
      <c r="A1431">
        <v>6194</v>
      </c>
      <c r="C1431" s="1">
        <v>2</v>
      </c>
      <c r="E1431" s="4">
        <v>4</v>
      </c>
    </row>
    <row r="1432" spans="1:5" x14ac:dyDescent="0.25">
      <c r="A1432">
        <v>6195</v>
      </c>
      <c r="C1432" s="1">
        <v>2</v>
      </c>
      <c r="E1432" s="4">
        <v>4</v>
      </c>
    </row>
    <row r="1433" spans="1:5" x14ac:dyDescent="0.25">
      <c r="A1433">
        <v>6196</v>
      </c>
      <c r="C1433" s="1">
        <v>2</v>
      </c>
      <c r="E1433" s="4">
        <v>4</v>
      </c>
    </row>
    <row r="1434" spans="1:5" x14ac:dyDescent="0.25">
      <c r="A1434">
        <v>6197</v>
      </c>
      <c r="C1434" s="1">
        <v>2</v>
      </c>
      <c r="E1434" s="4">
        <v>4</v>
      </c>
    </row>
    <row r="1435" spans="1:5" x14ac:dyDescent="0.25">
      <c r="A1435">
        <v>6198</v>
      </c>
      <c r="C1435" s="1">
        <v>2</v>
      </c>
      <c r="D1435" s="2">
        <v>3</v>
      </c>
    </row>
    <row r="1436" spans="1:5" x14ac:dyDescent="0.25">
      <c r="A1436">
        <v>6199</v>
      </c>
      <c r="C1436" s="1">
        <v>2</v>
      </c>
      <c r="D1436" s="2">
        <v>3</v>
      </c>
    </row>
    <row r="1437" spans="1:5" x14ac:dyDescent="0.25">
      <c r="A1437">
        <v>6200</v>
      </c>
      <c r="C1437" s="1">
        <v>2</v>
      </c>
      <c r="D1437" s="2">
        <v>3</v>
      </c>
    </row>
    <row r="1438" spans="1:5" x14ac:dyDescent="0.25">
      <c r="A1438">
        <v>6201</v>
      </c>
      <c r="C1438" s="1">
        <v>2</v>
      </c>
      <c r="D1438" s="2">
        <v>3</v>
      </c>
    </row>
    <row r="1439" spans="1:5" x14ac:dyDescent="0.25">
      <c r="A1439">
        <v>6202</v>
      </c>
      <c r="C1439" s="1">
        <v>2</v>
      </c>
      <c r="D1439" s="2">
        <v>3</v>
      </c>
    </row>
    <row r="1440" spans="1:5" x14ac:dyDescent="0.25">
      <c r="A1440">
        <v>6203</v>
      </c>
      <c r="C1440" s="1">
        <v>2</v>
      </c>
      <c r="D1440" s="2">
        <v>3</v>
      </c>
    </row>
    <row r="1441" spans="1:5" x14ac:dyDescent="0.25">
      <c r="A1441">
        <v>6204</v>
      </c>
      <c r="C1441" s="1">
        <v>2</v>
      </c>
      <c r="D1441" s="2">
        <v>3</v>
      </c>
    </row>
    <row r="1442" spans="1:5" x14ac:dyDescent="0.25">
      <c r="A1442">
        <v>6205</v>
      </c>
      <c r="C1442" s="1">
        <v>2</v>
      </c>
      <c r="D1442" s="2">
        <v>3</v>
      </c>
    </row>
    <row r="1443" spans="1:5" x14ac:dyDescent="0.25">
      <c r="A1443">
        <v>6206</v>
      </c>
      <c r="C1443" s="1">
        <v>2</v>
      </c>
      <c r="D1443" s="2">
        <v>3</v>
      </c>
    </row>
    <row r="1444" spans="1:5" x14ac:dyDescent="0.25">
      <c r="A1444">
        <v>6207</v>
      </c>
      <c r="C1444" s="1">
        <v>2</v>
      </c>
      <c r="D1444" s="2">
        <v>3</v>
      </c>
    </row>
    <row r="1445" spans="1:5" x14ac:dyDescent="0.25">
      <c r="A1445">
        <v>6208</v>
      </c>
      <c r="C1445" s="1">
        <v>2</v>
      </c>
      <c r="D1445" s="2">
        <v>3</v>
      </c>
    </row>
    <row r="1446" spans="1:5" x14ac:dyDescent="0.25">
      <c r="A1446">
        <v>6209</v>
      </c>
      <c r="C1446" s="1">
        <v>2</v>
      </c>
      <c r="D1446" s="2">
        <v>3</v>
      </c>
    </row>
    <row r="1447" spans="1:5" x14ac:dyDescent="0.25">
      <c r="A1447">
        <v>6210</v>
      </c>
      <c r="C1447" s="1">
        <v>2</v>
      </c>
      <c r="D1447" s="2">
        <v>3</v>
      </c>
    </row>
    <row r="1448" spans="1:5" x14ac:dyDescent="0.25">
      <c r="A1448">
        <v>6211</v>
      </c>
      <c r="C1448" s="1">
        <v>2</v>
      </c>
      <c r="D1448" s="2">
        <v>3</v>
      </c>
    </row>
    <row r="1449" spans="1:5" x14ac:dyDescent="0.25">
      <c r="A1449">
        <v>6212</v>
      </c>
      <c r="B1449" s="3">
        <v>1</v>
      </c>
      <c r="C1449" s="1">
        <v>2</v>
      </c>
      <c r="D1449" s="2">
        <v>3</v>
      </c>
    </row>
    <row r="1450" spans="1:5" x14ac:dyDescent="0.25">
      <c r="A1450">
        <v>6213</v>
      </c>
      <c r="B1450" s="3">
        <v>1</v>
      </c>
      <c r="C1450" s="1">
        <v>2</v>
      </c>
      <c r="D1450" s="2">
        <v>3</v>
      </c>
    </row>
    <row r="1451" spans="1:5" x14ac:dyDescent="0.25">
      <c r="A1451">
        <v>6214</v>
      </c>
      <c r="B1451" s="3">
        <v>1</v>
      </c>
      <c r="D1451" s="2">
        <v>3</v>
      </c>
    </row>
    <row r="1452" spans="1:5" x14ac:dyDescent="0.25">
      <c r="A1452">
        <v>6215</v>
      </c>
      <c r="B1452" s="3">
        <v>1</v>
      </c>
      <c r="D1452" s="2">
        <v>3</v>
      </c>
    </row>
    <row r="1453" spans="1:5" x14ac:dyDescent="0.25">
      <c r="A1453">
        <v>6216</v>
      </c>
      <c r="B1453" s="3">
        <v>1</v>
      </c>
      <c r="D1453" s="2">
        <v>3</v>
      </c>
    </row>
    <row r="1454" spans="1:5" x14ac:dyDescent="0.25">
      <c r="A1454">
        <v>6217</v>
      </c>
      <c r="B1454" s="3">
        <v>1</v>
      </c>
      <c r="D1454" s="2">
        <v>3</v>
      </c>
      <c r="E1454" s="4">
        <v>4</v>
      </c>
    </row>
    <row r="1455" spans="1:5" x14ac:dyDescent="0.25">
      <c r="A1455">
        <v>6218</v>
      </c>
      <c r="B1455" s="3">
        <v>1</v>
      </c>
      <c r="D1455" s="2">
        <v>3</v>
      </c>
      <c r="E1455" s="4">
        <v>4</v>
      </c>
    </row>
    <row r="1456" spans="1:5" x14ac:dyDescent="0.25">
      <c r="A1456">
        <v>6219</v>
      </c>
      <c r="B1456" s="3">
        <v>1</v>
      </c>
      <c r="D1456" s="2">
        <v>3</v>
      </c>
      <c r="E1456" s="4">
        <v>4</v>
      </c>
    </row>
    <row r="1457" spans="1:5" x14ac:dyDescent="0.25">
      <c r="A1457">
        <v>6220</v>
      </c>
      <c r="B1457" s="3">
        <v>1</v>
      </c>
      <c r="D1457" s="2">
        <v>3</v>
      </c>
      <c r="E1457" s="4">
        <v>4</v>
      </c>
    </row>
    <row r="1458" spans="1:5" x14ac:dyDescent="0.25">
      <c r="A1458">
        <v>6221</v>
      </c>
      <c r="B1458" s="3">
        <v>1</v>
      </c>
      <c r="E1458" s="4">
        <v>4</v>
      </c>
    </row>
    <row r="1459" spans="1:5" x14ac:dyDescent="0.25">
      <c r="A1459">
        <v>6222</v>
      </c>
      <c r="B1459" s="3">
        <v>1</v>
      </c>
      <c r="E1459" s="4">
        <v>4</v>
      </c>
    </row>
    <row r="1460" spans="1:5" x14ac:dyDescent="0.25">
      <c r="A1460">
        <v>6223</v>
      </c>
      <c r="B1460" s="3">
        <v>1</v>
      </c>
      <c r="E1460" s="4">
        <v>4</v>
      </c>
    </row>
    <row r="1461" spans="1:5" x14ac:dyDescent="0.25">
      <c r="A1461">
        <v>6224</v>
      </c>
      <c r="B1461" s="3">
        <v>1</v>
      </c>
      <c r="E1461" s="4">
        <v>4</v>
      </c>
    </row>
    <row r="1462" spans="1:5" x14ac:dyDescent="0.25">
      <c r="A1462">
        <v>6225</v>
      </c>
      <c r="B1462" s="3">
        <v>1</v>
      </c>
      <c r="E1462" s="4">
        <v>4</v>
      </c>
    </row>
    <row r="1463" spans="1:5" x14ac:dyDescent="0.25">
      <c r="A1463">
        <v>6226</v>
      </c>
      <c r="B1463" s="3">
        <v>1</v>
      </c>
      <c r="E1463" s="4">
        <v>4</v>
      </c>
    </row>
    <row r="1464" spans="1:5" x14ac:dyDescent="0.25">
      <c r="A1464">
        <v>6227</v>
      </c>
      <c r="B1464" s="3">
        <v>1</v>
      </c>
      <c r="E1464" s="4">
        <v>4</v>
      </c>
    </row>
    <row r="1465" spans="1:5" x14ac:dyDescent="0.25">
      <c r="A1465">
        <v>6228</v>
      </c>
      <c r="B1465" s="3">
        <v>1</v>
      </c>
      <c r="E1465" s="4">
        <v>4</v>
      </c>
    </row>
    <row r="1466" spans="1:5" x14ac:dyDescent="0.25">
      <c r="A1466">
        <v>6229</v>
      </c>
      <c r="B1466" s="3">
        <v>1</v>
      </c>
      <c r="E1466" s="4">
        <v>4</v>
      </c>
    </row>
    <row r="1467" spans="1:5" x14ac:dyDescent="0.25">
      <c r="A1467">
        <v>6230</v>
      </c>
      <c r="B1467" s="3">
        <v>1</v>
      </c>
      <c r="E1467" s="4">
        <v>4</v>
      </c>
    </row>
    <row r="1468" spans="1:5" x14ac:dyDescent="0.25">
      <c r="A1468">
        <v>6231</v>
      </c>
      <c r="B1468" s="3">
        <v>1</v>
      </c>
      <c r="E1468" s="4">
        <v>4</v>
      </c>
    </row>
    <row r="1469" spans="1:5" x14ac:dyDescent="0.25">
      <c r="A1469">
        <v>6232</v>
      </c>
      <c r="B1469" s="3">
        <v>1</v>
      </c>
      <c r="E1469" s="4">
        <v>4</v>
      </c>
    </row>
    <row r="1470" spans="1:5" x14ac:dyDescent="0.25">
      <c r="A1470">
        <v>6233</v>
      </c>
      <c r="B1470" s="3">
        <v>1</v>
      </c>
      <c r="E1470" s="4">
        <v>4</v>
      </c>
    </row>
    <row r="1471" spans="1:5" x14ac:dyDescent="0.25">
      <c r="A1471">
        <v>6234</v>
      </c>
      <c r="B1471" s="3">
        <v>1</v>
      </c>
      <c r="E1471" s="4">
        <v>4</v>
      </c>
    </row>
    <row r="1472" spans="1:5" x14ac:dyDescent="0.25">
      <c r="A1472">
        <v>6235</v>
      </c>
      <c r="B1472" s="3">
        <v>1</v>
      </c>
      <c r="E1472" s="4">
        <v>4</v>
      </c>
    </row>
    <row r="1473" spans="1:5" x14ac:dyDescent="0.25">
      <c r="A1473">
        <v>6236</v>
      </c>
      <c r="B1473" s="3">
        <v>1</v>
      </c>
      <c r="E1473" s="4">
        <v>4</v>
      </c>
    </row>
    <row r="1474" spans="1:5" x14ac:dyDescent="0.25">
      <c r="A1474">
        <v>6237</v>
      </c>
      <c r="B1474" s="3">
        <v>1</v>
      </c>
      <c r="C1474" s="1">
        <v>2</v>
      </c>
      <c r="E1474" s="4">
        <v>4</v>
      </c>
    </row>
    <row r="1475" spans="1:5" x14ac:dyDescent="0.25">
      <c r="A1475">
        <v>6238</v>
      </c>
      <c r="C1475" s="1">
        <v>2</v>
      </c>
      <c r="E1475" s="4">
        <v>4</v>
      </c>
    </row>
    <row r="1476" spans="1:5" x14ac:dyDescent="0.25">
      <c r="A1476">
        <v>6239</v>
      </c>
      <c r="C1476" s="1">
        <v>2</v>
      </c>
      <c r="E1476" s="4">
        <v>4</v>
      </c>
    </row>
    <row r="1477" spans="1:5" x14ac:dyDescent="0.25">
      <c r="A1477">
        <v>6240</v>
      </c>
      <c r="C1477" s="1">
        <v>2</v>
      </c>
      <c r="E1477" s="4">
        <v>4</v>
      </c>
    </row>
    <row r="1478" spans="1:5" x14ac:dyDescent="0.25">
      <c r="A1478">
        <v>6241</v>
      </c>
      <c r="C1478" s="1">
        <v>2</v>
      </c>
      <c r="E1478" s="4">
        <v>4</v>
      </c>
    </row>
    <row r="1479" spans="1:5" x14ac:dyDescent="0.25">
      <c r="A1479">
        <v>6242</v>
      </c>
      <c r="C1479" s="1">
        <v>2</v>
      </c>
      <c r="E1479" s="4">
        <v>4</v>
      </c>
    </row>
    <row r="1480" spans="1:5" x14ac:dyDescent="0.25">
      <c r="A1480">
        <v>6243</v>
      </c>
      <c r="C1480" s="1">
        <v>2</v>
      </c>
      <c r="E1480" s="4">
        <v>4</v>
      </c>
    </row>
    <row r="1481" spans="1:5" x14ac:dyDescent="0.25">
      <c r="A1481">
        <v>6244</v>
      </c>
      <c r="C1481" s="1">
        <v>2</v>
      </c>
      <c r="E1481" s="4">
        <v>4</v>
      </c>
    </row>
    <row r="1482" spans="1:5" x14ac:dyDescent="0.25">
      <c r="A1482">
        <v>6245</v>
      </c>
      <c r="C1482" s="1">
        <v>2</v>
      </c>
    </row>
    <row r="1483" spans="1:5" x14ac:dyDescent="0.25">
      <c r="A1483">
        <v>6246</v>
      </c>
      <c r="C1483" s="1">
        <v>2</v>
      </c>
      <c r="D1483" s="2">
        <v>3</v>
      </c>
    </row>
    <row r="1484" spans="1:5" x14ac:dyDescent="0.25">
      <c r="A1484">
        <v>6247</v>
      </c>
      <c r="C1484" s="1">
        <v>2</v>
      </c>
      <c r="D1484" s="2">
        <v>3</v>
      </c>
    </row>
    <row r="1485" spans="1:5" x14ac:dyDescent="0.25">
      <c r="A1485">
        <v>6248</v>
      </c>
      <c r="C1485" s="1">
        <v>2</v>
      </c>
      <c r="D1485" s="2">
        <v>3</v>
      </c>
    </row>
    <row r="1486" spans="1:5" x14ac:dyDescent="0.25">
      <c r="A1486">
        <v>6249</v>
      </c>
      <c r="C1486" s="1">
        <v>2</v>
      </c>
      <c r="D1486" s="2">
        <v>3</v>
      </c>
    </row>
    <row r="1487" spans="1:5" x14ac:dyDescent="0.25">
      <c r="A1487">
        <v>6250</v>
      </c>
      <c r="C1487" s="1">
        <v>2</v>
      </c>
      <c r="D1487" s="2">
        <v>3</v>
      </c>
    </row>
    <row r="1488" spans="1:5" x14ac:dyDescent="0.25">
      <c r="A1488">
        <v>6251</v>
      </c>
      <c r="C1488" s="1">
        <v>2</v>
      </c>
      <c r="D1488" s="2">
        <v>3</v>
      </c>
    </row>
    <row r="1489" spans="1:5" x14ac:dyDescent="0.25">
      <c r="A1489">
        <v>6252</v>
      </c>
      <c r="C1489" s="1">
        <v>2</v>
      </c>
      <c r="D1489" s="2">
        <v>3</v>
      </c>
    </row>
    <row r="1490" spans="1:5" x14ac:dyDescent="0.25">
      <c r="A1490">
        <v>6253</v>
      </c>
      <c r="C1490" s="1">
        <v>2</v>
      </c>
      <c r="D1490" s="2">
        <v>3</v>
      </c>
    </row>
    <row r="1491" spans="1:5" x14ac:dyDescent="0.25">
      <c r="A1491">
        <v>6254</v>
      </c>
      <c r="C1491" s="1">
        <v>2</v>
      </c>
      <c r="D1491" s="2">
        <v>3</v>
      </c>
    </row>
    <row r="1492" spans="1:5" x14ac:dyDescent="0.25">
      <c r="A1492">
        <v>6255</v>
      </c>
      <c r="C1492" s="1">
        <v>2</v>
      </c>
      <c r="D1492" s="2">
        <v>3</v>
      </c>
    </row>
    <row r="1493" spans="1:5" x14ac:dyDescent="0.25">
      <c r="A1493">
        <v>6256</v>
      </c>
      <c r="C1493" s="1">
        <v>2</v>
      </c>
      <c r="D1493" s="2">
        <v>3</v>
      </c>
    </row>
    <row r="1494" spans="1:5" x14ac:dyDescent="0.25">
      <c r="A1494">
        <v>6257</v>
      </c>
      <c r="C1494" s="1">
        <v>2</v>
      </c>
      <c r="D1494" s="2">
        <v>3</v>
      </c>
    </row>
    <row r="1495" spans="1:5" x14ac:dyDescent="0.25">
      <c r="A1495">
        <v>6258</v>
      </c>
      <c r="C1495" s="1">
        <v>2</v>
      </c>
      <c r="D1495" s="2">
        <v>3</v>
      </c>
    </row>
    <row r="1496" spans="1:5" x14ac:dyDescent="0.25">
      <c r="A1496">
        <v>6259</v>
      </c>
      <c r="C1496" s="1">
        <v>2</v>
      </c>
      <c r="D1496" s="2">
        <v>3</v>
      </c>
    </row>
    <row r="1497" spans="1:5" x14ac:dyDescent="0.25">
      <c r="A1497">
        <v>6260</v>
      </c>
      <c r="C1497" s="1">
        <v>2</v>
      </c>
      <c r="D1497" s="2">
        <v>3</v>
      </c>
    </row>
    <row r="1498" spans="1:5" x14ac:dyDescent="0.25">
      <c r="A1498">
        <v>6261</v>
      </c>
      <c r="B1498" s="3">
        <v>1</v>
      </c>
      <c r="C1498" s="1">
        <v>2</v>
      </c>
      <c r="D1498" s="2">
        <v>3</v>
      </c>
    </row>
    <row r="1499" spans="1:5" x14ac:dyDescent="0.25">
      <c r="A1499">
        <v>6262</v>
      </c>
      <c r="B1499" s="3">
        <v>1</v>
      </c>
      <c r="C1499" s="1">
        <v>2</v>
      </c>
      <c r="D1499" s="2">
        <v>3</v>
      </c>
    </row>
    <row r="1500" spans="1:5" x14ac:dyDescent="0.25">
      <c r="A1500">
        <v>6263</v>
      </c>
      <c r="B1500" s="3">
        <v>1</v>
      </c>
      <c r="C1500" s="1">
        <v>2</v>
      </c>
      <c r="D1500" s="2">
        <v>3</v>
      </c>
    </row>
    <row r="1501" spans="1:5" x14ac:dyDescent="0.25">
      <c r="A1501">
        <v>6264</v>
      </c>
      <c r="B1501" s="3">
        <v>1</v>
      </c>
      <c r="D1501" s="2">
        <v>3</v>
      </c>
      <c r="E1501" s="4">
        <v>4</v>
      </c>
    </row>
    <row r="1502" spans="1:5" x14ac:dyDescent="0.25">
      <c r="A1502">
        <v>6265</v>
      </c>
      <c r="B1502" s="3">
        <v>1</v>
      </c>
      <c r="D1502" s="2">
        <v>3</v>
      </c>
      <c r="E1502" s="4">
        <v>4</v>
      </c>
    </row>
    <row r="1503" spans="1:5" x14ac:dyDescent="0.25">
      <c r="A1503">
        <v>6266</v>
      </c>
      <c r="B1503" s="3">
        <v>1</v>
      </c>
      <c r="D1503" s="2">
        <v>3</v>
      </c>
      <c r="E1503" s="4">
        <v>4</v>
      </c>
    </row>
    <row r="1504" spans="1:5" x14ac:dyDescent="0.25">
      <c r="A1504">
        <v>6267</v>
      </c>
      <c r="B1504" s="3">
        <v>1</v>
      </c>
      <c r="D1504" s="2">
        <v>3</v>
      </c>
      <c r="E1504" s="4">
        <v>4</v>
      </c>
    </row>
    <row r="1505" spans="1:5" x14ac:dyDescent="0.25">
      <c r="A1505">
        <v>6268</v>
      </c>
      <c r="B1505" s="3">
        <v>1</v>
      </c>
      <c r="D1505" s="2">
        <v>3</v>
      </c>
      <c r="E1505" s="4">
        <v>4</v>
      </c>
    </row>
    <row r="1506" spans="1:5" x14ac:dyDescent="0.25">
      <c r="A1506">
        <v>6269</v>
      </c>
      <c r="B1506" s="3">
        <v>1</v>
      </c>
      <c r="D1506" s="2">
        <v>3</v>
      </c>
      <c r="E1506" s="4">
        <v>4</v>
      </c>
    </row>
    <row r="1507" spans="1:5" x14ac:dyDescent="0.25">
      <c r="A1507">
        <v>6270</v>
      </c>
      <c r="B1507" s="3">
        <v>1</v>
      </c>
      <c r="D1507" s="2">
        <v>3</v>
      </c>
      <c r="E1507" s="4">
        <v>4</v>
      </c>
    </row>
    <row r="1508" spans="1:5" x14ac:dyDescent="0.25">
      <c r="A1508">
        <v>6271</v>
      </c>
      <c r="B1508" s="3">
        <v>1</v>
      </c>
      <c r="D1508" s="2">
        <v>3</v>
      </c>
      <c r="E1508" s="4">
        <v>4</v>
      </c>
    </row>
    <row r="1509" spans="1:5" x14ac:dyDescent="0.25">
      <c r="A1509">
        <v>6272</v>
      </c>
      <c r="B1509" s="3">
        <v>1</v>
      </c>
      <c r="D1509" s="2">
        <v>3</v>
      </c>
      <c r="E1509" s="4">
        <v>4</v>
      </c>
    </row>
    <row r="1510" spans="1:5" x14ac:dyDescent="0.25">
      <c r="A1510">
        <v>6273</v>
      </c>
      <c r="B1510" s="3">
        <v>1</v>
      </c>
      <c r="E1510" s="4">
        <v>4</v>
      </c>
    </row>
    <row r="1511" spans="1:5" x14ac:dyDescent="0.25">
      <c r="A1511">
        <v>6274</v>
      </c>
      <c r="B1511" s="3">
        <v>1</v>
      </c>
      <c r="E1511" s="4">
        <v>4</v>
      </c>
    </row>
    <row r="1512" spans="1:5" x14ac:dyDescent="0.25">
      <c r="A1512">
        <v>6275</v>
      </c>
      <c r="B1512" s="3">
        <v>1</v>
      </c>
      <c r="E1512" s="4">
        <v>4</v>
      </c>
    </row>
    <row r="1513" spans="1:5" x14ac:dyDescent="0.25">
      <c r="A1513">
        <v>6276</v>
      </c>
      <c r="B1513" s="3">
        <v>1</v>
      </c>
      <c r="E1513" s="4">
        <v>4</v>
      </c>
    </row>
    <row r="1514" spans="1:5" x14ac:dyDescent="0.25">
      <c r="A1514">
        <v>6277</v>
      </c>
      <c r="B1514" s="3">
        <v>1</v>
      </c>
      <c r="E1514" s="4">
        <v>4</v>
      </c>
    </row>
    <row r="1515" spans="1:5" x14ac:dyDescent="0.25">
      <c r="A1515">
        <v>6278</v>
      </c>
      <c r="B1515" s="3">
        <v>1</v>
      </c>
      <c r="E1515" s="4">
        <v>4</v>
      </c>
    </row>
    <row r="1516" spans="1:5" x14ac:dyDescent="0.25">
      <c r="A1516">
        <v>6279</v>
      </c>
      <c r="B1516" s="3">
        <v>1</v>
      </c>
      <c r="E1516" s="4">
        <v>4</v>
      </c>
    </row>
    <row r="1517" spans="1:5" x14ac:dyDescent="0.25">
      <c r="A1517">
        <v>6280</v>
      </c>
      <c r="B1517" s="3">
        <v>1</v>
      </c>
      <c r="E1517" s="4">
        <v>4</v>
      </c>
    </row>
    <row r="1518" spans="1:5" x14ac:dyDescent="0.25">
      <c r="A1518">
        <v>6281</v>
      </c>
      <c r="B1518" s="3">
        <v>1</v>
      </c>
      <c r="E1518" s="4">
        <v>4</v>
      </c>
    </row>
    <row r="1519" spans="1:5" x14ac:dyDescent="0.25">
      <c r="A1519">
        <v>6282</v>
      </c>
      <c r="B1519" s="3">
        <v>1</v>
      </c>
      <c r="E1519" s="4">
        <v>4</v>
      </c>
    </row>
    <row r="1520" spans="1:5" x14ac:dyDescent="0.25">
      <c r="A1520">
        <v>6283</v>
      </c>
      <c r="B1520" s="3">
        <v>1</v>
      </c>
      <c r="E1520" s="4">
        <v>4</v>
      </c>
    </row>
    <row r="1521" spans="1:5" x14ac:dyDescent="0.25">
      <c r="A1521">
        <v>6284</v>
      </c>
      <c r="B1521" s="3">
        <v>1</v>
      </c>
      <c r="E1521" s="4">
        <v>4</v>
      </c>
    </row>
    <row r="1522" spans="1:5" x14ac:dyDescent="0.25">
      <c r="A1522">
        <v>6285</v>
      </c>
      <c r="B1522" s="3">
        <v>1</v>
      </c>
      <c r="E1522" s="4">
        <v>4</v>
      </c>
    </row>
    <row r="1523" spans="1:5" x14ac:dyDescent="0.25">
      <c r="A1523">
        <v>6286</v>
      </c>
      <c r="B1523" s="3">
        <v>1</v>
      </c>
      <c r="E1523" s="4">
        <v>4</v>
      </c>
    </row>
    <row r="1524" spans="1:5" x14ac:dyDescent="0.25">
      <c r="A1524">
        <v>6287</v>
      </c>
      <c r="B1524" s="3">
        <v>1</v>
      </c>
      <c r="C1524" s="1">
        <v>2</v>
      </c>
      <c r="E1524" s="4">
        <v>4</v>
      </c>
    </row>
    <row r="1525" spans="1:5" x14ac:dyDescent="0.25">
      <c r="A1525">
        <v>6288</v>
      </c>
      <c r="B1525" s="3">
        <v>1</v>
      </c>
      <c r="C1525" s="1">
        <v>2</v>
      </c>
      <c r="E1525" s="4">
        <v>4</v>
      </c>
    </row>
    <row r="1526" spans="1:5" x14ac:dyDescent="0.25">
      <c r="A1526">
        <v>6289</v>
      </c>
      <c r="B1526" s="3">
        <v>1</v>
      </c>
      <c r="C1526" s="1">
        <v>2</v>
      </c>
      <c r="E1526" s="4">
        <v>4</v>
      </c>
    </row>
    <row r="1527" spans="1:5" x14ac:dyDescent="0.25">
      <c r="A1527">
        <v>6290</v>
      </c>
      <c r="B1527" s="3">
        <v>1</v>
      </c>
      <c r="C1527" s="1">
        <v>2</v>
      </c>
      <c r="E1527" s="4">
        <v>4</v>
      </c>
    </row>
    <row r="1528" spans="1:5" x14ac:dyDescent="0.25">
      <c r="A1528">
        <v>6291</v>
      </c>
      <c r="B1528" s="3">
        <v>1</v>
      </c>
      <c r="C1528" s="1">
        <v>2</v>
      </c>
      <c r="E1528" s="4">
        <v>4</v>
      </c>
    </row>
    <row r="1529" spans="1:5" x14ac:dyDescent="0.25">
      <c r="A1529">
        <v>6292</v>
      </c>
      <c r="B1529" s="3">
        <v>1</v>
      </c>
      <c r="C1529" s="1">
        <v>2</v>
      </c>
      <c r="E1529" s="4">
        <v>4</v>
      </c>
    </row>
    <row r="1530" spans="1:5" x14ac:dyDescent="0.25">
      <c r="A1530">
        <v>6293</v>
      </c>
      <c r="B1530" s="3">
        <v>1</v>
      </c>
      <c r="C1530" s="1">
        <v>2</v>
      </c>
      <c r="E1530" s="4">
        <v>4</v>
      </c>
    </row>
    <row r="1531" spans="1:5" x14ac:dyDescent="0.25">
      <c r="A1531">
        <v>6294</v>
      </c>
      <c r="C1531" s="1">
        <v>2</v>
      </c>
      <c r="E1531" s="4">
        <v>4</v>
      </c>
    </row>
    <row r="1532" spans="1:5" x14ac:dyDescent="0.25">
      <c r="A1532">
        <v>6295</v>
      </c>
      <c r="C1532" s="1">
        <v>2</v>
      </c>
      <c r="E1532" s="4">
        <v>4</v>
      </c>
    </row>
    <row r="1533" spans="1:5" x14ac:dyDescent="0.25">
      <c r="A1533">
        <v>6296</v>
      </c>
      <c r="C1533" s="1">
        <v>2</v>
      </c>
      <c r="E1533" s="4">
        <v>4</v>
      </c>
    </row>
    <row r="1534" spans="1:5" x14ac:dyDescent="0.25">
      <c r="A1534">
        <v>6297</v>
      </c>
      <c r="C1534" s="1">
        <v>2</v>
      </c>
      <c r="E1534" s="4">
        <v>4</v>
      </c>
    </row>
    <row r="1535" spans="1:5" x14ac:dyDescent="0.25">
      <c r="A1535">
        <v>6298</v>
      </c>
      <c r="C1535" s="1">
        <v>2</v>
      </c>
      <c r="E1535" s="4">
        <v>4</v>
      </c>
    </row>
    <row r="1536" spans="1:5" x14ac:dyDescent="0.25">
      <c r="A1536">
        <v>6299</v>
      </c>
      <c r="C1536" s="1">
        <v>2</v>
      </c>
      <c r="D1536" s="2">
        <v>3</v>
      </c>
      <c r="E1536" s="4">
        <v>4</v>
      </c>
    </row>
    <row r="1537" spans="1:6" x14ac:dyDescent="0.25">
      <c r="A1537">
        <v>6300</v>
      </c>
      <c r="C1537" s="1">
        <v>2</v>
      </c>
      <c r="D1537" s="2">
        <v>3</v>
      </c>
    </row>
    <row r="1538" spans="1:6" x14ac:dyDescent="0.25">
      <c r="A1538">
        <v>6301</v>
      </c>
      <c r="C1538" s="1">
        <v>2</v>
      </c>
      <c r="D1538" s="2">
        <v>3</v>
      </c>
    </row>
    <row r="1539" spans="1:6" x14ac:dyDescent="0.25">
      <c r="A1539">
        <v>6302</v>
      </c>
      <c r="C1539" s="1">
        <v>2</v>
      </c>
      <c r="D1539" s="2">
        <v>3</v>
      </c>
    </row>
    <row r="1540" spans="1:6" x14ac:dyDescent="0.25">
      <c r="A1540">
        <v>6303</v>
      </c>
      <c r="C1540" s="1">
        <v>2</v>
      </c>
      <c r="D1540" s="2">
        <v>3</v>
      </c>
    </row>
    <row r="1541" spans="1:6" x14ac:dyDescent="0.25">
      <c r="A1541">
        <v>6304</v>
      </c>
      <c r="F1541" t="s">
        <v>22</v>
      </c>
    </row>
    <row r="1542" spans="1:6" x14ac:dyDescent="0.25">
      <c r="A1542">
        <v>12022</v>
      </c>
    </row>
    <row r="1543" spans="1:6" x14ac:dyDescent="0.25">
      <c r="A1543">
        <v>12023</v>
      </c>
    </row>
    <row r="1544" spans="1:6" x14ac:dyDescent="0.25">
      <c r="A1544">
        <v>12024</v>
      </c>
      <c r="F1544" t="s">
        <v>22</v>
      </c>
    </row>
    <row r="1545" spans="1:6" x14ac:dyDescent="0.25">
      <c r="A1545">
        <v>12025</v>
      </c>
    </row>
    <row r="1546" spans="1:6" x14ac:dyDescent="0.25">
      <c r="A1546">
        <v>12026</v>
      </c>
    </row>
    <row r="1547" spans="1:6" x14ac:dyDescent="0.25">
      <c r="A1547">
        <v>12027</v>
      </c>
    </row>
    <row r="1548" spans="1:6" x14ac:dyDescent="0.25">
      <c r="A1548">
        <v>12028</v>
      </c>
    </row>
    <row r="1549" spans="1:6" x14ac:dyDescent="0.25">
      <c r="A1549">
        <v>12029</v>
      </c>
    </row>
    <row r="1550" spans="1:6" x14ac:dyDescent="0.25">
      <c r="A1550">
        <v>12030</v>
      </c>
    </row>
    <row r="1551" spans="1:6" x14ac:dyDescent="0.25">
      <c r="A1551">
        <v>12031</v>
      </c>
      <c r="E1551" s="4">
        <v>4</v>
      </c>
    </row>
    <row r="1552" spans="1:6" x14ac:dyDescent="0.25">
      <c r="A1552">
        <v>12032</v>
      </c>
      <c r="C1552" s="1">
        <v>2</v>
      </c>
      <c r="E1552" s="4">
        <v>4</v>
      </c>
    </row>
    <row r="1553" spans="1:5" x14ac:dyDescent="0.25">
      <c r="A1553">
        <v>12033</v>
      </c>
      <c r="C1553" s="1">
        <v>2</v>
      </c>
      <c r="E1553" s="4">
        <v>4</v>
      </c>
    </row>
    <row r="1554" spans="1:5" x14ac:dyDescent="0.25">
      <c r="A1554">
        <v>12034</v>
      </c>
      <c r="C1554" s="1">
        <v>2</v>
      </c>
      <c r="E1554" s="4">
        <v>4</v>
      </c>
    </row>
    <row r="1555" spans="1:5" x14ac:dyDescent="0.25">
      <c r="A1555">
        <v>12035</v>
      </c>
      <c r="C1555" s="1">
        <v>2</v>
      </c>
      <c r="E1555" s="4">
        <v>4</v>
      </c>
    </row>
    <row r="1556" spans="1:5" x14ac:dyDescent="0.25">
      <c r="A1556">
        <v>12036</v>
      </c>
      <c r="C1556" s="1">
        <v>2</v>
      </c>
      <c r="E1556" s="4">
        <v>4</v>
      </c>
    </row>
    <row r="1557" spans="1:5" x14ac:dyDescent="0.25">
      <c r="A1557">
        <v>12037</v>
      </c>
      <c r="C1557" s="1">
        <v>2</v>
      </c>
      <c r="E1557" s="4">
        <v>4</v>
      </c>
    </row>
    <row r="1558" spans="1:5" x14ac:dyDescent="0.25">
      <c r="A1558">
        <v>12038</v>
      </c>
      <c r="C1558" s="1">
        <v>2</v>
      </c>
      <c r="E1558" s="4">
        <v>4</v>
      </c>
    </row>
    <row r="1559" spans="1:5" x14ac:dyDescent="0.25">
      <c r="A1559">
        <v>12039</v>
      </c>
      <c r="C1559" s="1">
        <v>2</v>
      </c>
      <c r="E1559" s="4">
        <v>4</v>
      </c>
    </row>
    <row r="1560" spans="1:5" x14ac:dyDescent="0.25">
      <c r="A1560">
        <v>12040</v>
      </c>
      <c r="C1560" s="1">
        <v>2</v>
      </c>
      <c r="E1560" s="4">
        <v>4</v>
      </c>
    </row>
    <row r="1561" spans="1:5" x14ac:dyDescent="0.25">
      <c r="A1561">
        <v>12041</v>
      </c>
      <c r="C1561" s="1">
        <v>2</v>
      </c>
      <c r="E1561" s="4">
        <v>4</v>
      </c>
    </row>
    <row r="1562" spans="1:5" x14ac:dyDescent="0.25">
      <c r="A1562">
        <v>12042</v>
      </c>
      <c r="C1562" s="1">
        <v>2</v>
      </c>
      <c r="E1562" s="4">
        <v>4</v>
      </c>
    </row>
    <row r="1563" spans="1:5" x14ac:dyDescent="0.25">
      <c r="A1563">
        <v>12043</v>
      </c>
      <c r="C1563" s="1">
        <v>2</v>
      </c>
      <c r="E1563" s="4">
        <v>4</v>
      </c>
    </row>
    <row r="1564" spans="1:5" x14ac:dyDescent="0.25">
      <c r="A1564">
        <v>12044</v>
      </c>
      <c r="C1564" s="1">
        <v>2</v>
      </c>
      <c r="E1564" s="4">
        <v>4</v>
      </c>
    </row>
    <row r="1565" spans="1:5" x14ac:dyDescent="0.25">
      <c r="A1565">
        <v>12045</v>
      </c>
      <c r="C1565" s="1">
        <v>2</v>
      </c>
      <c r="E1565" s="4">
        <v>4</v>
      </c>
    </row>
    <row r="1566" spans="1:5" x14ac:dyDescent="0.25">
      <c r="A1566">
        <v>12046</v>
      </c>
      <c r="C1566" s="1">
        <v>2</v>
      </c>
      <c r="E1566" s="4">
        <v>4</v>
      </c>
    </row>
    <row r="1567" spans="1:5" x14ac:dyDescent="0.25">
      <c r="A1567">
        <v>12047</v>
      </c>
      <c r="C1567" s="1">
        <v>2</v>
      </c>
      <c r="E1567" s="4">
        <v>4</v>
      </c>
    </row>
    <row r="1568" spans="1:5" x14ac:dyDescent="0.25">
      <c r="A1568">
        <v>12048</v>
      </c>
      <c r="C1568" s="1">
        <v>2</v>
      </c>
      <c r="E1568" s="4">
        <v>4</v>
      </c>
    </row>
    <row r="1569" spans="1:5" x14ac:dyDescent="0.25">
      <c r="A1569">
        <v>12049</v>
      </c>
      <c r="C1569" s="1">
        <v>2</v>
      </c>
      <c r="E1569" s="4">
        <v>4</v>
      </c>
    </row>
    <row r="1570" spans="1:5" x14ac:dyDescent="0.25">
      <c r="A1570">
        <v>12050</v>
      </c>
      <c r="C1570" s="1">
        <v>2</v>
      </c>
    </row>
    <row r="1571" spans="1:5" x14ac:dyDescent="0.25">
      <c r="A1571">
        <v>12051</v>
      </c>
      <c r="C1571" s="1">
        <v>2</v>
      </c>
    </row>
    <row r="1572" spans="1:5" x14ac:dyDescent="0.25">
      <c r="A1572">
        <v>12052</v>
      </c>
      <c r="C1572" s="1">
        <v>2</v>
      </c>
    </row>
    <row r="1573" spans="1:5" x14ac:dyDescent="0.25">
      <c r="A1573">
        <v>12053</v>
      </c>
      <c r="C1573" s="1">
        <v>2</v>
      </c>
    </row>
    <row r="1574" spans="1:5" x14ac:dyDescent="0.25">
      <c r="A1574">
        <v>12054</v>
      </c>
      <c r="C1574" s="1">
        <v>2</v>
      </c>
    </row>
    <row r="1575" spans="1:5" x14ac:dyDescent="0.25">
      <c r="A1575">
        <v>12055</v>
      </c>
      <c r="C1575" s="1">
        <v>2</v>
      </c>
    </row>
    <row r="1576" spans="1:5" x14ac:dyDescent="0.25">
      <c r="A1576">
        <v>12056</v>
      </c>
      <c r="C1576" s="1">
        <v>2</v>
      </c>
      <c r="D1576" s="2">
        <v>3</v>
      </c>
    </row>
    <row r="1577" spans="1:5" x14ac:dyDescent="0.25">
      <c r="A1577">
        <v>12057</v>
      </c>
      <c r="B1577" s="3">
        <v>1</v>
      </c>
      <c r="C1577" s="1">
        <v>2</v>
      </c>
      <c r="D1577" s="2">
        <v>3</v>
      </c>
    </row>
    <row r="1578" spans="1:5" x14ac:dyDescent="0.25">
      <c r="A1578">
        <v>12058</v>
      </c>
      <c r="B1578" s="3">
        <v>1</v>
      </c>
      <c r="C1578" s="1">
        <v>2</v>
      </c>
      <c r="D1578" s="2">
        <v>3</v>
      </c>
    </row>
    <row r="1579" spans="1:5" x14ac:dyDescent="0.25">
      <c r="A1579">
        <v>12059</v>
      </c>
      <c r="B1579" s="3">
        <v>1</v>
      </c>
      <c r="D1579" s="2">
        <v>3</v>
      </c>
    </row>
    <row r="1580" spans="1:5" x14ac:dyDescent="0.25">
      <c r="A1580">
        <v>12060</v>
      </c>
      <c r="B1580" s="3">
        <v>1</v>
      </c>
      <c r="D1580" s="2">
        <v>3</v>
      </c>
    </row>
    <row r="1581" spans="1:5" x14ac:dyDescent="0.25">
      <c r="A1581">
        <v>12061</v>
      </c>
      <c r="B1581" s="3">
        <v>1</v>
      </c>
      <c r="D1581" s="2">
        <v>3</v>
      </c>
    </row>
    <row r="1582" spans="1:5" x14ac:dyDescent="0.25">
      <c r="A1582">
        <v>12062</v>
      </c>
      <c r="B1582" s="3">
        <v>1</v>
      </c>
      <c r="D1582" s="2">
        <v>3</v>
      </c>
    </row>
    <row r="1583" spans="1:5" x14ac:dyDescent="0.25">
      <c r="A1583">
        <v>12063</v>
      </c>
      <c r="B1583" s="3">
        <v>1</v>
      </c>
      <c r="D1583" s="2">
        <v>3</v>
      </c>
      <c r="E1583" s="4">
        <v>4</v>
      </c>
    </row>
    <row r="1584" spans="1:5" x14ac:dyDescent="0.25">
      <c r="A1584">
        <v>12064</v>
      </c>
      <c r="B1584" s="3">
        <v>1</v>
      </c>
      <c r="D1584" s="2">
        <v>3</v>
      </c>
      <c r="E1584" s="4">
        <v>4</v>
      </c>
    </row>
    <row r="1585" spans="1:5" x14ac:dyDescent="0.25">
      <c r="A1585">
        <v>12065</v>
      </c>
      <c r="B1585" s="3">
        <v>1</v>
      </c>
      <c r="D1585" s="2">
        <v>3</v>
      </c>
      <c r="E1585" s="4">
        <v>4</v>
      </c>
    </row>
    <row r="1586" spans="1:5" x14ac:dyDescent="0.25">
      <c r="A1586">
        <v>12066</v>
      </c>
      <c r="B1586" s="3">
        <v>1</v>
      </c>
      <c r="D1586" s="2">
        <v>3</v>
      </c>
      <c r="E1586" s="4">
        <v>4</v>
      </c>
    </row>
    <row r="1587" spans="1:5" x14ac:dyDescent="0.25">
      <c r="A1587">
        <v>12067</v>
      </c>
      <c r="B1587" s="3">
        <v>1</v>
      </c>
      <c r="D1587" s="2">
        <v>3</v>
      </c>
      <c r="E1587" s="4">
        <v>4</v>
      </c>
    </row>
    <row r="1588" spans="1:5" x14ac:dyDescent="0.25">
      <c r="A1588">
        <v>12068</v>
      </c>
      <c r="B1588" s="3">
        <v>1</v>
      </c>
      <c r="D1588" s="2">
        <v>3</v>
      </c>
      <c r="E1588" s="4">
        <v>4</v>
      </c>
    </row>
    <row r="1589" spans="1:5" x14ac:dyDescent="0.25">
      <c r="A1589">
        <v>12069</v>
      </c>
      <c r="B1589" s="3">
        <v>1</v>
      </c>
      <c r="D1589" s="2">
        <v>3</v>
      </c>
      <c r="E1589" s="4">
        <v>4</v>
      </c>
    </row>
    <row r="1590" spans="1:5" x14ac:dyDescent="0.25">
      <c r="A1590">
        <v>12070</v>
      </c>
      <c r="B1590" s="3">
        <v>1</v>
      </c>
      <c r="D1590" s="2">
        <v>3</v>
      </c>
      <c r="E1590" s="4">
        <v>4</v>
      </c>
    </row>
    <row r="1591" spans="1:5" x14ac:dyDescent="0.25">
      <c r="A1591">
        <v>12071</v>
      </c>
      <c r="B1591" s="3">
        <v>1</v>
      </c>
      <c r="D1591" s="2">
        <v>3</v>
      </c>
      <c r="E1591" s="4">
        <v>4</v>
      </c>
    </row>
    <row r="1592" spans="1:5" x14ac:dyDescent="0.25">
      <c r="A1592">
        <v>12072</v>
      </c>
      <c r="B1592" s="3">
        <v>1</v>
      </c>
      <c r="D1592" s="2">
        <v>3</v>
      </c>
      <c r="E1592" s="4">
        <v>4</v>
      </c>
    </row>
    <row r="1593" spans="1:5" x14ac:dyDescent="0.25">
      <c r="A1593">
        <v>12073</v>
      </c>
      <c r="B1593" s="3">
        <v>1</v>
      </c>
      <c r="D1593" s="2">
        <v>3</v>
      </c>
      <c r="E1593" s="4">
        <v>4</v>
      </c>
    </row>
    <row r="1594" spans="1:5" x14ac:dyDescent="0.25">
      <c r="A1594">
        <v>12074</v>
      </c>
      <c r="B1594" s="3">
        <v>1</v>
      </c>
      <c r="D1594" s="2">
        <v>3</v>
      </c>
      <c r="E1594" s="4">
        <v>4</v>
      </c>
    </row>
    <row r="1595" spans="1:5" x14ac:dyDescent="0.25">
      <c r="A1595">
        <v>12075</v>
      </c>
      <c r="B1595" s="3">
        <v>1</v>
      </c>
      <c r="D1595" s="2">
        <v>3</v>
      </c>
      <c r="E1595" s="4">
        <v>4</v>
      </c>
    </row>
    <row r="1596" spans="1:5" x14ac:dyDescent="0.25">
      <c r="A1596">
        <v>12076</v>
      </c>
      <c r="B1596" s="3">
        <v>1</v>
      </c>
      <c r="D1596" s="2">
        <v>3</v>
      </c>
      <c r="E1596" s="4">
        <v>4</v>
      </c>
    </row>
    <row r="1597" spans="1:5" x14ac:dyDescent="0.25">
      <c r="A1597">
        <v>12077</v>
      </c>
      <c r="B1597" s="3">
        <v>1</v>
      </c>
      <c r="D1597" s="2">
        <v>3</v>
      </c>
      <c r="E1597" s="4">
        <v>4</v>
      </c>
    </row>
    <row r="1598" spans="1:5" x14ac:dyDescent="0.25">
      <c r="A1598">
        <v>12078</v>
      </c>
      <c r="B1598" s="3">
        <v>1</v>
      </c>
      <c r="C1598" s="1">
        <v>2</v>
      </c>
      <c r="D1598" s="2">
        <v>3</v>
      </c>
      <c r="E1598" s="4">
        <v>4</v>
      </c>
    </row>
    <row r="1599" spans="1:5" x14ac:dyDescent="0.25">
      <c r="A1599">
        <v>12079</v>
      </c>
      <c r="B1599" s="3">
        <v>1</v>
      </c>
      <c r="C1599" s="1">
        <v>2</v>
      </c>
      <c r="E1599" s="4">
        <v>4</v>
      </c>
    </row>
    <row r="1600" spans="1:5" x14ac:dyDescent="0.25">
      <c r="A1600">
        <v>12080</v>
      </c>
      <c r="B1600" s="3">
        <v>1</v>
      </c>
      <c r="C1600" s="1">
        <v>2</v>
      </c>
      <c r="E1600" s="4">
        <v>4</v>
      </c>
    </row>
    <row r="1601" spans="1:5" x14ac:dyDescent="0.25">
      <c r="A1601">
        <v>12081</v>
      </c>
      <c r="B1601" s="3">
        <v>1</v>
      </c>
      <c r="C1601" s="1">
        <v>2</v>
      </c>
      <c r="E1601" s="4">
        <v>4</v>
      </c>
    </row>
    <row r="1602" spans="1:5" x14ac:dyDescent="0.25">
      <c r="A1602">
        <v>12082</v>
      </c>
      <c r="C1602" s="1">
        <v>2</v>
      </c>
      <c r="E1602" s="4">
        <v>4</v>
      </c>
    </row>
    <row r="1603" spans="1:5" x14ac:dyDescent="0.25">
      <c r="A1603">
        <v>12083</v>
      </c>
      <c r="C1603" s="1">
        <v>2</v>
      </c>
      <c r="E1603" s="4">
        <v>4</v>
      </c>
    </row>
    <row r="1604" spans="1:5" x14ac:dyDescent="0.25">
      <c r="A1604">
        <v>12084</v>
      </c>
      <c r="C1604" s="1">
        <v>2</v>
      </c>
      <c r="E1604" s="4">
        <v>4</v>
      </c>
    </row>
    <row r="1605" spans="1:5" x14ac:dyDescent="0.25">
      <c r="A1605">
        <v>12085</v>
      </c>
      <c r="C1605" s="1">
        <v>2</v>
      </c>
      <c r="E1605" s="4">
        <v>4</v>
      </c>
    </row>
    <row r="1606" spans="1:5" x14ac:dyDescent="0.25">
      <c r="A1606">
        <v>12086</v>
      </c>
      <c r="C1606" s="1">
        <v>2</v>
      </c>
      <c r="E1606" s="4">
        <v>4</v>
      </c>
    </row>
    <row r="1607" spans="1:5" x14ac:dyDescent="0.25">
      <c r="A1607">
        <v>12087</v>
      </c>
      <c r="C1607" s="1">
        <v>2</v>
      </c>
      <c r="E1607" s="4">
        <v>4</v>
      </c>
    </row>
    <row r="1608" spans="1:5" x14ac:dyDescent="0.25">
      <c r="A1608">
        <v>12088</v>
      </c>
      <c r="C1608" s="1">
        <v>2</v>
      </c>
      <c r="E1608" s="4">
        <v>4</v>
      </c>
    </row>
    <row r="1609" spans="1:5" x14ac:dyDescent="0.25">
      <c r="A1609">
        <v>12089</v>
      </c>
      <c r="C1609" s="1">
        <v>2</v>
      </c>
      <c r="E1609" s="4">
        <v>4</v>
      </c>
    </row>
    <row r="1610" spans="1:5" x14ac:dyDescent="0.25">
      <c r="A1610">
        <v>12090</v>
      </c>
      <c r="C1610" s="1">
        <v>2</v>
      </c>
      <c r="E1610" s="4">
        <v>4</v>
      </c>
    </row>
    <row r="1611" spans="1:5" x14ac:dyDescent="0.25">
      <c r="A1611">
        <v>12091</v>
      </c>
      <c r="C1611" s="1">
        <v>2</v>
      </c>
      <c r="D1611" s="2">
        <v>3</v>
      </c>
      <c r="E1611" s="4">
        <v>4</v>
      </c>
    </row>
    <row r="1612" spans="1:5" x14ac:dyDescent="0.25">
      <c r="A1612">
        <v>12092</v>
      </c>
      <c r="C1612" s="1">
        <v>2</v>
      </c>
      <c r="D1612" s="2">
        <v>3</v>
      </c>
      <c r="E1612" s="4">
        <v>4</v>
      </c>
    </row>
    <row r="1613" spans="1:5" x14ac:dyDescent="0.25">
      <c r="A1613">
        <v>12093</v>
      </c>
      <c r="C1613" s="1">
        <v>2</v>
      </c>
      <c r="D1613" s="2">
        <v>3</v>
      </c>
    </row>
    <row r="1614" spans="1:5" x14ac:dyDescent="0.25">
      <c r="A1614">
        <v>12094</v>
      </c>
      <c r="C1614" s="1">
        <v>2</v>
      </c>
      <c r="D1614" s="2">
        <v>3</v>
      </c>
    </row>
    <row r="1615" spans="1:5" x14ac:dyDescent="0.25">
      <c r="A1615">
        <v>12095</v>
      </c>
      <c r="C1615" s="1">
        <v>2</v>
      </c>
      <c r="D1615" s="2">
        <v>3</v>
      </c>
    </row>
    <row r="1616" spans="1:5" x14ac:dyDescent="0.25">
      <c r="A1616">
        <v>12096</v>
      </c>
      <c r="C1616" s="1">
        <v>2</v>
      </c>
      <c r="D1616" s="2">
        <v>3</v>
      </c>
    </row>
    <row r="1617" spans="1:4" x14ac:dyDescent="0.25">
      <c r="A1617">
        <v>12097</v>
      </c>
      <c r="C1617" s="1">
        <v>2</v>
      </c>
      <c r="D1617" s="2">
        <v>3</v>
      </c>
    </row>
    <row r="1618" spans="1:4" x14ac:dyDescent="0.25">
      <c r="A1618">
        <v>12098</v>
      </c>
      <c r="C1618" s="1">
        <v>2</v>
      </c>
      <c r="D1618" s="2">
        <v>3</v>
      </c>
    </row>
    <row r="1619" spans="1:4" x14ac:dyDescent="0.25">
      <c r="A1619">
        <v>12099</v>
      </c>
      <c r="C1619" s="1">
        <v>2</v>
      </c>
      <c r="D1619" s="2">
        <v>3</v>
      </c>
    </row>
    <row r="1620" spans="1:4" x14ac:dyDescent="0.25">
      <c r="A1620">
        <v>12100</v>
      </c>
      <c r="C1620" s="1">
        <v>2</v>
      </c>
      <c r="D1620" s="2">
        <v>3</v>
      </c>
    </row>
    <row r="1621" spans="1:4" x14ac:dyDescent="0.25">
      <c r="A1621">
        <v>12101</v>
      </c>
      <c r="C1621" s="1">
        <v>2</v>
      </c>
      <c r="D1621" s="2">
        <v>3</v>
      </c>
    </row>
    <row r="1622" spans="1:4" x14ac:dyDescent="0.25">
      <c r="A1622">
        <v>12102</v>
      </c>
      <c r="C1622" s="1">
        <v>2</v>
      </c>
      <c r="D1622" s="2">
        <v>3</v>
      </c>
    </row>
    <row r="1623" spans="1:4" x14ac:dyDescent="0.25">
      <c r="A1623">
        <v>12103</v>
      </c>
      <c r="B1623" s="3">
        <v>1</v>
      </c>
      <c r="C1623" s="1">
        <v>2</v>
      </c>
      <c r="D1623" s="2">
        <v>3</v>
      </c>
    </row>
    <row r="1624" spans="1:4" x14ac:dyDescent="0.25">
      <c r="A1624">
        <v>12104</v>
      </c>
      <c r="B1624" s="3">
        <v>1</v>
      </c>
      <c r="C1624" s="1">
        <v>2</v>
      </c>
      <c r="D1624" s="2">
        <v>3</v>
      </c>
    </row>
    <row r="1625" spans="1:4" x14ac:dyDescent="0.25">
      <c r="A1625">
        <v>12105</v>
      </c>
      <c r="B1625" s="3">
        <v>1</v>
      </c>
      <c r="D1625" s="2">
        <v>3</v>
      </c>
    </row>
    <row r="1626" spans="1:4" x14ac:dyDescent="0.25">
      <c r="A1626">
        <v>12106</v>
      </c>
      <c r="B1626" s="3">
        <v>1</v>
      </c>
      <c r="D1626" s="2">
        <v>3</v>
      </c>
    </row>
    <row r="1627" spans="1:4" x14ac:dyDescent="0.25">
      <c r="A1627">
        <v>12107</v>
      </c>
      <c r="B1627" s="3">
        <v>1</v>
      </c>
      <c r="D1627" s="2">
        <v>3</v>
      </c>
    </row>
    <row r="1628" spans="1:4" x14ac:dyDescent="0.25">
      <c r="A1628">
        <v>12108</v>
      </c>
      <c r="B1628" s="3">
        <v>1</v>
      </c>
      <c r="D1628" s="2">
        <v>3</v>
      </c>
    </row>
    <row r="1629" spans="1:4" x14ac:dyDescent="0.25">
      <c r="A1629">
        <v>12109</v>
      </c>
      <c r="B1629" s="3">
        <v>1</v>
      </c>
      <c r="D1629" s="2">
        <v>3</v>
      </c>
    </row>
    <row r="1630" spans="1:4" x14ac:dyDescent="0.25">
      <c r="A1630">
        <v>12110</v>
      </c>
      <c r="B1630" s="3">
        <v>1</v>
      </c>
      <c r="D1630" s="2">
        <v>3</v>
      </c>
    </row>
    <row r="1631" spans="1:4" x14ac:dyDescent="0.25">
      <c r="A1631">
        <v>12111</v>
      </c>
      <c r="B1631" s="3">
        <v>1</v>
      </c>
      <c r="D1631" s="2">
        <v>3</v>
      </c>
    </row>
    <row r="1632" spans="1:4" x14ac:dyDescent="0.25">
      <c r="A1632">
        <v>12112</v>
      </c>
      <c r="B1632" s="3">
        <v>1</v>
      </c>
      <c r="D1632" s="2">
        <v>3</v>
      </c>
    </row>
    <row r="1633" spans="1:5" x14ac:dyDescent="0.25">
      <c r="A1633">
        <v>12113</v>
      </c>
      <c r="B1633" s="3">
        <v>1</v>
      </c>
      <c r="D1633" s="2">
        <v>3</v>
      </c>
    </row>
    <row r="1634" spans="1:5" x14ac:dyDescent="0.25">
      <c r="A1634">
        <v>12114</v>
      </c>
      <c r="B1634" s="3">
        <v>1</v>
      </c>
      <c r="D1634" s="2">
        <v>3</v>
      </c>
    </row>
    <row r="1635" spans="1:5" x14ac:dyDescent="0.25">
      <c r="A1635">
        <v>12115</v>
      </c>
      <c r="B1635" s="3">
        <v>1</v>
      </c>
      <c r="D1635" s="2">
        <v>3</v>
      </c>
      <c r="E1635" s="4">
        <v>4</v>
      </c>
    </row>
    <row r="1636" spans="1:5" x14ac:dyDescent="0.25">
      <c r="A1636">
        <v>12116</v>
      </c>
      <c r="B1636" s="3">
        <v>1</v>
      </c>
      <c r="D1636" s="2">
        <v>3</v>
      </c>
      <c r="E1636" s="4">
        <v>4</v>
      </c>
    </row>
    <row r="1637" spans="1:5" x14ac:dyDescent="0.25">
      <c r="A1637">
        <v>12117</v>
      </c>
      <c r="B1637" s="3">
        <v>1</v>
      </c>
      <c r="E1637" s="4">
        <v>4</v>
      </c>
    </row>
    <row r="1638" spans="1:5" x14ac:dyDescent="0.25">
      <c r="A1638">
        <v>12118</v>
      </c>
      <c r="B1638" s="3">
        <v>1</v>
      </c>
      <c r="E1638" s="4">
        <v>4</v>
      </c>
    </row>
    <row r="1639" spans="1:5" x14ac:dyDescent="0.25">
      <c r="A1639">
        <v>12119</v>
      </c>
      <c r="B1639" s="3">
        <v>1</v>
      </c>
      <c r="E1639" s="4">
        <v>4</v>
      </c>
    </row>
    <row r="1640" spans="1:5" x14ac:dyDescent="0.25">
      <c r="A1640">
        <v>12120</v>
      </c>
      <c r="B1640" s="3">
        <v>1</v>
      </c>
      <c r="E1640" s="4">
        <v>4</v>
      </c>
    </row>
    <row r="1641" spans="1:5" x14ac:dyDescent="0.25">
      <c r="A1641">
        <v>12121</v>
      </c>
      <c r="B1641" s="3">
        <v>1</v>
      </c>
      <c r="E1641" s="4">
        <v>4</v>
      </c>
    </row>
    <row r="1642" spans="1:5" x14ac:dyDescent="0.25">
      <c r="A1642">
        <v>12122</v>
      </c>
      <c r="B1642" s="3">
        <v>1</v>
      </c>
      <c r="E1642" s="4">
        <v>4</v>
      </c>
    </row>
    <row r="1643" spans="1:5" x14ac:dyDescent="0.25">
      <c r="A1643">
        <v>12123</v>
      </c>
      <c r="B1643" s="3">
        <v>1</v>
      </c>
      <c r="E1643" s="4">
        <v>4</v>
      </c>
    </row>
    <row r="1644" spans="1:5" x14ac:dyDescent="0.25">
      <c r="A1644">
        <v>12124</v>
      </c>
      <c r="B1644" s="3">
        <v>1</v>
      </c>
      <c r="E1644" s="4">
        <v>4</v>
      </c>
    </row>
    <row r="1645" spans="1:5" x14ac:dyDescent="0.25">
      <c r="A1645">
        <v>12125</v>
      </c>
      <c r="B1645" s="3">
        <v>1</v>
      </c>
      <c r="E1645" s="4">
        <v>4</v>
      </c>
    </row>
    <row r="1646" spans="1:5" x14ac:dyDescent="0.25">
      <c r="A1646">
        <v>12126</v>
      </c>
      <c r="B1646" s="3">
        <v>1</v>
      </c>
      <c r="C1646" s="1">
        <v>2</v>
      </c>
      <c r="E1646" s="4">
        <v>4</v>
      </c>
    </row>
    <row r="1647" spans="1:5" x14ac:dyDescent="0.25">
      <c r="A1647">
        <v>12127</v>
      </c>
      <c r="C1647" s="1">
        <v>2</v>
      </c>
      <c r="E1647" s="4">
        <v>4</v>
      </c>
    </row>
    <row r="1648" spans="1:5" x14ac:dyDescent="0.25">
      <c r="A1648">
        <v>12128</v>
      </c>
      <c r="C1648" s="1">
        <v>2</v>
      </c>
      <c r="E1648" s="4">
        <v>4</v>
      </c>
    </row>
    <row r="1649" spans="1:5" x14ac:dyDescent="0.25">
      <c r="A1649">
        <v>12129</v>
      </c>
      <c r="C1649" s="1">
        <v>2</v>
      </c>
      <c r="E1649" s="4">
        <v>4</v>
      </c>
    </row>
    <row r="1650" spans="1:5" x14ac:dyDescent="0.25">
      <c r="A1650">
        <v>12130</v>
      </c>
      <c r="C1650" s="1">
        <v>2</v>
      </c>
      <c r="E1650" s="4">
        <v>4</v>
      </c>
    </row>
    <row r="1651" spans="1:5" x14ac:dyDescent="0.25">
      <c r="A1651">
        <v>12131</v>
      </c>
      <c r="C1651" s="1">
        <v>2</v>
      </c>
      <c r="E1651" s="4">
        <v>4</v>
      </c>
    </row>
    <row r="1652" spans="1:5" x14ac:dyDescent="0.25">
      <c r="A1652">
        <v>12132</v>
      </c>
      <c r="C1652" s="1">
        <v>2</v>
      </c>
      <c r="E1652" s="4">
        <v>4</v>
      </c>
    </row>
    <row r="1653" spans="1:5" x14ac:dyDescent="0.25">
      <c r="A1653">
        <v>12133</v>
      </c>
      <c r="C1653" s="1">
        <v>2</v>
      </c>
      <c r="E1653" s="4">
        <v>4</v>
      </c>
    </row>
    <row r="1654" spans="1:5" x14ac:dyDescent="0.25">
      <c r="A1654">
        <v>12134</v>
      </c>
      <c r="C1654" s="1">
        <v>2</v>
      </c>
      <c r="E1654" s="4">
        <v>4</v>
      </c>
    </row>
    <row r="1655" spans="1:5" x14ac:dyDescent="0.25">
      <c r="A1655">
        <v>12135</v>
      </c>
      <c r="C1655" s="1">
        <v>2</v>
      </c>
      <c r="E1655" s="4">
        <v>4</v>
      </c>
    </row>
    <row r="1656" spans="1:5" x14ac:dyDescent="0.25">
      <c r="A1656">
        <v>12136</v>
      </c>
      <c r="C1656" s="1">
        <v>2</v>
      </c>
      <c r="E1656" s="4">
        <v>4</v>
      </c>
    </row>
    <row r="1657" spans="1:5" x14ac:dyDescent="0.25">
      <c r="A1657">
        <v>12137</v>
      </c>
      <c r="C1657" s="1">
        <v>2</v>
      </c>
      <c r="E1657" s="4">
        <v>4</v>
      </c>
    </row>
    <row r="1658" spans="1:5" x14ac:dyDescent="0.25">
      <c r="A1658">
        <v>12138</v>
      </c>
      <c r="C1658" s="1">
        <v>2</v>
      </c>
      <c r="E1658" s="4">
        <v>4</v>
      </c>
    </row>
    <row r="1659" spans="1:5" x14ac:dyDescent="0.25">
      <c r="A1659">
        <v>12139</v>
      </c>
      <c r="C1659" s="1">
        <v>2</v>
      </c>
      <c r="D1659" s="2">
        <v>3</v>
      </c>
      <c r="E1659" s="4">
        <v>4</v>
      </c>
    </row>
    <row r="1660" spans="1:5" x14ac:dyDescent="0.25">
      <c r="A1660">
        <v>12140</v>
      </c>
      <c r="C1660" s="1">
        <v>2</v>
      </c>
      <c r="D1660" s="2">
        <v>3</v>
      </c>
      <c r="E1660" s="4">
        <v>4</v>
      </c>
    </row>
    <row r="1661" spans="1:5" x14ac:dyDescent="0.25">
      <c r="A1661">
        <v>12141</v>
      </c>
      <c r="C1661" s="1">
        <v>2</v>
      </c>
      <c r="D1661" s="2">
        <v>3</v>
      </c>
    </row>
    <row r="1662" spans="1:5" x14ac:dyDescent="0.25">
      <c r="A1662">
        <v>12142</v>
      </c>
      <c r="C1662" s="1">
        <v>2</v>
      </c>
      <c r="D1662" s="2">
        <v>3</v>
      </c>
    </row>
    <row r="1663" spans="1:5" x14ac:dyDescent="0.25">
      <c r="A1663">
        <v>12143</v>
      </c>
      <c r="C1663" s="1">
        <v>2</v>
      </c>
      <c r="D1663" s="2">
        <v>3</v>
      </c>
    </row>
    <row r="1664" spans="1:5" x14ac:dyDescent="0.25">
      <c r="A1664">
        <v>12144</v>
      </c>
      <c r="C1664" s="1">
        <v>2</v>
      </c>
      <c r="D1664" s="2">
        <v>3</v>
      </c>
    </row>
    <row r="1665" spans="1:4" x14ac:dyDescent="0.25">
      <c r="A1665">
        <v>12145</v>
      </c>
      <c r="C1665" s="1">
        <v>2</v>
      </c>
      <c r="D1665" s="2">
        <v>3</v>
      </c>
    </row>
    <row r="1666" spans="1:4" x14ac:dyDescent="0.25">
      <c r="A1666">
        <v>12146</v>
      </c>
      <c r="C1666" s="1">
        <v>2</v>
      </c>
      <c r="D1666" s="2">
        <v>3</v>
      </c>
    </row>
    <row r="1667" spans="1:4" x14ac:dyDescent="0.25">
      <c r="A1667">
        <v>12147</v>
      </c>
      <c r="C1667" s="1">
        <v>2</v>
      </c>
      <c r="D1667" s="2">
        <v>3</v>
      </c>
    </row>
    <row r="1668" spans="1:4" x14ac:dyDescent="0.25">
      <c r="A1668">
        <v>12148</v>
      </c>
      <c r="C1668" s="1">
        <v>2</v>
      </c>
      <c r="D1668" s="2">
        <v>3</v>
      </c>
    </row>
    <row r="1669" spans="1:4" x14ac:dyDescent="0.25">
      <c r="A1669">
        <v>12149</v>
      </c>
      <c r="C1669" s="1">
        <v>2</v>
      </c>
      <c r="D1669" s="2">
        <v>3</v>
      </c>
    </row>
    <row r="1670" spans="1:4" x14ac:dyDescent="0.25">
      <c r="A1670">
        <v>12150</v>
      </c>
      <c r="B1670" s="3">
        <v>1</v>
      </c>
      <c r="C1670" s="1">
        <v>2</v>
      </c>
      <c r="D1670" s="2">
        <v>3</v>
      </c>
    </row>
    <row r="1671" spans="1:4" x14ac:dyDescent="0.25">
      <c r="A1671">
        <v>12151</v>
      </c>
      <c r="B1671" s="3">
        <v>1</v>
      </c>
      <c r="C1671" s="1">
        <v>2</v>
      </c>
      <c r="D1671" s="2">
        <v>3</v>
      </c>
    </row>
    <row r="1672" spans="1:4" x14ac:dyDescent="0.25">
      <c r="A1672">
        <v>12152</v>
      </c>
      <c r="B1672" s="3">
        <v>1</v>
      </c>
      <c r="D1672" s="2">
        <v>3</v>
      </c>
    </row>
    <row r="1673" spans="1:4" x14ac:dyDescent="0.25">
      <c r="A1673">
        <v>12153</v>
      </c>
      <c r="B1673" s="3">
        <v>1</v>
      </c>
      <c r="D1673" s="2">
        <v>3</v>
      </c>
    </row>
    <row r="1674" spans="1:4" x14ac:dyDescent="0.25">
      <c r="A1674">
        <v>12154</v>
      </c>
      <c r="B1674" s="3">
        <v>1</v>
      </c>
      <c r="D1674" s="2">
        <v>3</v>
      </c>
    </row>
    <row r="1675" spans="1:4" x14ac:dyDescent="0.25">
      <c r="A1675">
        <v>12155</v>
      </c>
      <c r="B1675" s="3">
        <v>1</v>
      </c>
      <c r="D1675" s="2">
        <v>3</v>
      </c>
    </row>
    <row r="1676" spans="1:4" x14ac:dyDescent="0.25">
      <c r="A1676">
        <v>12156</v>
      </c>
      <c r="B1676" s="3">
        <v>1</v>
      </c>
      <c r="D1676" s="2">
        <v>3</v>
      </c>
    </row>
    <row r="1677" spans="1:4" x14ac:dyDescent="0.25">
      <c r="A1677">
        <v>12157</v>
      </c>
      <c r="B1677" s="3">
        <v>1</v>
      </c>
      <c r="D1677" s="2">
        <v>3</v>
      </c>
    </row>
    <row r="1678" spans="1:4" x14ac:dyDescent="0.25">
      <c r="A1678">
        <v>12158</v>
      </c>
      <c r="B1678" s="3">
        <v>1</v>
      </c>
      <c r="D1678" s="2">
        <v>3</v>
      </c>
    </row>
    <row r="1679" spans="1:4" x14ac:dyDescent="0.25">
      <c r="A1679">
        <v>12159</v>
      </c>
      <c r="B1679" s="3">
        <v>1</v>
      </c>
      <c r="D1679" s="2">
        <v>3</v>
      </c>
    </row>
    <row r="1680" spans="1:4" x14ac:dyDescent="0.25">
      <c r="A1680">
        <v>12160</v>
      </c>
      <c r="B1680" s="3">
        <v>1</v>
      </c>
      <c r="D1680" s="2">
        <v>3</v>
      </c>
    </row>
    <row r="1681" spans="1:5" x14ac:dyDescent="0.25">
      <c r="A1681">
        <v>12161</v>
      </c>
      <c r="B1681" s="3">
        <v>1</v>
      </c>
      <c r="D1681" s="2">
        <v>3</v>
      </c>
    </row>
    <row r="1682" spans="1:5" x14ac:dyDescent="0.25">
      <c r="A1682">
        <v>12162</v>
      </c>
      <c r="B1682" s="3">
        <v>1</v>
      </c>
      <c r="D1682" s="2">
        <v>3</v>
      </c>
      <c r="E1682" s="4">
        <v>4</v>
      </c>
    </row>
    <row r="1683" spans="1:5" x14ac:dyDescent="0.25">
      <c r="A1683">
        <v>12163</v>
      </c>
      <c r="B1683" s="3">
        <v>1</v>
      </c>
      <c r="D1683" s="2">
        <v>3</v>
      </c>
      <c r="E1683" s="4">
        <v>4</v>
      </c>
    </row>
    <row r="1684" spans="1:5" x14ac:dyDescent="0.25">
      <c r="A1684">
        <v>12164</v>
      </c>
      <c r="B1684" s="3">
        <v>1</v>
      </c>
      <c r="D1684" s="2">
        <v>3</v>
      </c>
      <c r="E1684" s="4">
        <v>4</v>
      </c>
    </row>
    <row r="1685" spans="1:5" x14ac:dyDescent="0.25">
      <c r="A1685">
        <v>12165</v>
      </c>
      <c r="B1685" s="3">
        <v>1</v>
      </c>
      <c r="D1685" s="2">
        <v>3</v>
      </c>
      <c r="E1685" s="4">
        <v>4</v>
      </c>
    </row>
    <row r="1686" spans="1:5" x14ac:dyDescent="0.25">
      <c r="A1686">
        <v>12166</v>
      </c>
      <c r="B1686" s="3">
        <v>1</v>
      </c>
      <c r="D1686" s="2">
        <v>3</v>
      </c>
      <c r="E1686" s="4">
        <v>4</v>
      </c>
    </row>
    <row r="1687" spans="1:5" x14ac:dyDescent="0.25">
      <c r="A1687">
        <v>12167</v>
      </c>
      <c r="B1687" s="3">
        <v>1</v>
      </c>
      <c r="E1687" s="4">
        <v>4</v>
      </c>
    </row>
    <row r="1688" spans="1:5" x14ac:dyDescent="0.25">
      <c r="A1688">
        <v>12168</v>
      </c>
      <c r="B1688" s="3">
        <v>1</v>
      </c>
      <c r="E1688" s="4">
        <v>4</v>
      </c>
    </row>
    <row r="1689" spans="1:5" x14ac:dyDescent="0.25">
      <c r="A1689">
        <v>12169</v>
      </c>
      <c r="B1689" s="3">
        <v>1</v>
      </c>
      <c r="E1689" s="4">
        <v>4</v>
      </c>
    </row>
    <row r="1690" spans="1:5" x14ac:dyDescent="0.25">
      <c r="A1690">
        <v>12170</v>
      </c>
      <c r="B1690" s="3">
        <v>1</v>
      </c>
      <c r="E1690" s="4">
        <v>4</v>
      </c>
    </row>
    <row r="1691" spans="1:5" x14ac:dyDescent="0.25">
      <c r="A1691">
        <v>12171</v>
      </c>
      <c r="B1691" s="3">
        <v>1</v>
      </c>
      <c r="E1691" s="4">
        <v>4</v>
      </c>
    </row>
    <row r="1692" spans="1:5" x14ac:dyDescent="0.25">
      <c r="A1692">
        <v>12172</v>
      </c>
      <c r="B1692" s="3">
        <v>1</v>
      </c>
      <c r="E1692" s="4">
        <v>4</v>
      </c>
    </row>
    <row r="1693" spans="1:5" x14ac:dyDescent="0.25">
      <c r="A1693">
        <v>12173</v>
      </c>
      <c r="B1693" s="3">
        <v>1</v>
      </c>
      <c r="C1693" s="1">
        <v>2</v>
      </c>
      <c r="E1693" s="4">
        <v>4</v>
      </c>
    </row>
    <row r="1694" spans="1:5" x14ac:dyDescent="0.25">
      <c r="A1694">
        <v>12174</v>
      </c>
      <c r="B1694" s="3">
        <v>1</v>
      </c>
      <c r="C1694" s="1">
        <v>2</v>
      </c>
      <c r="E1694" s="4">
        <v>4</v>
      </c>
    </row>
    <row r="1695" spans="1:5" x14ac:dyDescent="0.25">
      <c r="A1695">
        <v>12175</v>
      </c>
      <c r="B1695" s="3">
        <v>1</v>
      </c>
      <c r="C1695" s="1">
        <v>2</v>
      </c>
      <c r="E1695" s="4">
        <v>4</v>
      </c>
    </row>
    <row r="1696" spans="1:5" x14ac:dyDescent="0.25">
      <c r="A1696">
        <v>12176</v>
      </c>
      <c r="B1696" s="3">
        <v>1</v>
      </c>
      <c r="C1696" s="1">
        <v>2</v>
      </c>
      <c r="E1696" s="4">
        <v>4</v>
      </c>
    </row>
    <row r="1697" spans="1:5" x14ac:dyDescent="0.25">
      <c r="A1697">
        <v>12177</v>
      </c>
      <c r="C1697" s="1">
        <v>2</v>
      </c>
      <c r="E1697" s="4">
        <v>4</v>
      </c>
    </row>
    <row r="1698" spans="1:5" x14ac:dyDescent="0.25">
      <c r="A1698">
        <v>12178</v>
      </c>
      <c r="C1698" s="1">
        <v>2</v>
      </c>
      <c r="E1698" s="4">
        <v>4</v>
      </c>
    </row>
    <row r="1699" spans="1:5" x14ac:dyDescent="0.25">
      <c r="A1699">
        <v>12179</v>
      </c>
      <c r="C1699" s="1">
        <v>2</v>
      </c>
      <c r="E1699" s="4">
        <v>4</v>
      </c>
    </row>
    <row r="1700" spans="1:5" x14ac:dyDescent="0.25">
      <c r="A1700">
        <v>12180</v>
      </c>
      <c r="C1700" s="1">
        <v>2</v>
      </c>
      <c r="E1700" s="4">
        <v>4</v>
      </c>
    </row>
    <row r="1701" spans="1:5" x14ac:dyDescent="0.25">
      <c r="A1701">
        <v>12181</v>
      </c>
      <c r="C1701" s="1">
        <v>2</v>
      </c>
      <c r="E1701" s="4">
        <v>4</v>
      </c>
    </row>
    <row r="1702" spans="1:5" x14ac:dyDescent="0.25">
      <c r="A1702">
        <v>12182</v>
      </c>
      <c r="C1702" s="1">
        <v>2</v>
      </c>
      <c r="E1702" s="4">
        <v>4</v>
      </c>
    </row>
    <row r="1703" spans="1:5" x14ac:dyDescent="0.25">
      <c r="A1703">
        <v>12183</v>
      </c>
      <c r="C1703" s="1">
        <v>2</v>
      </c>
      <c r="E1703" s="4">
        <v>4</v>
      </c>
    </row>
    <row r="1704" spans="1:5" x14ac:dyDescent="0.25">
      <c r="A1704">
        <v>12184</v>
      </c>
      <c r="C1704" s="1">
        <v>2</v>
      </c>
      <c r="E1704" s="4">
        <v>4</v>
      </c>
    </row>
    <row r="1705" spans="1:5" x14ac:dyDescent="0.25">
      <c r="A1705">
        <v>12185</v>
      </c>
      <c r="C1705" s="1">
        <v>2</v>
      </c>
      <c r="E1705" s="4">
        <v>4</v>
      </c>
    </row>
    <row r="1706" spans="1:5" x14ac:dyDescent="0.25">
      <c r="A1706">
        <v>12186</v>
      </c>
      <c r="C1706" s="1">
        <v>2</v>
      </c>
      <c r="E1706" s="4">
        <v>4</v>
      </c>
    </row>
    <row r="1707" spans="1:5" x14ac:dyDescent="0.25">
      <c r="A1707">
        <v>12187</v>
      </c>
      <c r="C1707" s="1">
        <v>2</v>
      </c>
      <c r="E1707" s="4">
        <v>4</v>
      </c>
    </row>
    <row r="1708" spans="1:5" x14ac:dyDescent="0.25">
      <c r="A1708">
        <v>12188</v>
      </c>
      <c r="C1708" s="1">
        <v>2</v>
      </c>
      <c r="E1708" s="4">
        <v>4</v>
      </c>
    </row>
    <row r="1709" spans="1:5" x14ac:dyDescent="0.25">
      <c r="A1709">
        <v>12189</v>
      </c>
      <c r="C1709" s="1">
        <v>2</v>
      </c>
      <c r="E1709" s="4">
        <v>4</v>
      </c>
    </row>
    <row r="1710" spans="1:5" x14ac:dyDescent="0.25">
      <c r="A1710">
        <v>12190</v>
      </c>
      <c r="C1710" s="1">
        <v>2</v>
      </c>
      <c r="D1710" s="2">
        <v>3</v>
      </c>
      <c r="E1710" s="4">
        <v>4</v>
      </c>
    </row>
    <row r="1711" spans="1:5" x14ac:dyDescent="0.25">
      <c r="A1711">
        <v>12191</v>
      </c>
      <c r="C1711" s="1">
        <v>2</v>
      </c>
      <c r="D1711" s="2">
        <v>3</v>
      </c>
      <c r="E1711" s="4">
        <v>4</v>
      </c>
    </row>
    <row r="1712" spans="1:5" x14ac:dyDescent="0.25">
      <c r="A1712">
        <v>12192</v>
      </c>
      <c r="C1712" s="1">
        <v>2</v>
      </c>
      <c r="D1712" s="2">
        <v>3</v>
      </c>
      <c r="E1712" s="4">
        <v>4</v>
      </c>
    </row>
    <row r="1713" spans="1:5" x14ac:dyDescent="0.25">
      <c r="A1713">
        <v>12193</v>
      </c>
      <c r="C1713" s="1">
        <v>2</v>
      </c>
      <c r="D1713" s="2">
        <v>3</v>
      </c>
      <c r="E1713" s="4">
        <v>4</v>
      </c>
    </row>
    <row r="1714" spans="1:5" x14ac:dyDescent="0.25">
      <c r="A1714">
        <v>12194</v>
      </c>
      <c r="C1714" s="1">
        <v>2</v>
      </c>
      <c r="D1714" s="2">
        <v>3</v>
      </c>
      <c r="E1714" s="4">
        <v>4</v>
      </c>
    </row>
    <row r="1715" spans="1:5" x14ac:dyDescent="0.25">
      <c r="A1715">
        <v>12195</v>
      </c>
      <c r="C1715" s="1">
        <v>2</v>
      </c>
      <c r="D1715" s="2">
        <v>3</v>
      </c>
    </row>
    <row r="1716" spans="1:5" x14ac:dyDescent="0.25">
      <c r="A1716">
        <v>12196</v>
      </c>
      <c r="C1716" s="1">
        <v>2</v>
      </c>
      <c r="D1716" s="2">
        <v>3</v>
      </c>
    </row>
    <row r="1717" spans="1:5" x14ac:dyDescent="0.25">
      <c r="A1717">
        <v>12197</v>
      </c>
      <c r="B1717" s="3">
        <v>1</v>
      </c>
      <c r="C1717" s="1">
        <v>2</v>
      </c>
      <c r="D1717" s="2">
        <v>3</v>
      </c>
    </row>
    <row r="1718" spans="1:5" x14ac:dyDescent="0.25">
      <c r="A1718">
        <v>12198</v>
      </c>
      <c r="B1718" s="3">
        <v>1</v>
      </c>
      <c r="C1718" s="1">
        <v>2</v>
      </c>
      <c r="D1718" s="2">
        <v>3</v>
      </c>
    </row>
    <row r="1719" spans="1:5" x14ac:dyDescent="0.25">
      <c r="A1719">
        <v>12199</v>
      </c>
      <c r="B1719" s="3">
        <v>1</v>
      </c>
      <c r="C1719" s="1">
        <v>2</v>
      </c>
      <c r="D1719" s="2">
        <v>3</v>
      </c>
    </row>
    <row r="1720" spans="1:5" x14ac:dyDescent="0.25">
      <c r="A1720">
        <v>12200</v>
      </c>
      <c r="B1720" s="3">
        <v>1</v>
      </c>
      <c r="C1720" s="1">
        <v>2</v>
      </c>
      <c r="D1720" s="2">
        <v>3</v>
      </c>
    </row>
    <row r="1721" spans="1:5" x14ac:dyDescent="0.25">
      <c r="A1721">
        <v>12201</v>
      </c>
      <c r="B1721" s="3">
        <v>1</v>
      </c>
      <c r="C1721" s="1">
        <v>2</v>
      </c>
      <c r="D1721" s="2">
        <v>3</v>
      </c>
    </row>
    <row r="1722" spans="1:5" x14ac:dyDescent="0.25">
      <c r="A1722">
        <v>12202</v>
      </c>
      <c r="B1722" s="3">
        <v>1</v>
      </c>
      <c r="C1722" s="1">
        <v>2</v>
      </c>
      <c r="D1722" s="2">
        <v>3</v>
      </c>
    </row>
    <row r="1723" spans="1:5" x14ac:dyDescent="0.25">
      <c r="A1723">
        <v>12203</v>
      </c>
      <c r="B1723" s="3">
        <v>1</v>
      </c>
      <c r="D1723" s="2">
        <v>3</v>
      </c>
    </row>
    <row r="1724" spans="1:5" x14ac:dyDescent="0.25">
      <c r="A1724">
        <v>12204</v>
      </c>
      <c r="B1724" s="3">
        <v>1</v>
      </c>
      <c r="D1724" s="2">
        <v>3</v>
      </c>
    </row>
    <row r="1725" spans="1:5" x14ac:dyDescent="0.25">
      <c r="A1725">
        <v>12205</v>
      </c>
      <c r="B1725" s="3">
        <v>1</v>
      </c>
      <c r="D1725" s="2">
        <v>3</v>
      </c>
    </row>
    <row r="1726" spans="1:5" x14ac:dyDescent="0.25">
      <c r="A1726">
        <v>12206</v>
      </c>
      <c r="B1726" s="3">
        <v>1</v>
      </c>
      <c r="D1726" s="2">
        <v>3</v>
      </c>
    </row>
    <row r="1727" spans="1:5" x14ac:dyDescent="0.25">
      <c r="A1727">
        <v>12207</v>
      </c>
      <c r="B1727" s="3">
        <v>1</v>
      </c>
      <c r="D1727" s="2">
        <v>3</v>
      </c>
    </row>
    <row r="1728" spans="1:5" x14ac:dyDescent="0.25">
      <c r="A1728">
        <v>12208</v>
      </c>
      <c r="B1728" s="3">
        <v>1</v>
      </c>
      <c r="D1728" s="2">
        <v>3</v>
      </c>
    </row>
    <row r="1729" spans="1:5" x14ac:dyDescent="0.25">
      <c r="A1729">
        <v>12209</v>
      </c>
      <c r="B1729" s="3">
        <v>1</v>
      </c>
      <c r="D1729" s="2">
        <v>3</v>
      </c>
    </row>
    <row r="1730" spans="1:5" x14ac:dyDescent="0.25">
      <c r="A1730">
        <v>12210</v>
      </c>
      <c r="B1730" s="3">
        <v>1</v>
      </c>
      <c r="D1730" s="2">
        <v>3</v>
      </c>
    </row>
    <row r="1731" spans="1:5" x14ac:dyDescent="0.25">
      <c r="A1731">
        <v>12211</v>
      </c>
      <c r="B1731" s="3">
        <v>1</v>
      </c>
      <c r="D1731" s="2">
        <v>3</v>
      </c>
    </row>
    <row r="1732" spans="1:5" x14ac:dyDescent="0.25">
      <c r="A1732">
        <v>12212</v>
      </c>
      <c r="B1732" s="3">
        <v>1</v>
      </c>
      <c r="D1732" s="2">
        <v>3</v>
      </c>
    </row>
    <row r="1733" spans="1:5" x14ac:dyDescent="0.25">
      <c r="A1733">
        <v>12213</v>
      </c>
      <c r="B1733" s="3">
        <v>1</v>
      </c>
      <c r="D1733" s="2">
        <v>3</v>
      </c>
    </row>
    <row r="1734" spans="1:5" x14ac:dyDescent="0.25">
      <c r="A1734">
        <v>12214</v>
      </c>
      <c r="B1734" s="3">
        <v>1</v>
      </c>
      <c r="D1734" s="2">
        <v>3</v>
      </c>
    </row>
    <row r="1735" spans="1:5" x14ac:dyDescent="0.25">
      <c r="A1735">
        <v>12215</v>
      </c>
      <c r="B1735" s="3">
        <v>1</v>
      </c>
      <c r="D1735" s="2">
        <v>3</v>
      </c>
    </row>
    <row r="1736" spans="1:5" x14ac:dyDescent="0.25">
      <c r="A1736">
        <v>12216</v>
      </c>
      <c r="B1736" s="3">
        <v>1</v>
      </c>
      <c r="D1736" s="2">
        <v>3</v>
      </c>
      <c r="E1736" s="4">
        <v>4</v>
      </c>
    </row>
    <row r="1737" spans="1:5" x14ac:dyDescent="0.25">
      <c r="A1737">
        <v>12217</v>
      </c>
      <c r="B1737" s="3">
        <v>1</v>
      </c>
      <c r="D1737" s="2">
        <v>3</v>
      </c>
      <c r="E1737" s="4">
        <v>4</v>
      </c>
    </row>
    <row r="1738" spans="1:5" x14ac:dyDescent="0.25">
      <c r="A1738">
        <v>12218</v>
      </c>
      <c r="B1738" s="3">
        <v>1</v>
      </c>
      <c r="D1738" s="2">
        <v>3</v>
      </c>
      <c r="E1738" s="4">
        <v>4</v>
      </c>
    </row>
    <row r="1739" spans="1:5" x14ac:dyDescent="0.25">
      <c r="A1739">
        <v>12219</v>
      </c>
      <c r="B1739" s="3">
        <v>1</v>
      </c>
      <c r="D1739" s="2">
        <v>3</v>
      </c>
      <c r="E1739" s="4">
        <v>4</v>
      </c>
    </row>
    <row r="1740" spans="1:5" x14ac:dyDescent="0.25">
      <c r="A1740">
        <v>12220</v>
      </c>
      <c r="B1740" s="3">
        <v>1</v>
      </c>
      <c r="D1740" s="2">
        <v>3</v>
      </c>
      <c r="E1740" s="4">
        <v>4</v>
      </c>
    </row>
    <row r="1741" spans="1:5" x14ac:dyDescent="0.25">
      <c r="A1741">
        <v>12221</v>
      </c>
      <c r="B1741" s="3">
        <v>1</v>
      </c>
      <c r="D1741" s="2">
        <v>3</v>
      </c>
      <c r="E1741" s="4">
        <v>4</v>
      </c>
    </row>
    <row r="1742" spans="1:5" x14ac:dyDescent="0.25">
      <c r="A1742">
        <v>12222</v>
      </c>
      <c r="B1742" s="3">
        <v>1</v>
      </c>
      <c r="D1742" s="2">
        <v>3</v>
      </c>
      <c r="E1742" s="4">
        <v>4</v>
      </c>
    </row>
    <row r="1743" spans="1:5" x14ac:dyDescent="0.25">
      <c r="A1743">
        <v>12223</v>
      </c>
      <c r="B1743" s="3">
        <v>1</v>
      </c>
      <c r="C1743" s="1">
        <v>2</v>
      </c>
      <c r="E1743" s="4">
        <v>4</v>
      </c>
    </row>
    <row r="1744" spans="1:5" x14ac:dyDescent="0.25">
      <c r="A1744">
        <v>12224</v>
      </c>
      <c r="B1744" s="3">
        <v>1</v>
      </c>
      <c r="C1744" s="1">
        <v>2</v>
      </c>
      <c r="E1744" s="4">
        <v>4</v>
      </c>
    </row>
    <row r="1745" spans="1:5" x14ac:dyDescent="0.25">
      <c r="A1745">
        <v>12225</v>
      </c>
      <c r="B1745" s="3">
        <v>1</v>
      </c>
      <c r="C1745" s="1">
        <v>2</v>
      </c>
      <c r="E1745" s="4">
        <v>4</v>
      </c>
    </row>
    <row r="1746" spans="1:5" x14ac:dyDescent="0.25">
      <c r="A1746">
        <v>12226</v>
      </c>
      <c r="B1746" s="3">
        <v>1</v>
      </c>
      <c r="C1746" s="1">
        <v>2</v>
      </c>
      <c r="E1746" s="4">
        <v>4</v>
      </c>
    </row>
    <row r="1747" spans="1:5" x14ac:dyDescent="0.25">
      <c r="A1747">
        <v>12227</v>
      </c>
      <c r="B1747" s="3">
        <v>1</v>
      </c>
      <c r="C1747" s="1">
        <v>2</v>
      </c>
      <c r="E1747" s="4">
        <v>4</v>
      </c>
    </row>
    <row r="1748" spans="1:5" x14ac:dyDescent="0.25">
      <c r="A1748">
        <v>12228</v>
      </c>
      <c r="B1748" s="3">
        <v>1</v>
      </c>
      <c r="C1748" s="1">
        <v>2</v>
      </c>
      <c r="E1748" s="4">
        <v>4</v>
      </c>
    </row>
    <row r="1749" spans="1:5" x14ac:dyDescent="0.25">
      <c r="A1749">
        <v>12229</v>
      </c>
      <c r="C1749" s="1">
        <v>2</v>
      </c>
      <c r="E1749" s="4">
        <v>4</v>
      </c>
    </row>
    <row r="1750" spans="1:5" x14ac:dyDescent="0.25">
      <c r="A1750">
        <v>12230</v>
      </c>
      <c r="C1750" s="1">
        <v>2</v>
      </c>
      <c r="E1750" s="4">
        <v>4</v>
      </c>
    </row>
    <row r="1751" spans="1:5" x14ac:dyDescent="0.25">
      <c r="A1751">
        <v>12231</v>
      </c>
      <c r="C1751" s="1">
        <v>2</v>
      </c>
      <c r="E1751" s="4">
        <v>4</v>
      </c>
    </row>
    <row r="1752" spans="1:5" x14ac:dyDescent="0.25">
      <c r="A1752">
        <v>12232</v>
      </c>
      <c r="C1752" s="1">
        <v>2</v>
      </c>
      <c r="E1752" s="4">
        <v>4</v>
      </c>
    </row>
    <row r="1753" spans="1:5" x14ac:dyDescent="0.25">
      <c r="A1753">
        <v>12233</v>
      </c>
      <c r="C1753" s="1">
        <v>2</v>
      </c>
      <c r="E1753" s="4">
        <v>4</v>
      </c>
    </row>
    <row r="1754" spans="1:5" x14ac:dyDescent="0.25">
      <c r="A1754">
        <v>12234</v>
      </c>
      <c r="C1754" s="1">
        <v>2</v>
      </c>
      <c r="E1754" s="4">
        <v>4</v>
      </c>
    </row>
    <row r="1755" spans="1:5" x14ac:dyDescent="0.25">
      <c r="A1755">
        <v>12235</v>
      </c>
      <c r="C1755" s="1">
        <v>2</v>
      </c>
      <c r="E1755" s="4">
        <v>4</v>
      </c>
    </row>
    <row r="1756" spans="1:5" x14ac:dyDescent="0.25">
      <c r="A1756">
        <v>12236</v>
      </c>
      <c r="C1756" s="1">
        <v>2</v>
      </c>
      <c r="E1756" s="4">
        <v>4</v>
      </c>
    </row>
    <row r="1757" spans="1:5" x14ac:dyDescent="0.25">
      <c r="A1757">
        <v>12237</v>
      </c>
      <c r="C1757" s="1">
        <v>2</v>
      </c>
      <c r="E1757" s="4">
        <v>4</v>
      </c>
    </row>
    <row r="1758" spans="1:5" x14ac:dyDescent="0.25">
      <c r="A1758">
        <v>12238</v>
      </c>
      <c r="C1758" s="1">
        <v>2</v>
      </c>
      <c r="E1758" s="4">
        <v>4</v>
      </c>
    </row>
    <row r="1759" spans="1:5" x14ac:dyDescent="0.25">
      <c r="A1759">
        <v>12239</v>
      </c>
      <c r="C1759" s="1">
        <v>2</v>
      </c>
      <c r="E1759" s="4">
        <v>4</v>
      </c>
    </row>
    <row r="1760" spans="1:5" x14ac:dyDescent="0.25">
      <c r="A1760">
        <v>12240</v>
      </c>
      <c r="C1760" s="1">
        <v>2</v>
      </c>
      <c r="E1760" s="4">
        <v>4</v>
      </c>
    </row>
    <row r="1761" spans="1:5" x14ac:dyDescent="0.25">
      <c r="A1761">
        <v>12241</v>
      </c>
      <c r="C1761" s="1">
        <v>2</v>
      </c>
      <c r="E1761" s="4">
        <v>4</v>
      </c>
    </row>
    <row r="1762" spans="1:5" x14ac:dyDescent="0.25">
      <c r="A1762">
        <v>12242</v>
      </c>
      <c r="C1762" s="1">
        <v>2</v>
      </c>
      <c r="E1762" s="4">
        <v>4</v>
      </c>
    </row>
    <row r="1763" spans="1:5" x14ac:dyDescent="0.25">
      <c r="A1763">
        <v>12243</v>
      </c>
      <c r="C1763" s="1">
        <v>2</v>
      </c>
      <c r="E1763" s="4">
        <v>4</v>
      </c>
    </row>
    <row r="1764" spans="1:5" x14ac:dyDescent="0.25">
      <c r="A1764">
        <v>12244</v>
      </c>
      <c r="C1764" s="1">
        <v>2</v>
      </c>
      <c r="E1764" s="4">
        <v>4</v>
      </c>
    </row>
    <row r="1765" spans="1:5" x14ac:dyDescent="0.25">
      <c r="A1765">
        <v>12245</v>
      </c>
      <c r="C1765" s="1">
        <v>2</v>
      </c>
      <c r="E1765" s="4">
        <v>4</v>
      </c>
    </row>
    <row r="1766" spans="1:5" x14ac:dyDescent="0.25">
      <c r="A1766">
        <v>12246</v>
      </c>
      <c r="B1766" s="3">
        <v>1</v>
      </c>
      <c r="C1766" s="1">
        <v>2</v>
      </c>
      <c r="E1766" s="4">
        <v>4</v>
      </c>
    </row>
    <row r="1767" spans="1:5" x14ac:dyDescent="0.25">
      <c r="A1767">
        <v>12247</v>
      </c>
      <c r="B1767" s="3">
        <v>1</v>
      </c>
      <c r="C1767" s="1">
        <v>2</v>
      </c>
      <c r="E1767" s="4">
        <v>4</v>
      </c>
    </row>
    <row r="1768" spans="1:5" x14ac:dyDescent="0.25">
      <c r="A1768">
        <v>12248</v>
      </c>
      <c r="B1768" s="3">
        <v>1</v>
      </c>
      <c r="C1768" s="1">
        <v>2</v>
      </c>
      <c r="E1768" s="4">
        <v>4</v>
      </c>
    </row>
    <row r="1769" spans="1:5" x14ac:dyDescent="0.25">
      <c r="A1769">
        <v>12249</v>
      </c>
      <c r="B1769" s="3">
        <v>1</v>
      </c>
      <c r="C1769" s="1">
        <v>2</v>
      </c>
      <c r="D1769" s="2">
        <v>3</v>
      </c>
      <c r="E1769" s="4">
        <v>4</v>
      </c>
    </row>
    <row r="1770" spans="1:5" x14ac:dyDescent="0.25">
      <c r="A1770">
        <v>12250</v>
      </c>
      <c r="B1770" s="3">
        <v>1</v>
      </c>
      <c r="C1770" s="1">
        <v>2</v>
      </c>
      <c r="D1770" s="2">
        <v>3</v>
      </c>
      <c r="E1770" s="4">
        <v>4</v>
      </c>
    </row>
    <row r="1771" spans="1:5" x14ac:dyDescent="0.25">
      <c r="A1771">
        <v>12251</v>
      </c>
      <c r="B1771" s="3">
        <v>1</v>
      </c>
      <c r="C1771" s="1">
        <v>2</v>
      </c>
      <c r="D1771" s="2">
        <v>3</v>
      </c>
      <c r="E1771" s="4">
        <v>4</v>
      </c>
    </row>
    <row r="1772" spans="1:5" x14ac:dyDescent="0.25">
      <c r="A1772">
        <v>12252</v>
      </c>
      <c r="B1772" s="3">
        <v>1</v>
      </c>
      <c r="C1772" s="1">
        <v>2</v>
      </c>
      <c r="D1772" s="2">
        <v>3</v>
      </c>
      <c r="E1772" s="4">
        <v>4</v>
      </c>
    </row>
    <row r="1773" spans="1:5" x14ac:dyDescent="0.25">
      <c r="A1773">
        <v>12253</v>
      </c>
      <c r="B1773" s="3">
        <v>1</v>
      </c>
      <c r="C1773" s="1">
        <v>2</v>
      </c>
      <c r="D1773" s="2">
        <v>3</v>
      </c>
      <c r="E1773" s="4">
        <v>4</v>
      </c>
    </row>
    <row r="1774" spans="1:5" x14ac:dyDescent="0.25">
      <c r="A1774">
        <v>12254</v>
      </c>
      <c r="B1774" s="3">
        <v>1</v>
      </c>
      <c r="C1774" s="1">
        <v>2</v>
      </c>
      <c r="D1774" s="2">
        <v>3</v>
      </c>
      <c r="E1774" s="4">
        <v>4</v>
      </c>
    </row>
    <row r="1775" spans="1:5" x14ac:dyDescent="0.25">
      <c r="A1775">
        <v>12255</v>
      </c>
      <c r="B1775" s="3">
        <v>1</v>
      </c>
      <c r="C1775" s="1">
        <v>2</v>
      </c>
      <c r="D1775" s="2">
        <v>3</v>
      </c>
      <c r="E1775" s="4">
        <v>4</v>
      </c>
    </row>
    <row r="1776" spans="1:5" x14ac:dyDescent="0.25">
      <c r="A1776">
        <v>12256</v>
      </c>
      <c r="B1776" s="3">
        <v>1</v>
      </c>
      <c r="D1776" s="2">
        <v>3</v>
      </c>
      <c r="E1776" s="4">
        <v>4</v>
      </c>
    </row>
    <row r="1777" spans="1:5" x14ac:dyDescent="0.25">
      <c r="A1777">
        <v>12257</v>
      </c>
      <c r="B1777" s="3">
        <v>1</v>
      </c>
      <c r="D1777" s="2">
        <v>3</v>
      </c>
      <c r="E1777" s="4">
        <v>4</v>
      </c>
    </row>
    <row r="1778" spans="1:5" x14ac:dyDescent="0.25">
      <c r="A1778">
        <v>12258</v>
      </c>
      <c r="B1778" s="3">
        <v>1</v>
      </c>
      <c r="D1778" s="2">
        <v>3</v>
      </c>
      <c r="E1778" s="4">
        <v>4</v>
      </c>
    </row>
    <row r="1779" spans="1:5" x14ac:dyDescent="0.25">
      <c r="A1779">
        <v>12259</v>
      </c>
      <c r="B1779" s="3">
        <v>1</v>
      </c>
      <c r="D1779" s="2">
        <v>3</v>
      </c>
      <c r="E1779" s="4">
        <v>4</v>
      </c>
    </row>
    <row r="1780" spans="1:5" x14ac:dyDescent="0.25">
      <c r="A1780">
        <v>12260</v>
      </c>
      <c r="B1780" s="3">
        <v>1</v>
      </c>
      <c r="D1780" s="2">
        <v>3</v>
      </c>
      <c r="E1780" s="4">
        <v>4</v>
      </c>
    </row>
    <row r="1781" spans="1:5" x14ac:dyDescent="0.25">
      <c r="A1781">
        <v>12261</v>
      </c>
      <c r="B1781" s="3">
        <v>1</v>
      </c>
      <c r="D1781" s="2">
        <v>3</v>
      </c>
      <c r="E1781" s="4">
        <v>4</v>
      </c>
    </row>
    <row r="1782" spans="1:5" x14ac:dyDescent="0.25">
      <c r="A1782">
        <v>12262</v>
      </c>
      <c r="B1782" s="3">
        <v>1</v>
      </c>
      <c r="D1782" s="2">
        <v>3</v>
      </c>
    </row>
    <row r="1783" spans="1:5" x14ac:dyDescent="0.25">
      <c r="A1783">
        <v>12263</v>
      </c>
      <c r="B1783" s="3">
        <v>1</v>
      </c>
      <c r="D1783" s="2">
        <v>3</v>
      </c>
    </row>
    <row r="1784" spans="1:5" x14ac:dyDescent="0.25">
      <c r="A1784">
        <v>12264</v>
      </c>
      <c r="B1784" s="3">
        <v>1</v>
      </c>
      <c r="D1784" s="2">
        <v>3</v>
      </c>
    </row>
    <row r="1785" spans="1:5" x14ac:dyDescent="0.25">
      <c r="A1785">
        <v>12265</v>
      </c>
      <c r="B1785" s="3">
        <v>1</v>
      </c>
      <c r="D1785" s="2">
        <v>3</v>
      </c>
    </row>
    <row r="1786" spans="1:5" x14ac:dyDescent="0.25">
      <c r="A1786">
        <v>12266</v>
      </c>
      <c r="B1786" s="3">
        <v>1</v>
      </c>
      <c r="D1786" s="2">
        <v>3</v>
      </c>
    </row>
    <row r="1787" spans="1:5" x14ac:dyDescent="0.25">
      <c r="A1787">
        <v>12267</v>
      </c>
      <c r="B1787" s="3">
        <v>1</v>
      </c>
      <c r="D1787" s="2">
        <v>3</v>
      </c>
    </row>
    <row r="1788" spans="1:5" x14ac:dyDescent="0.25">
      <c r="A1788">
        <v>12268</v>
      </c>
      <c r="B1788" s="3">
        <v>1</v>
      </c>
      <c r="D1788" s="2">
        <v>3</v>
      </c>
    </row>
    <row r="1789" spans="1:5" x14ac:dyDescent="0.25">
      <c r="A1789">
        <v>12269</v>
      </c>
      <c r="B1789" s="3">
        <v>1</v>
      </c>
      <c r="D1789" s="2">
        <v>3</v>
      </c>
    </row>
    <row r="1790" spans="1:5" x14ac:dyDescent="0.25">
      <c r="A1790">
        <v>12270</v>
      </c>
      <c r="B1790" s="3">
        <v>1</v>
      </c>
      <c r="D1790" s="2">
        <v>3</v>
      </c>
    </row>
    <row r="1791" spans="1:5" x14ac:dyDescent="0.25">
      <c r="A1791">
        <v>12271</v>
      </c>
      <c r="B1791" s="3">
        <v>1</v>
      </c>
      <c r="D1791" s="2">
        <v>3</v>
      </c>
    </row>
    <row r="1792" spans="1:5" x14ac:dyDescent="0.25">
      <c r="A1792">
        <v>12272</v>
      </c>
      <c r="B1792" s="3">
        <v>1</v>
      </c>
      <c r="D1792" s="2">
        <v>3</v>
      </c>
    </row>
    <row r="1793" spans="1:5" x14ac:dyDescent="0.25">
      <c r="A1793">
        <v>12273</v>
      </c>
      <c r="B1793" s="3">
        <v>1</v>
      </c>
      <c r="C1793" s="1">
        <v>2</v>
      </c>
      <c r="D1793" s="2">
        <v>3</v>
      </c>
    </row>
    <row r="1794" spans="1:5" x14ac:dyDescent="0.25">
      <c r="A1794">
        <v>12274</v>
      </c>
      <c r="B1794" s="3">
        <v>1</v>
      </c>
      <c r="C1794" s="1">
        <v>2</v>
      </c>
      <c r="D1794" s="2">
        <v>3</v>
      </c>
    </row>
    <row r="1795" spans="1:5" x14ac:dyDescent="0.25">
      <c r="A1795">
        <v>12275</v>
      </c>
      <c r="B1795" s="3">
        <v>1</v>
      </c>
      <c r="C1795" s="1">
        <v>2</v>
      </c>
      <c r="D1795" s="2">
        <v>3</v>
      </c>
    </row>
    <row r="1796" spans="1:5" x14ac:dyDescent="0.25">
      <c r="A1796">
        <v>12276</v>
      </c>
      <c r="B1796" s="3">
        <v>1</v>
      </c>
      <c r="C1796" s="1">
        <v>2</v>
      </c>
      <c r="D1796" s="2">
        <v>3</v>
      </c>
    </row>
    <row r="1797" spans="1:5" x14ac:dyDescent="0.25">
      <c r="A1797">
        <v>12277</v>
      </c>
      <c r="B1797" s="3">
        <v>1</v>
      </c>
      <c r="C1797" s="1">
        <v>2</v>
      </c>
      <c r="D1797" s="2">
        <v>3</v>
      </c>
    </row>
    <row r="1798" spans="1:5" x14ac:dyDescent="0.25">
      <c r="A1798">
        <v>12278</v>
      </c>
      <c r="C1798" s="1">
        <v>2</v>
      </c>
      <c r="D1798" s="2">
        <v>3</v>
      </c>
    </row>
    <row r="1799" spans="1:5" x14ac:dyDescent="0.25">
      <c r="A1799">
        <v>12279</v>
      </c>
      <c r="C1799" s="1">
        <v>2</v>
      </c>
      <c r="D1799" s="2">
        <v>3</v>
      </c>
    </row>
    <row r="1800" spans="1:5" x14ac:dyDescent="0.25">
      <c r="A1800">
        <v>12280</v>
      </c>
      <c r="C1800" s="1">
        <v>2</v>
      </c>
      <c r="D1800" s="2">
        <v>3</v>
      </c>
      <c r="E1800" s="4">
        <v>4</v>
      </c>
    </row>
    <row r="1801" spans="1:5" x14ac:dyDescent="0.25">
      <c r="A1801">
        <v>12281</v>
      </c>
      <c r="C1801" s="1">
        <v>2</v>
      </c>
      <c r="D1801" s="2">
        <v>3</v>
      </c>
      <c r="E1801" s="4">
        <v>4</v>
      </c>
    </row>
    <row r="1802" spans="1:5" x14ac:dyDescent="0.25">
      <c r="A1802">
        <v>12282</v>
      </c>
      <c r="C1802" s="1">
        <v>2</v>
      </c>
      <c r="E1802" s="4">
        <v>4</v>
      </c>
    </row>
    <row r="1803" spans="1:5" x14ac:dyDescent="0.25">
      <c r="A1803">
        <v>12283</v>
      </c>
      <c r="C1803" s="1">
        <v>2</v>
      </c>
      <c r="E1803" s="4">
        <v>4</v>
      </c>
    </row>
    <row r="1804" spans="1:5" x14ac:dyDescent="0.25">
      <c r="A1804">
        <v>12284</v>
      </c>
      <c r="C1804" s="1">
        <v>2</v>
      </c>
      <c r="E1804" s="4">
        <v>4</v>
      </c>
    </row>
    <row r="1805" spans="1:5" x14ac:dyDescent="0.25">
      <c r="A1805">
        <v>12285</v>
      </c>
      <c r="C1805" s="1">
        <v>2</v>
      </c>
      <c r="E1805" s="4">
        <v>4</v>
      </c>
    </row>
    <row r="1806" spans="1:5" x14ac:dyDescent="0.25">
      <c r="A1806">
        <v>12286</v>
      </c>
      <c r="C1806" s="1">
        <v>2</v>
      </c>
      <c r="E1806" s="4">
        <v>4</v>
      </c>
    </row>
    <row r="1807" spans="1:5" x14ac:dyDescent="0.25">
      <c r="A1807">
        <v>12287</v>
      </c>
      <c r="C1807" s="1">
        <v>2</v>
      </c>
      <c r="E1807" s="4">
        <v>4</v>
      </c>
    </row>
    <row r="1808" spans="1:5" x14ac:dyDescent="0.25">
      <c r="A1808">
        <v>12288</v>
      </c>
      <c r="C1808" s="1">
        <v>2</v>
      </c>
      <c r="E1808" s="4">
        <v>4</v>
      </c>
    </row>
    <row r="1809" spans="1:5" x14ac:dyDescent="0.25">
      <c r="A1809">
        <v>12289</v>
      </c>
      <c r="C1809" s="1">
        <v>2</v>
      </c>
      <c r="E1809" s="4">
        <v>4</v>
      </c>
    </row>
    <row r="1810" spans="1:5" x14ac:dyDescent="0.25">
      <c r="A1810">
        <v>12290</v>
      </c>
      <c r="C1810" s="1">
        <v>2</v>
      </c>
      <c r="E1810" s="4">
        <v>4</v>
      </c>
    </row>
    <row r="1811" spans="1:5" x14ac:dyDescent="0.25">
      <c r="A1811">
        <v>12291</v>
      </c>
      <c r="C1811" s="1">
        <v>2</v>
      </c>
      <c r="E1811" s="4">
        <v>4</v>
      </c>
    </row>
    <row r="1812" spans="1:5" x14ac:dyDescent="0.25">
      <c r="A1812">
        <v>12292</v>
      </c>
      <c r="C1812" s="1">
        <v>2</v>
      </c>
      <c r="E1812" s="4">
        <v>4</v>
      </c>
    </row>
    <row r="1813" spans="1:5" x14ac:dyDescent="0.25">
      <c r="A1813">
        <v>12293</v>
      </c>
      <c r="C1813" s="1">
        <v>2</v>
      </c>
      <c r="E1813" s="4">
        <v>4</v>
      </c>
    </row>
    <row r="1814" spans="1:5" x14ac:dyDescent="0.25">
      <c r="A1814">
        <v>12294</v>
      </c>
      <c r="C1814" s="1">
        <v>2</v>
      </c>
      <c r="E1814" s="4">
        <v>4</v>
      </c>
    </row>
    <row r="1815" spans="1:5" x14ac:dyDescent="0.25">
      <c r="A1815">
        <v>12295</v>
      </c>
      <c r="C1815" s="1">
        <v>2</v>
      </c>
      <c r="E1815" s="4">
        <v>4</v>
      </c>
    </row>
    <row r="1816" spans="1:5" x14ac:dyDescent="0.25">
      <c r="A1816">
        <v>12296</v>
      </c>
      <c r="C1816" s="1">
        <v>2</v>
      </c>
      <c r="E1816" s="4">
        <v>4</v>
      </c>
    </row>
    <row r="1817" spans="1:5" x14ac:dyDescent="0.25">
      <c r="A1817">
        <v>12297</v>
      </c>
      <c r="C1817" s="1">
        <v>2</v>
      </c>
      <c r="E1817" s="4">
        <v>4</v>
      </c>
    </row>
    <row r="1818" spans="1:5" x14ac:dyDescent="0.25">
      <c r="A1818">
        <v>12298</v>
      </c>
      <c r="C1818" s="1">
        <v>2</v>
      </c>
      <c r="E1818" s="4">
        <v>4</v>
      </c>
    </row>
    <row r="1819" spans="1:5" x14ac:dyDescent="0.25">
      <c r="A1819">
        <v>12299</v>
      </c>
      <c r="B1819" s="3">
        <v>1</v>
      </c>
      <c r="C1819" s="1">
        <v>2</v>
      </c>
      <c r="E1819" s="4">
        <v>4</v>
      </c>
    </row>
    <row r="1820" spans="1:5" x14ac:dyDescent="0.25">
      <c r="A1820">
        <v>12300</v>
      </c>
      <c r="B1820" s="3">
        <v>1</v>
      </c>
      <c r="C1820" s="1">
        <v>2</v>
      </c>
      <c r="E1820" s="4">
        <v>4</v>
      </c>
    </row>
    <row r="1821" spans="1:5" x14ac:dyDescent="0.25">
      <c r="A1821">
        <v>12301</v>
      </c>
      <c r="B1821" s="3">
        <v>1</v>
      </c>
      <c r="C1821" s="1">
        <v>2</v>
      </c>
      <c r="E1821" s="4">
        <v>4</v>
      </c>
    </row>
    <row r="1822" spans="1:5" x14ac:dyDescent="0.25">
      <c r="A1822">
        <v>12302</v>
      </c>
      <c r="B1822" s="3">
        <v>1</v>
      </c>
      <c r="C1822" s="1">
        <v>2</v>
      </c>
      <c r="E1822" s="4">
        <v>4</v>
      </c>
    </row>
    <row r="1823" spans="1:5" x14ac:dyDescent="0.25">
      <c r="A1823">
        <v>12303</v>
      </c>
      <c r="B1823" s="3">
        <v>1</v>
      </c>
      <c r="C1823" s="1">
        <v>2</v>
      </c>
      <c r="E1823" s="4">
        <v>4</v>
      </c>
    </row>
    <row r="1824" spans="1:5" x14ac:dyDescent="0.25">
      <c r="A1824">
        <v>12304</v>
      </c>
      <c r="B1824" s="3">
        <v>1</v>
      </c>
      <c r="C1824" s="1">
        <v>2</v>
      </c>
      <c r="E1824" s="4">
        <v>4</v>
      </c>
    </row>
    <row r="1825" spans="1:5" x14ac:dyDescent="0.25">
      <c r="A1825">
        <v>12305</v>
      </c>
      <c r="B1825" s="3">
        <v>1</v>
      </c>
      <c r="E1825" s="4">
        <v>4</v>
      </c>
    </row>
    <row r="1826" spans="1:5" x14ac:dyDescent="0.25">
      <c r="A1826">
        <v>12306</v>
      </c>
      <c r="B1826" s="3">
        <v>1</v>
      </c>
      <c r="E1826" s="4">
        <v>4</v>
      </c>
    </row>
    <row r="1827" spans="1:5" x14ac:dyDescent="0.25">
      <c r="A1827">
        <v>12307</v>
      </c>
      <c r="B1827" s="3">
        <v>1</v>
      </c>
      <c r="E1827" s="4">
        <v>4</v>
      </c>
    </row>
    <row r="1828" spans="1:5" x14ac:dyDescent="0.25">
      <c r="A1828">
        <v>12308</v>
      </c>
      <c r="B1828" s="3">
        <v>1</v>
      </c>
      <c r="E1828" s="4">
        <v>4</v>
      </c>
    </row>
    <row r="1829" spans="1:5" x14ac:dyDescent="0.25">
      <c r="A1829">
        <v>12309</v>
      </c>
      <c r="B1829" s="3">
        <v>1</v>
      </c>
      <c r="E1829" s="4">
        <v>4</v>
      </c>
    </row>
    <row r="1830" spans="1:5" x14ac:dyDescent="0.25">
      <c r="A1830">
        <v>12310</v>
      </c>
      <c r="B1830" s="3">
        <v>1</v>
      </c>
      <c r="E1830" s="4">
        <v>4</v>
      </c>
    </row>
    <row r="1831" spans="1:5" x14ac:dyDescent="0.25">
      <c r="A1831">
        <v>12311</v>
      </c>
      <c r="B1831" s="3">
        <v>1</v>
      </c>
      <c r="E1831" s="4">
        <v>4</v>
      </c>
    </row>
    <row r="1832" spans="1:5" x14ac:dyDescent="0.25">
      <c r="A1832">
        <v>12312</v>
      </c>
      <c r="B1832" s="3">
        <v>1</v>
      </c>
      <c r="D1832" s="2">
        <v>3</v>
      </c>
      <c r="E1832" s="4">
        <v>4</v>
      </c>
    </row>
    <row r="1833" spans="1:5" x14ac:dyDescent="0.25">
      <c r="A1833">
        <v>12313</v>
      </c>
      <c r="B1833" s="3">
        <v>1</v>
      </c>
      <c r="D1833" s="2">
        <v>3</v>
      </c>
      <c r="E1833" s="4">
        <v>4</v>
      </c>
    </row>
    <row r="1834" spans="1:5" x14ac:dyDescent="0.25">
      <c r="A1834">
        <v>12314</v>
      </c>
      <c r="B1834" s="3">
        <v>1</v>
      </c>
      <c r="D1834" s="2">
        <v>3</v>
      </c>
      <c r="E1834" s="4">
        <v>4</v>
      </c>
    </row>
    <row r="1835" spans="1:5" x14ac:dyDescent="0.25">
      <c r="A1835">
        <v>12315</v>
      </c>
      <c r="B1835" s="3">
        <v>1</v>
      </c>
      <c r="D1835" s="2">
        <v>3</v>
      </c>
      <c r="E1835" s="4">
        <v>4</v>
      </c>
    </row>
    <row r="1836" spans="1:5" x14ac:dyDescent="0.25">
      <c r="A1836">
        <v>12316</v>
      </c>
      <c r="B1836" s="3">
        <v>1</v>
      </c>
      <c r="D1836" s="2">
        <v>3</v>
      </c>
      <c r="E1836" s="4">
        <v>4</v>
      </c>
    </row>
    <row r="1837" spans="1:5" x14ac:dyDescent="0.25">
      <c r="A1837">
        <v>12317</v>
      </c>
      <c r="B1837" s="3">
        <v>1</v>
      </c>
      <c r="D1837" s="2">
        <v>3</v>
      </c>
      <c r="E1837" s="4">
        <v>4</v>
      </c>
    </row>
    <row r="1838" spans="1:5" x14ac:dyDescent="0.25">
      <c r="A1838">
        <v>12318</v>
      </c>
      <c r="B1838" s="3">
        <v>1</v>
      </c>
      <c r="D1838" s="2">
        <v>3</v>
      </c>
      <c r="E1838" s="4">
        <v>4</v>
      </c>
    </row>
    <row r="1839" spans="1:5" x14ac:dyDescent="0.25">
      <c r="A1839">
        <v>12319</v>
      </c>
      <c r="B1839" s="3">
        <v>1</v>
      </c>
      <c r="D1839" s="2">
        <v>3</v>
      </c>
    </row>
    <row r="1840" spans="1:5" x14ac:dyDescent="0.25">
      <c r="A1840">
        <v>12320</v>
      </c>
      <c r="B1840" s="3">
        <v>1</v>
      </c>
      <c r="D1840" s="2">
        <v>3</v>
      </c>
    </row>
    <row r="1841" spans="1:4" x14ac:dyDescent="0.25">
      <c r="A1841">
        <v>12321</v>
      </c>
      <c r="B1841" s="3">
        <v>1</v>
      </c>
      <c r="D1841" s="2">
        <v>3</v>
      </c>
    </row>
    <row r="1842" spans="1:4" x14ac:dyDescent="0.25">
      <c r="A1842">
        <v>12322</v>
      </c>
      <c r="B1842" s="3">
        <v>1</v>
      </c>
      <c r="C1842" s="1">
        <v>2</v>
      </c>
      <c r="D1842" s="2">
        <v>3</v>
      </c>
    </row>
    <row r="1843" spans="1:4" x14ac:dyDescent="0.25">
      <c r="A1843">
        <v>12323</v>
      </c>
      <c r="B1843" s="3">
        <v>1</v>
      </c>
      <c r="C1843" s="1">
        <v>2</v>
      </c>
      <c r="D1843" s="2">
        <v>3</v>
      </c>
    </row>
    <row r="1844" spans="1:4" x14ac:dyDescent="0.25">
      <c r="A1844">
        <v>12324</v>
      </c>
      <c r="B1844" s="3">
        <v>1</v>
      </c>
      <c r="C1844" s="1">
        <v>2</v>
      </c>
      <c r="D1844" s="2">
        <v>3</v>
      </c>
    </row>
    <row r="1845" spans="1:4" x14ac:dyDescent="0.25">
      <c r="A1845">
        <v>12325</v>
      </c>
      <c r="B1845" s="3">
        <v>1</v>
      </c>
      <c r="C1845" s="1">
        <v>2</v>
      </c>
      <c r="D1845" s="2">
        <v>3</v>
      </c>
    </row>
    <row r="1846" spans="1:4" x14ac:dyDescent="0.25">
      <c r="A1846">
        <v>12326</v>
      </c>
      <c r="B1846" s="3">
        <v>1</v>
      </c>
      <c r="C1846" s="1">
        <v>2</v>
      </c>
      <c r="D1846" s="2">
        <v>3</v>
      </c>
    </row>
    <row r="1847" spans="1:4" x14ac:dyDescent="0.25">
      <c r="A1847">
        <v>12327</v>
      </c>
      <c r="B1847" s="3">
        <v>1</v>
      </c>
      <c r="C1847" s="1">
        <v>2</v>
      </c>
      <c r="D1847" s="2">
        <v>3</v>
      </c>
    </row>
    <row r="1848" spans="1:4" x14ac:dyDescent="0.25">
      <c r="A1848">
        <v>12328</v>
      </c>
      <c r="B1848" s="3">
        <v>1</v>
      </c>
      <c r="C1848" s="1">
        <v>2</v>
      </c>
      <c r="D1848" s="2">
        <v>3</v>
      </c>
    </row>
    <row r="1849" spans="1:4" x14ac:dyDescent="0.25">
      <c r="A1849">
        <v>12329</v>
      </c>
      <c r="B1849" s="3">
        <v>1</v>
      </c>
      <c r="C1849" s="1">
        <v>2</v>
      </c>
      <c r="D1849" s="2">
        <v>3</v>
      </c>
    </row>
    <row r="1850" spans="1:4" x14ac:dyDescent="0.25">
      <c r="A1850">
        <v>12330</v>
      </c>
      <c r="C1850" s="1">
        <v>2</v>
      </c>
      <c r="D1850" s="2">
        <v>3</v>
      </c>
    </row>
    <row r="1851" spans="1:4" x14ac:dyDescent="0.25">
      <c r="A1851">
        <v>12331</v>
      </c>
      <c r="C1851" s="1">
        <v>2</v>
      </c>
      <c r="D1851" s="2">
        <v>3</v>
      </c>
    </row>
    <row r="1852" spans="1:4" x14ac:dyDescent="0.25">
      <c r="A1852">
        <v>12332</v>
      </c>
      <c r="C1852" s="1">
        <v>2</v>
      </c>
      <c r="D1852" s="2">
        <v>3</v>
      </c>
    </row>
    <row r="1853" spans="1:4" x14ac:dyDescent="0.25">
      <c r="A1853">
        <v>12333</v>
      </c>
      <c r="C1853" s="1">
        <v>2</v>
      </c>
      <c r="D1853" s="2">
        <v>3</v>
      </c>
    </row>
    <row r="1854" spans="1:4" x14ac:dyDescent="0.25">
      <c r="A1854">
        <v>12334</v>
      </c>
      <c r="C1854" s="1">
        <v>2</v>
      </c>
      <c r="D1854" s="2">
        <v>3</v>
      </c>
    </row>
    <row r="1855" spans="1:4" x14ac:dyDescent="0.25">
      <c r="A1855">
        <v>12335</v>
      </c>
      <c r="C1855" s="1">
        <v>2</v>
      </c>
      <c r="D1855" s="2">
        <v>3</v>
      </c>
    </row>
    <row r="1856" spans="1:4" x14ac:dyDescent="0.25">
      <c r="A1856">
        <v>12336</v>
      </c>
      <c r="C1856" s="1">
        <v>2</v>
      </c>
      <c r="D1856" s="2">
        <v>3</v>
      </c>
    </row>
    <row r="1857" spans="1:5" x14ac:dyDescent="0.25">
      <c r="A1857">
        <v>12337</v>
      </c>
      <c r="C1857" s="1">
        <v>2</v>
      </c>
      <c r="D1857" s="2">
        <v>3</v>
      </c>
    </row>
    <row r="1858" spans="1:5" x14ac:dyDescent="0.25">
      <c r="A1858">
        <v>12338</v>
      </c>
      <c r="C1858" s="1">
        <v>2</v>
      </c>
      <c r="D1858" s="2">
        <v>3</v>
      </c>
    </row>
    <row r="1859" spans="1:5" x14ac:dyDescent="0.25">
      <c r="A1859">
        <v>12339</v>
      </c>
      <c r="C1859" s="1">
        <v>2</v>
      </c>
      <c r="D1859" s="2">
        <v>3</v>
      </c>
    </row>
    <row r="1860" spans="1:5" x14ac:dyDescent="0.25">
      <c r="A1860">
        <v>12340</v>
      </c>
      <c r="C1860" s="1">
        <v>2</v>
      </c>
      <c r="D1860" s="2">
        <v>3</v>
      </c>
    </row>
    <row r="1861" spans="1:5" x14ac:dyDescent="0.25">
      <c r="A1861">
        <v>12341</v>
      </c>
      <c r="C1861" s="1">
        <v>2</v>
      </c>
      <c r="D1861" s="2">
        <v>3</v>
      </c>
    </row>
    <row r="1862" spans="1:5" x14ac:dyDescent="0.25">
      <c r="A1862">
        <v>12342</v>
      </c>
      <c r="C1862" s="1">
        <v>2</v>
      </c>
      <c r="D1862" s="2">
        <v>3</v>
      </c>
    </row>
    <row r="1863" spans="1:5" x14ac:dyDescent="0.25">
      <c r="A1863">
        <v>12343</v>
      </c>
      <c r="C1863" s="1">
        <v>2</v>
      </c>
    </row>
    <row r="1864" spans="1:5" x14ac:dyDescent="0.25">
      <c r="A1864">
        <v>12344</v>
      </c>
      <c r="C1864" s="1">
        <v>2</v>
      </c>
    </row>
    <row r="1865" spans="1:5" x14ac:dyDescent="0.25">
      <c r="A1865">
        <v>12345</v>
      </c>
      <c r="C1865" s="1">
        <v>2</v>
      </c>
    </row>
    <row r="1866" spans="1:5" x14ac:dyDescent="0.25">
      <c r="A1866">
        <v>12346</v>
      </c>
      <c r="B1866" s="3">
        <v>1</v>
      </c>
      <c r="C1866" s="1">
        <v>2</v>
      </c>
    </row>
    <row r="1867" spans="1:5" x14ac:dyDescent="0.25">
      <c r="A1867">
        <v>12347</v>
      </c>
      <c r="B1867" s="3">
        <v>1</v>
      </c>
      <c r="C1867" s="1">
        <v>2</v>
      </c>
    </row>
    <row r="1868" spans="1:5" x14ac:dyDescent="0.25">
      <c r="A1868">
        <v>12348</v>
      </c>
      <c r="B1868" s="3">
        <v>1</v>
      </c>
      <c r="C1868" s="1">
        <v>2</v>
      </c>
      <c r="E1868" s="4">
        <v>4</v>
      </c>
    </row>
    <row r="1869" spans="1:5" x14ac:dyDescent="0.25">
      <c r="A1869">
        <v>12349</v>
      </c>
      <c r="B1869" s="3">
        <v>1</v>
      </c>
      <c r="C1869" s="1">
        <v>2</v>
      </c>
      <c r="E1869" s="4">
        <v>4</v>
      </c>
    </row>
    <row r="1870" spans="1:5" x14ac:dyDescent="0.25">
      <c r="A1870">
        <v>12350</v>
      </c>
      <c r="B1870" s="3">
        <v>1</v>
      </c>
      <c r="C1870" s="1">
        <v>2</v>
      </c>
      <c r="E1870" s="4">
        <v>4</v>
      </c>
    </row>
    <row r="1871" spans="1:5" x14ac:dyDescent="0.25">
      <c r="A1871">
        <v>12351</v>
      </c>
      <c r="B1871" s="3">
        <v>1</v>
      </c>
      <c r="C1871" s="1">
        <v>2</v>
      </c>
      <c r="E1871" s="4">
        <v>4</v>
      </c>
    </row>
    <row r="1872" spans="1:5" x14ac:dyDescent="0.25">
      <c r="A1872">
        <v>12352</v>
      </c>
      <c r="B1872" s="3">
        <v>1</v>
      </c>
      <c r="C1872" s="1">
        <v>2</v>
      </c>
      <c r="E1872" s="4">
        <v>4</v>
      </c>
    </row>
    <row r="1873" spans="1:5" x14ac:dyDescent="0.25">
      <c r="A1873">
        <v>12353</v>
      </c>
      <c r="B1873" s="3">
        <v>1</v>
      </c>
      <c r="C1873" s="1">
        <v>2</v>
      </c>
      <c r="E1873" s="4">
        <v>4</v>
      </c>
    </row>
    <row r="1874" spans="1:5" x14ac:dyDescent="0.25">
      <c r="A1874">
        <v>12354</v>
      </c>
      <c r="B1874" s="3">
        <v>1</v>
      </c>
      <c r="C1874" s="1">
        <v>2</v>
      </c>
      <c r="E1874" s="4">
        <v>4</v>
      </c>
    </row>
    <row r="1875" spans="1:5" x14ac:dyDescent="0.25">
      <c r="A1875">
        <v>12355</v>
      </c>
      <c r="B1875" s="3">
        <v>1</v>
      </c>
      <c r="E1875" s="4">
        <v>4</v>
      </c>
    </row>
    <row r="1876" spans="1:5" x14ac:dyDescent="0.25">
      <c r="A1876">
        <v>12356</v>
      </c>
      <c r="B1876" s="3">
        <v>1</v>
      </c>
      <c r="E1876" s="4">
        <v>4</v>
      </c>
    </row>
    <row r="1877" spans="1:5" x14ac:dyDescent="0.25">
      <c r="A1877">
        <v>12357</v>
      </c>
      <c r="B1877" s="3">
        <v>1</v>
      </c>
      <c r="E1877" s="4">
        <v>4</v>
      </c>
    </row>
    <row r="1878" spans="1:5" x14ac:dyDescent="0.25">
      <c r="A1878">
        <v>12358</v>
      </c>
      <c r="B1878" s="3">
        <v>1</v>
      </c>
      <c r="E1878" s="4">
        <v>4</v>
      </c>
    </row>
    <row r="1879" spans="1:5" x14ac:dyDescent="0.25">
      <c r="A1879">
        <v>12359</v>
      </c>
      <c r="B1879" s="3">
        <v>1</v>
      </c>
      <c r="E1879" s="4">
        <v>4</v>
      </c>
    </row>
    <row r="1880" spans="1:5" x14ac:dyDescent="0.25">
      <c r="A1880">
        <v>12360</v>
      </c>
      <c r="B1880" s="3">
        <v>1</v>
      </c>
      <c r="E1880" s="4">
        <v>4</v>
      </c>
    </row>
    <row r="1881" spans="1:5" x14ac:dyDescent="0.25">
      <c r="A1881">
        <v>12361</v>
      </c>
      <c r="B1881" s="3">
        <v>1</v>
      </c>
      <c r="E1881" s="4">
        <v>4</v>
      </c>
    </row>
    <row r="1882" spans="1:5" x14ac:dyDescent="0.25">
      <c r="A1882">
        <v>12362</v>
      </c>
      <c r="B1882" s="3">
        <v>1</v>
      </c>
      <c r="E1882" s="4">
        <v>4</v>
      </c>
    </row>
    <row r="1883" spans="1:5" x14ac:dyDescent="0.25">
      <c r="A1883">
        <v>12363</v>
      </c>
      <c r="B1883" s="3">
        <v>1</v>
      </c>
      <c r="E1883" s="4">
        <v>4</v>
      </c>
    </row>
    <row r="1884" spans="1:5" x14ac:dyDescent="0.25">
      <c r="A1884">
        <v>12364</v>
      </c>
      <c r="B1884" s="3">
        <v>1</v>
      </c>
      <c r="E1884" s="4">
        <v>4</v>
      </c>
    </row>
    <row r="1885" spans="1:5" x14ac:dyDescent="0.25">
      <c r="A1885">
        <v>12365</v>
      </c>
      <c r="B1885" s="3">
        <v>1</v>
      </c>
      <c r="E1885" s="4">
        <v>4</v>
      </c>
    </row>
    <row r="1886" spans="1:5" x14ac:dyDescent="0.25">
      <c r="A1886">
        <v>12366</v>
      </c>
      <c r="B1886" s="3">
        <v>1</v>
      </c>
      <c r="E1886" s="4">
        <v>4</v>
      </c>
    </row>
    <row r="1887" spans="1:5" x14ac:dyDescent="0.25">
      <c r="A1887">
        <v>12367</v>
      </c>
      <c r="B1887" s="3">
        <v>1</v>
      </c>
      <c r="E1887" s="4">
        <v>4</v>
      </c>
    </row>
    <row r="1888" spans="1:5" x14ac:dyDescent="0.25">
      <c r="A1888">
        <v>12368</v>
      </c>
      <c r="B1888" s="3">
        <v>1</v>
      </c>
      <c r="E1888" s="4">
        <v>4</v>
      </c>
    </row>
    <row r="1889" spans="1:5" x14ac:dyDescent="0.25">
      <c r="A1889">
        <v>12369</v>
      </c>
      <c r="B1889" s="3">
        <v>1</v>
      </c>
      <c r="E1889" s="4">
        <v>4</v>
      </c>
    </row>
    <row r="1890" spans="1:5" x14ac:dyDescent="0.25">
      <c r="A1890">
        <v>12370</v>
      </c>
      <c r="B1890" s="3">
        <v>1</v>
      </c>
      <c r="E1890" s="4">
        <v>4</v>
      </c>
    </row>
    <row r="1891" spans="1:5" x14ac:dyDescent="0.25">
      <c r="A1891">
        <v>12371</v>
      </c>
      <c r="B1891" s="3">
        <v>1</v>
      </c>
      <c r="E1891" s="4">
        <v>4</v>
      </c>
    </row>
    <row r="1892" spans="1:5" x14ac:dyDescent="0.25">
      <c r="A1892">
        <v>12372</v>
      </c>
      <c r="B1892" s="3">
        <v>1</v>
      </c>
      <c r="E1892" s="4">
        <v>4</v>
      </c>
    </row>
    <row r="1893" spans="1:5" x14ac:dyDescent="0.25">
      <c r="A1893">
        <v>12373</v>
      </c>
      <c r="B1893" s="3">
        <v>1</v>
      </c>
      <c r="E1893" s="4">
        <v>4</v>
      </c>
    </row>
    <row r="1894" spans="1:5" x14ac:dyDescent="0.25">
      <c r="A1894">
        <v>12374</v>
      </c>
      <c r="B1894" s="3">
        <v>1</v>
      </c>
      <c r="E1894" s="4">
        <v>4</v>
      </c>
    </row>
    <row r="1895" spans="1:5" x14ac:dyDescent="0.25">
      <c r="A1895">
        <v>12375</v>
      </c>
      <c r="B1895" s="3">
        <v>1</v>
      </c>
      <c r="E1895" s="4">
        <v>4</v>
      </c>
    </row>
    <row r="1896" spans="1:5" x14ac:dyDescent="0.25">
      <c r="A1896">
        <v>12376</v>
      </c>
      <c r="B1896" s="3">
        <v>1</v>
      </c>
      <c r="E1896" s="4">
        <v>4</v>
      </c>
    </row>
    <row r="1897" spans="1:5" x14ac:dyDescent="0.25">
      <c r="A1897">
        <v>12377</v>
      </c>
      <c r="B1897" s="3">
        <v>1</v>
      </c>
      <c r="E1897" s="4">
        <v>4</v>
      </c>
    </row>
    <row r="1898" spans="1:5" x14ac:dyDescent="0.25">
      <c r="A1898">
        <v>12378</v>
      </c>
      <c r="B1898" s="3">
        <v>1</v>
      </c>
      <c r="C1898" s="1">
        <v>2</v>
      </c>
      <c r="E1898" s="4">
        <v>4</v>
      </c>
    </row>
    <row r="1899" spans="1:5" x14ac:dyDescent="0.25">
      <c r="A1899">
        <v>12379</v>
      </c>
      <c r="B1899" s="3">
        <v>1</v>
      </c>
      <c r="C1899" s="1">
        <v>2</v>
      </c>
      <c r="E1899" s="4">
        <v>4</v>
      </c>
    </row>
    <row r="1900" spans="1:5" x14ac:dyDescent="0.25">
      <c r="A1900">
        <v>12380</v>
      </c>
      <c r="B1900" s="3">
        <v>1</v>
      </c>
      <c r="C1900" s="1">
        <v>2</v>
      </c>
      <c r="E1900" s="4">
        <v>4</v>
      </c>
    </row>
    <row r="1901" spans="1:5" x14ac:dyDescent="0.25">
      <c r="A1901">
        <v>12381</v>
      </c>
      <c r="B1901" s="3">
        <v>1</v>
      </c>
      <c r="C1901" s="1">
        <v>2</v>
      </c>
      <c r="E1901" s="4">
        <v>4</v>
      </c>
    </row>
    <row r="1902" spans="1:5" x14ac:dyDescent="0.25">
      <c r="A1902">
        <v>12382</v>
      </c>
      <c r="B1902" s="3">
        <v>1</v>
      </c>
      <c r="C1902" s="1">
        <v>2</v>
      </c>
      <c r="E1902" s="4">
        <v>4</v>
      </c>
    </row>
    <row r="1903" spans="1:5" x14ac:dyDescent="0.25">
      <c r="A1903">
        <v>12383</v>
      </c>
      <c r="B1903" s="3">
        <v>1</v>
      </c>
      <c r="C1903" s="1">
        <v>2</v>
      </c>
      <c r="E1903" s="4">
        <v>4</v>
      </c>
    </row>
    <row r="1904" spans="1:5" x14ac:dyDescent="0.25">
      <c r="A1904">
        <v>12384</v>
      </c>
      <c r="B1904" s="3">
        <v>1</v>
      </c>
      <c r="C1904" s="1">
        <v>2</v>
      </c>
      <c r="E1904" s="4">
        <v>4</v>
      </c>
    </row>
    <row r="1905" spans="1:5" x14ac:dyDescent="0.25">
      <c r="A1905">
        <v>12385</v>
      </c>
      <c r="B1905" s="3">
        <v>1</v>
      </c>
      <c r="C1905" s="1">
        <v>2</v>
      </c>
      <c r="E1905" s="4">
        <v>4</v>
      </c>
    </row>
    <row r="1906" spans="1:5" x14ac:dyDescent="0.25">
      <c r="A1906">
        <v>12386</v>
      </c>
      <c r="B1906" s="3">
        <v>1</v>
      </c>
      <c r="C1906" s="1">
        <v>2</v>
      </c>
      <c r="E1906" s="4">
        <v>4</v>
      </c>
    </row>
    <row r="1907" spans="1:5" x14ac:dyDescent="0.25">
      <c r="A1907">
        <v>12387</v>
      </c>
      <c r="B1907" s="3">
        <v>1</v>
      </c>
      <c r="C1907" s="1">
        <v>2</v>
      </c>
      <c r="E1907" s="4">
        <v>4</v>
      </c>
    </row>
    <row r="1908" spans="1:5" x14ac:dyDescent="0.25">
      <c r="A1908">
        <v>12388</v>
      </c>
      <c r="B1908" s="3">
        <v>1</v>
      </c>
      <c r="C1908" s="1">
        <v>2</v>
      </c>
      <c r="E1908" s="4">
        <v>4</v>
      </c>
    </row>
    <row r="1909" spans="1:5" x14ac:dyDescent="0.25">
      <c r="A1909">
        <v>12389</v>
      </c>
      <c r="B1909" s="3">
        <v>1</v>
      </c>
      <c r="C1909" s="1">
        <v>2</v>
      </c>
      <c r="E1909" s="4">
        <v>4</v>
      </c>
    </row>
    <row r="1910" spans="1:5" x14ac:dyDescent="0.25">
      <c r="A1910">
        <v>12390</v>
      </c>
      <c r="B1910" s="3">
        <v>1</v>
      </c>
      <c r="C1910" s="1">
        <v>2</v>
      </c>
      <c r="E1910" s="4">
        <v>4</v>
      </c>
    </row>
    <row r="1911" spans="1:5" x14ac:dyDescent="0.25">
      <c r="A1911">
        <v>12391</v>
      </c>
      <c r="B1911" s="3">
        <v>1</v>
      </c>
      <c r="C1911" s="1">
        <v>2</v>
      </c>
      <c r="E1911" s="4">
        <v>4</v>
      </c>
    </row>
    <row r="1912" spans="1:5" x14ac:dyDescent="0.25">
      <c r="A1912">
        <v>12392</v>
      </c>
      <c r="B1912" s="3">
        <v>1</v>
      </c>
      <c r="C1912" s="1">
        <v>2</v>
      </c>
      <c r="E1912" s="4">
        <v>4</v>
      </c>
    </row>
    <row r="1913" spans="1:5" x14ac:dyDescent="0.25">
      <c r="A1913">
        <v>12393</v>
      </c>
      <c r="B1913" s="3">
        <v>1</v>
      </c>
      <c r="C1913" s="1">
        <v>2</v>
      </c>
      <c r="E1913" s="4">
        <v>4</v>
      </c>
    </row>
    <row r="1914" spans="1:5" x14ac:dyDescent="0.25">
      <c r="A1914">
        <v>12394</v>
      </c>
      <c r="B1914" s="3">
        <v>1</v>
      </c>
      <c r="C1914" s="1">
        <v>2</v>
      </c>
      <c r="E1914" s="4">
        <v>4</v>
      </c>
    </row>
    <row r="1915" spans="1:5" x14ac:dyDescent="0.25">
      <c r="A1915">
        <v>12395</v>
      </c>
      <c r="B1915" s="3">
        <v>1</v>
      </c>
      <c r="C1915" s="1">
        <v>2</v>
      </c>
      <c r="E1915" s="4">
        <v>4</v>
      </c>
    </row>
    <row r="1916" spans="1:5" x14ac:dyDescent="0.25">
      <c r="A1916">
        <v>12396</v>
      </c>
      <c r="B1916" s="3">
        <v>1</v>
      </c>
      <c r="C1916" s="1">
        <v>2</v>
      </c>
      <c r="E1916" s="4">
        <v>4</v>
      </c>
    </row>
    <row r="1917" spans="1:5" x14ac:dyDescent="0.25">
      <c r="A1917">
        <v>12397</v>
      </c>
      <c r="B1917" s="3">
        <v>1</v>
      </c>
      <c r="C1917" s="1">
        <v>2</v>
      </c>
      <c r="E1917" s="4">
        <v>4</v>
      </c>
    </row>
    <row r="1918" spans="1:5" x14ac:dyDescent="0.25">
      <c r="A1918">
        <v>12398</v>
      </c>
      <c r="B1918" s="3">
        <v>1</v>
      </c>
      <c r="C1918" s="1">
        <v>2</v>
      </c>
      <c r="D1918" s="2">
        <v>3</v>
      </c>
      <c r="E1918" s="4">
        <v>4</v>
      </c>
    </row>
    <row r="1919" spans="1:5" x14ac:dyDescent="0.25">
      <c r="A1919">
        <v>12399</v>
      </c>
      <c r="B1919" s="3">
        <v>1</v>
      </c>
      <c r="C1919" s="1">
        <v>2</v>
      </c>
      <c r="D1919" s="2">
        <v>3</v>
      </c>
    </row>
    <row r="1920" spans="1:5" x14ac:dyDescent="0.25">
      <c r="A1920">
        <v>12400</v>
      </c>
      <c r="B1920" s="3">
        <v>1</v>
      </c>
      <c r="C1920" s="1">
        <v>2</v>
      </c>
      <c r="D1920" s="2">
        <v>3</v>
      </c>
    </row>
    <row r="1921" spans="1:4" x14ac:dyDescent="0.25">
      <c r="A1921">
        <v>12401</v>
      </c>
      <c r="B1921" s="3">
        <v>1</v>
      </c>
      <c r="C1921" s="1">
        <v>2</v>
      </c>
      <c r="D1921" s="2">
        <v>3</v>
      </c>
    </row>
    <row r="1922" spans="1:4" x14ac:dyDescent="0.25">
      <c r="A1922">
        <v>12402</v>
      </c>
      <c r="B1922" s="3">
        <v>1</v>
      </c>
      <c r="C1922" s="1">
        <v>2</v>
      </c>
      <c r="D1922" s="2">
        <v>3</v>
      </c>
    </row>
    <row r="1923" spans="1:4" x14ac:dyDescent="0.25">
      <c r="A1923">
        <v>12403</v>
      </c>
      <c r="B1923" s="3">
        <v>1</v>
      </c>
      <c r="C1923" s="1">
        <v>2</v>
      </c>
      <c r="D1923" s="2">
        <v>3</v>
      </c>
    </row>
    <row r="1924" spans="1:4" x14ac:dyDescent="0.25">
      <c r="A1924">
        <v>12404</v>
      </c>
      <c r="B1924" s="3">
        <v>1</v>
      </c>
      <c r="C1924" s="1">
        <v>2</v>
      </c>
      <c r="D1924" s="2">
        <v>3</v>
      </c>
    </row>
    <row r="1925" spans="1:4" x14ac:dyDescent="0.25">
      <c r="A1925">
        <v>12405</v>
      </c>
      <c r="B1925" s="3">
        <v>1</v>
      </c>
      <c r="C1925" s="1">
        <v>2</v>
      </c>
      <c r="D1925" s="2">
        <v>3</v>
      </c>
    </row>
    <row r="1926" spans="1:4" x14ac:dyDescent="0.25">
      <c r="A1926">
        <v>12406</v>
      </c>
      <c r="B1926" s="3">
        <v>1</v>
      </c>
      <c r="C1926" s="1">
        <v>2</v>
      </c>
      <c r="D1926" s="2">
        <v>3</v>
      </c>
    </row>
    <row r="1927" spans="1:4" x14ac:dyDescent="0.25">
      <c r="A1927">
        <v>12407</v>
      </c>
      <c r="B1927" s="3">
        <v>1</v>
      </c>
      <c r="C1927" s="1">
        <v>2</v>
      </c>
      <c r="D1927" s="2">
        <v>3</v>
      </c>
    </row>
    <row r="1928" spans="1:4" x14ac:dyDescent="0.25">
      <c r="A1928">
        <v>12408</v>
      </c>
      <c r="B1928" s="3">
        <v>1</v>
      </c>
      <c r="C1928" s="1">
        <v>2</v>
      </c>
      <c r="D1928" s="2">
        <v>3</v>
      </c>
    </row>
    <row r="1929" spans="1:4" x14ac:dyDescent="0.25">
      <c r="A1929">
        <v>12409</v>
      </c>
      <c r="B1929" s="3">
        <v>1</v>
      </c>
      <c r="C1929" s="1">
        <v>2</v>
      </c>
      <c r="D1929" s="2">
        <v>3</v>
      </c>
    </row>
    <row r="1930" spans="1:4" x14ac:dyDescent="0.25">
      <c r="A1930">
        <v>12410</v>
      </c>
      <c r="B1930" s="3">
        <v>1</v>
      </c>
      <c r="C1930" s="1">
        <v>2</v>
      </c>
      <c r="D1930" s="2">
        <v>3</v>
      </c>
    </row>
    <row r="1931" spans="1:4" x14ac:dyDescent="0.25">
      <c r="A1931">
        <v>12411</v>
      </c>
      <c r="C1931" s="1">
        <v>2</v>
      </c>
      <c r="D1931" s="2">
        <v>3</v>
      </c>
    </row>
    <row r="1932" spans="1:4" x14ac:dyDescent="0.25">
      <c r="A1932">
        <v>12412</v>
      </c>
      <c r="C1932" s="1">
        <v>2</v>
      </c>
      <c r="D1932" s="2">
        <v>3</v>
      </c>
    </row>
    <row r="1933" spans="1:4" x14ac:dyDescent="0.25">
      <c r="A1933">
        <v>12413</v>
      </c>
      <c r="C1933" s="1">
        <v>2</v>
      </c>
      <c r="D1933" s="2">
        <v>3</v>
      </c>
    </row>
    <row r="1934" spans="1:4" x14ac:dyDescent="0.25">
      <c r="A1934">
        <v>12414</v>
      </c>
      <c r="C1934" s="1">
        <v>2</v>
      </c>
      <c r="D1934" s="2">
        <v>3</v>
      </c>
    </row>
    <row r="1935" spans="1:4" x14ac:dyDescent="0.25">
      <c r="A1935">
        <v>12415</v>
      </c>
      <c r="C1935" s="1">
        <v>2</v>
      </c>
      <c r="D1935" s="2">
        <v>3</v>
      </c>
    </row>
    <row r="1936" spans="1:4" x14ac:dyDescent="0.25">
      <c r="A1936">
        <v>12416</v>
      </c>
      <c r="C1936" s="1">
        <v>2</v>
      </c>
      <c r="D1936" s="2">
        <v>3</v>
      </c>
    </row>
    <row r="1937" spans="1:5" x14ac:dyDescent="0.25">
      <c r="A1937">
        <v>12417</v>
      </c>
      <c r="C1937" s="1">
        <v>2</v>
      </c>
      <c r="D1937" s="2">
        <v>3</v>
      </c>
    </row>
    <row r="1938" spans="1:5" x14ac:dyDescent="0.25">
      <c r="A1938">
        <v>12418</v>
      </c>
      <c r="C1938" s="1">
        <v>2</v>
      </c>
      <c r="D1938" s="2">
        <v>3</v>
      </c>
    </row>
    <row r="1939" spans="1:5" x14ac:dyDescent="0.25">
      <c r="A1939">
        <v>12419</v>
      </c>
      <c r="C1939" s="1">
        <v>2</v>
      </c>
      <c r="D1939" s="2">
        <v>3</v>
      </c>
    </row>
    <row r="1940" spans="1:5" x14ac:dyDescent="0.25">
      <c r="A1940">
        <v>12420</v>
      </c>
      <c r="C1940" s="1">
        <v>2</v>
      </c>
      <c r="D1940" s="2">
        <v>3</v>
      </c>
    </row>
    <row r="1941" spans="1:5" x14ac:dyDescent="0.25">
      <c r="A1941">
        <v>12421</v>
      </c>
      <c r="C1941" s="1">
        <v>2</v>
      </c>
      <c r="D1941" s="2">
        <v>3</v>
      </c>
    </row>
    <row r="1942" spans="1:5" x14ac:dyDescent="0.25">
      <c r="A1942">
        <v>12422</v>
      </c>
      <c r="C1942" s="1">
        <v>2</v>
      </c>
      <c r="D1942" s="2">
        <v>3</v>
      </c>
    </row>
    <row r="1943" spans="1:5" x14ac:dyDescent="0.25">
      <c r="A1943">
        <v>12423</v>
      </c>
      <c r="C1943" s="1">
        <v>2</v>
      </c>
      <c r="D1943" s="2">
        <v>3</v>
      </c>
    </row>
    <row r="1944" spans="1:5" x14ac:dyDescent="0.25">
      <c r="A1944">
        <v>12424</v>
      </c>
      <c r="C1944" s="1">
        <v>2</v>
      </c>
      <c r="D1944" s="2">
        <v>3</v>
      </c>
    </row>
    <row r="1945" spans="1:5" x14ac:dyDescent="0.25">
      <c r="A1945">
        <v>12425</v>
      </c>
      <c r="C1945" s="1">
        <v>2</v>
      </c>
      <c r="D1945" s="2">
        <v>3</v>
      </c>
    </row>
    <row r="1946" spans="1:5" x14ac:dyDescent="0.25">
      <c r="A1946">
        <v>12426</v>
      </c>
      <c r="C1946" s="1">
        <v>2</v>
      </c>
      <c r="D1946" s="2">
        <v>3</v>
      </c>
    </row>
    <row r="1947" spans="1:5" x14ac:dyDescent="0.25">
      <c r="A1947">
        <v>12427</v>
      </c>
      <c r="C1947" s="1">
        <v>2</v>
      </c>
      <c r="D1947" s="2">
        <v>3</v>
      </c>
    </row>
    <row r="1948" spans="1:5" x14ac:dyDescent="0.25">
      <c r="A1948">
        <v>12428</v>
      </c>
      <c r="C1948" s="1">
        <v>2</v>
      </c>
      <c r="D1948" s="2">
        <v>3</v>
      </c>
    </row>
    <row r="1949" spans="1:5" x14ac:dyDescent="0.25">
      <c r="A1949">
        <v>12429</v>
      </c>
      <c r="B1949" s="3">
        <v>1</v>
      </c>
      <c r="C1949" s="1">
        <v>2</v>
      </c>
      <c r="D1949" s="2">
        <v>3</v>
      </c>
    </row>
    <row r="1950" spans="1:5" x14ac:dyDescent="0.25">
      <c r="A1950">
        <v>12430</v>
      </c>
      <c r="B1950" s="3">
        <v>1</v>
      </c>
      <c r="C1950" s="1">
        <v>2</v>
      </c>
      <c r="D1950" s="2">
        <v>3</v>
      </c>
      <c r="E1950" s="4">
        <v>4</v>
      </c>
    </row>
    <row r="1951" spans="1:5" x14ac:dyDescent="0.25">
      <c r="A1951">
        <v>12431</v>
      </c>
      <c r="B1951" s="3">
        <v>1</v>
      </c>
      <c r="C1951" s="1">
        <v>2</v>
      </c>
      <c r="D1951" s="2">
        <v>3</v>
      </c>
      <c r="E1951" s="4">
        <v>4</v>
      </c>
    </row>
    <row r="1952" spans="1:5" x14ac:dyDescent="0.25">
      <c r="A1952">
        <v>12432</v>
      </c>
      <c r="B1952" s="3">
        <v>1</v>
      </c>
      <c r="C1952" s="1">
        <v>2</v>
      </c>
      <c r="D1952" s="2">
        <v>3</v>
      </c>
      <c r="E1952" s="4">
        <v>4</v>
      </c>
    </row>
    <row r="1953" spans="1:5" x14ac:dyDescent="0.25">
      <c r="A1953">
        <v>12433</v>
      </c>
      <c r="B1953" s="3">
        <v>1</v>
      </c>
      <c r="C1953" s="1">
        <v>2</v>
      </c>
      <c r="D1953" s="2">
        <v>3</v>
      </c>
      <c r="E1953" s="4">
        <v>4</v>
      </c>
    </row>
    <row r="1954" spans="1:5" x14ac:dyDescent="0.25">
      <c r="A1954">
        <v>12434</v>
      </c>
      <c r="B1954" s="3">
        <v>1</v>
      </c>
      <c r="C1954" s="1">
        <v>2</v>
      </c>
      <c r="D1954" s="2">
        <v>3</v>
      </c>
      <c r="E1954" s="4">
        <v>4</v>
      </c>
    </row>
    <row r="1955" spans="1:5" x14ac:dyDescent="0.25">
      <c r="A1955">
        <v>12435</v>
      </c>
      <c r="B1955" s="3">
        <v>1</v>
      </c>
      <c r="C1955" s="1">
        <v>2</v>
      </c>
      <c r="D1955" s="2">
        <v>3</v>
      </c>
      <c r="E1955" s="4">
        <v>4</v>
      </c>
    </row>
    <row r="1956" spans="1:5" x14ac:dyDescent="0.25">
      <c r="A1956">
        <v>12436</v>
      </c>
      <c r="B1956" s="3">
        <v>1</v>
      </c>
      <c r="C1956" s="1">
        <v>2</v>
      </c>
      <c r="D1956" s="2">
        <v>3</v>
      </c>
      <c r="E1956" s="4">
        <v>4</v>
      </c>
    </row>
    <row r="1957" spans="1:5" x14ac:dyDescent="0.25">
      <c r="A1957">
        <v>12437</v>
      </c>
      <c r="B1957" s="3">
        <v>1</v>
      </c>
      <c r="C1957" s="1">
        <v>2</v>
      </c>
      <c r="D1957" s="2">
        <v>3</v>
      </c>
      <c r="E1957" s="4">
        <v>4</v>
      </c>
    </row>
    <row r="1958" spans="1:5" x14ac:dyDescent="0.25">
      <c r="A1958">
        <v>12438</v>
      </c>
      <c r="B1958" s="3">
        <v>1</v>
      </c>
      <c r="C1958" s="1">
        <v>2</v>
      </c>
      <c r="D1958" s="2">
        <v>3</v>
      </c>
      <c r="E1958" s="4">
        <v>4</v>
      </c>
    </row>
    <row r="1959" spans="1:5" x14ac:dyDescent="0.25">
      <c r="A1959">
        <v>12439</v>
      </c>
      <c r="B1959" s="3">
        <v>1</v>
      </c>
      <c r="C1959" s="1">
        <v>2</v>
      </c>
      <c r="D1959" s="2">
        <v>3</v>
      </c>
      <c r="E1959" s="4">
        <v>4</v>
      </c>
    </row>
    <row r="1960" spans="1:5" x14ac:dyDescent="0.25">
      <c r="A1960">
        <v>12440</v>
      </c>
      <c r="B1960" s="3">
        <v>1</v>
      </c>
      <c r="C1960" s="1">
        <v>2</v>
      </c>
      <c r="D1960" s="2">
        <v>3</v>
      </c>
      <c r="E1960" s="4">
        <v>4</v>
      </c>
    </row>
    <row r="1961" spans="1:5" x14ac:dyDescent="0.25">
      <c r="A1961">
        <v>12441</v>
      </c>
      <c r="B1961" s="3">
        <v>1</v>
      </c>
      <c r="C1961" s="1">
        <v>2</v>
      </c>
      <c r="D1961" s="2">
        <v>3</v>
      </c>
      <c r="E1961" s="4">
        <v>4</v>
      </c>
    </row>
    <row r="1962" spans="1:5" x14ac:dyDescent="0.25">
      <c r="A1962">
        <v>12442</v>
      </c>
      <c r="B1962" s="3">
        <v>1</v>
      </c>
      <c r="C1962" s="1">
        <v>2</v>
      </c>
      <c r="D1962" s="2">
        <v>3</v>
      </c>
      <c r="E1962" s="4">
        <v>4</v>
      </c>
    </row>
    <row r="1963" spans="1:5" x14ac:dyDescent="0.25">
      <c r="A1963">
        <v>12443</v>
      </c>
      <c r="B1963" s="3">
        <v>1</v>
      </c>
      <c r="C1963" s="1">
        <v>2</v>
      </c>
      <c r="D1963" s="2">
        <v>3</v>
      </c>
      <c r="E1963" s="4">
        <v>4</v>
      </c>
    </row>
    <row r="1964" spans="1:5" x14ac:dyDescent="0.25">
      <c r="A1964">
        <v>12444</v>
      </c>
      <c r="B1964" s="3">
        <v>1</v>
      </c>
      <c r="C1964" s="1">
        <v>2</v>
      </c>
      <c r="D1964" s="2">
        <v>3</v>
      </c>
      <c r="E1964" s="4">
        <v>4</v>
      </c>
    </row>
    <row r="1965" spans="1:5" x14ac:dyDescent="0.25">
      <c r="A1965">
        <v>12445</v>
      </c>
      <c r="B1965" s="3">
        <v>1</v>
      </c>
      <c r="C1965" s="1">
        <v>2</v>
      </c>
      <c r="D1965" s="2">
        <v>3</v>
      </c>
      <c r="E1965" s="4">
        <v>4</v>
      </c>
    </row>
    <row r="1966" spans="1:5" x14ac:dyDescent="0.25">
      <c r="A1966">
        <v>12446</v>
      </c>
      <c r="B1966" s="3">
        <v>1</v>
      </c>
      <c r="C1966" s="1">
        <v>2</v>
      </c>
      <c r="D1966" s="2">
        <v>3</v>
      </c>
      <c r="E1966" s="4">
        <v>4</v>
      </c>
    </row>
    <row r="1967" spans="1:5" x14ac:dyDescent="0.25">
      <c r="A1967">
        <v>12447</v>
      </c>
      <c r="B1967" s="3">
        <v>1</v>
      </c>
      <c r="C1967" s="1">
        <v>2</v>
      </c>
      <c r="D1967" s="2">
        <v>3</v>
      </c>
      <c r="E1967" s="4">
        <v>4</v>
      </c>
    </row>
    <row r="1968" spans="1:5" x14ac:dyDescent="0.25">
      <c r="A1968">
        <v>12448</v>
      </c>
      <c r="B1968" s="3">
        <v>1</v>
      </c>
      <c r="C1968" s="1">
        <v>2</v>
      </c>
      <c r="D1968" s="2">
        <v>3</v>
      </c>
      <c r="E1968" s="4">
        <v>4</v>
      </c>
    </row>
    <row r="1969" spans="1:5" x14ac:dyDescent="0.25">
      <c r="A1969">
        <v>12449</v>
      </c>
      <c r="B1969" s="3">
        <v>1</v>
      </c>
      <c r="D1969" s="2">
        <v>3</v>
      </c>
      <c r="E1969" s="4">
        <v>4</v>
      </c>
    </row>
    <row r="1970" spans="1:5" x14ac:dyDescent="0.25">
      <c r="A1970">
        <v>12450</v>
      </c>
      <c r="B1970" s="3">
        <v>1</v>
      </c>
      <c r="E1970" s="4">
        <v>4</v>
      </c>
    </row>
    <row r="1971" spans="1:5" x14ac:dyDescent="0.25">
      <c r="A1971">
        <v>12451</v>
      </c>
      <c r="B1971" s="3">
        <v>1</v>
      </c>
      <c r="E1971" s="4">
        <v>4</v>
      </c>
    </row>
    <row r="1972" spans="1:5" x14ac:dyDescent="0.25">
      <c r="A1972">
        <v>12452</v>
      </c>
      <c r="B1972" s="3">
        <v>1</v>
      </c>
      <c r="E1972" s="4">
        <v>4</v>
      </c>
    </row>
    <row r="1973" spans="1:5" x14ac:dyDescent="0.25">
      <c r="A1973">
        <v>12453</v>
      </c>
      <c r="B1973" s="3">
        <v>1</v>
      </c>
      <c r="E1973" s="4">
        <v>4</v>
      </c>
    </row>
    <row r="1974" spans="1:5" x14ac:dyDescent="0.25">
      <c r="A1974">
        <v>12454</v>
      </c>
      <c r="B1974" s="3">
        <v>1</v>
      </c>
      <c r="E1974" s="4">
        <v>4</v>
      </c>
    </row>
    <row r="1975" spans="1:5" x14ac:dyDescent="0.25">
      <c r="A1975">
        <v>12455</v>
      </c>
      <c r="B1975" s="3">
        <v>1</v>
      </c>
      <c r="E1975" s="4">
        <v>4</v>
      </c>
    </row>
    <row r="1976" spans="1:5" x14ac:dyDescent="0.25">
      <c r="A1976">
        <v>12456</v>
      </c>
      <c r="B1976" s="3">
        <v>1</v>
      </c>
      <c r="E1976" s="4">
        <v>4</v>
      </c>
    </row>
    <row r="1977" spans="1:5" x14ac:dyDescent="0.25">
      <c r="A1977">
        <v>12457</v>
      </c>
      <c r="B1977" s="3">
        <v>1</v>
      </c>
      <c r="E1977" s="4">
        <v>4</v>
      </c>
    </row>
    <row r="1978" spans="1:5" x14ac:dyDescent="0.25">
      <c r="A1978">
        <v>12458</v>
      </c>
      <c r="B1978" s="3">
        <v>1</v>
      </c>
      <c r="E1978" s="4">
        <v>4</v>
      </c>
    </row>
    <row r="1979" spans="1:5" x14ac:dyDescent="0.25">
      <c r="A1979">
        <v>12459</v>
      </c>
      <c r="B1979" s="3">
        <v>1</v>
      </c>
      <c r="E1979" s="4">
        <v>4</v>
      </c>
    </row>
    <row r="1980" spans="1:5" x14ac:dyDescent="0.25">
      <c r="A1980">
        <v>12460</v>
      </c>
      <c r="B1980" s="3">
        <v>1</v>
      </c>
      <c r="E1980" s="4">
        <v>4</v>
      </c>
    </row>
    <row r="1981" spans="1:5" x14ac:dyDescent="0.25">
      <c r="A1981">
        <v>12461</v>
      </c>
      <c r="B1981" s="3">
        <v>1</v>
      </c>
      <c r="E1981" s="4">
        <v>4</v>
      </c>
    </row>
    <row r="1982" spans="1:5" x14ac:dyDescent="0.25">
      <c r="A1982">
        <v>12462</v>
      </c>
      <c r="B1982" s="3">
        <v>1</v>
      </c>
      <c r="E1982" s="4">
        <v>4</v>
      </c>
    </row>
    <row r="1983" spans="1:5" x14ac:dyDescent="0.25">
      <c r="A1983">
        <v>12463</v>
      </c>
      <c r="B1983" s="3">
        <v>1</v>
      </c>
      <c r="E1983" s="4">
        <v>4</v>
      </c>
    </row>
    <row r="1984" spans="1:5" x14ac:dyDescent="0.25">
      <c r="A1984">
        <v>12464</v>
      </c>
      <c r="B1984" s="3">
        <v>1</v>
      </c>
      <c r="E1984" s="4">
        <v>4</v>
      </c>
    </row>
    <row r="1985" spans="1:5" x14ac:dyDescent="0.25">
      <c r="A1985">
        <v>12465</v>
      </c>
      <c r="B1985" s="3">
        <v>1</v>
      </c>
      <c r="E1985" s="4">
        <v>4</v>
      </c>
    </row>
    <row r="1986" spans="1:5" x14ac:dyDescent="0.25">
      <c r="A1986">
        <v>12466</v>
      </c>
      <c r="B1986" s="3">
        <v>1</v>
      </c>
      <c r="E1986" s="4">
        <v>4</v>
      </c>
    </row>
    <row r="1987" spans="1:5" x14ac:dyDescent="0.25">
      <c r="A1987">
        <v>12467</v>
      </c>
      <c r="B1987" s="3">
        <v>1</v>
      </c>
      <c r="E1987" s="4">
        <v>4</v>
      </c>
    </row>
    <row r="1988" spans="1:5" x14ac:dyDescent="0.25">
      <c r="A1988">
        <v>12468</v>
      </c>
      <c r="B1988" s="3">
        <v>1</v>
      </c>
      <c r="E1988" s="4">
        <v>4</v>
      </c>
    </row>
    <row r="1989" spans="1:5" x14ac:dyDescent="0.25">
      <c r="A1989">
        <v>12469</v>
      </c>
      <c r="B1989" s="3">
        <v>1</v>
      </c>
      <c r="E1989" s="4">
        <v>4</v>
      </c>
    </row>
    <row r="1990" spans="1:5" x14ac:dyDescent="0.25">
      <c r="A1990">
        <v>12470</v>
      </c>
      <c r="B1990" s="3">
        <v>1</v>
      </c>
      <c r="E1990" s="4">
        <v>4</v>
      </c>
    </row>
    <row r="1991" spans="1:5" x14ac:dyDescent="0.25">
      <c r="A1991">
        <v>12471</v>
      </c>
      <c r="B1991" s="3">
        <v>1</v>
      </c>
      <c r="E1991" s="4">
        <v>4</v>
      </c>
    </row>
    <row r="1992" spans="1:5" x14ac:dyDescent="0.25">
      <c r="A1992">
        <v>12472</v>
      </c>
      <c r="B1992" s="3">
        <v>1</v>
      </c>
      <c r="E1992" s="4">
        <v>4</v>
      </c>
    </row>
    <row r="1993" spans="1:5" x14ac:dyDescent="0.25">
      <c r="A1993">
        <v>12473</v>
      </c>
      <c r="B1993" s="3">
        <v>1</v>
      </c>
      <c r="E1993" s="4">
        <v>4</v>
      </c>
    </row>
    <row r="1994" spans="1:5" x14ac:dyDescent="0.25">
      <c r="A1994">
        <v>12474</v>
      </c>
      <c r="B1994" s="3">
        <v>1</v>
      </c>
      <c r="E1994" s="4">
        <v>4</v>
      </c>
    </row>
    <row r="1995" spans="1:5" x14ac:dyDescent="0.25">
      <c r="A1995">
        <v>12475</v>
      </c>
      <c r="B1995" s="3">
        <v>1</v>
      </c>
      <c r="E1995" s="4">
        <v>4</v>
      </c>
    </row>
    <row r="1996" spans="1:5" x14ac:dyDescent="0.25">
      <c r="A1996">
        <v>12476</v>
      </c>
      <c r="B1996" s="3">
        <v>1</v>
      </c>
      <c r="E1996" s="4">
        <v>4</v>
      </c>
    </row>
    <row r="1997" spans="1:5" x14ac:dyDescent="0.25">
      <c r="A1997">
        <v>12477</v>
      </c>
      <c r="B1997" s="3">
        <v>1</v>
      </c>
      <c r="E1997" s="4">
        <v>4</v>
      </c>
    </row>
    <row r="1998" spans="1:5" x14ac:dyDescent="0.25">
      <c r="A1998">
        <v>12478</v>
      </c>
      <c r="B1998" s="3">
        <v>1</v>
      </c>
      <c r="C1998" s="1">
        <v>2</v>
      </c>
      <c r="E1998" s="4">
        <v>4</v>
      </c>
    </row>
    <row r="1999" spans="1:5" x14ac:dyDescent="0.25">
      <c r="A1999">
        <v>12479</v>
      </c>
      <c r="B1999" s="3">
        <v>1</v>
      </c>
      <c r="C1999" s="1">
        <v>2</v>
      </c>
      <c r="E1999" s="4">
        <v>4</v>
      </c>
    </row>
    <row r="2000" spans="1:5" x14ac:dyDescent="0.25">
      <c r="A2000">
        <v>12480</v>
      </c>
      <c r="B2000" s="3">
        <v>1</v>
      </c>
      <c r="C2000" s="1">
        <v>2</v>
      </c>
      <c r="E2000" s="4">
        <v>4</v>
      </c>
    </row>
    <row r="2001" spans="1:5" x14ac:dyDescent="0.25">
      <c r="A2001">
        <v>12481</v>
      </c>
      <c r="B2001" s="3">
        <v>1</v>
      </c>
      <c r="C2001" s="1">
        <v>2</v>
      </c>
      <c r="D2001" s="2">
        <v>3</v>
      </c>
      <c r="E2001" s="4">
        <v>4</v>
      </c>
    </row>
    <row r="2002" spans="1:5" x14ac:dyDescent="0.25">
      <c r="A2002">
        <v>12482</v>
      </c>
      <c r="C2002" s="1">
        <v>2</v>
      </c>
      <c r="D2002" s="2">
        <v>3</v>
      </c>
      <c r="E2002" s="4">
        <v>4</v>
      </c>
    </row>
    <row r="2003" spans="1:5" x14ac:dyDescent="0.25">
      <c r="A2003">
        <v>12483</v>
      </c>
      <c r="C2003" s="1">
        <v>2</v>
      </c>
      <c r="D2003" s="2">
        <v>3</v>
      </c>
      <c r="E2003" s="4">
        <v>4</v>
      </c>
    </row>
    <row r="2004" spans="1:5" x14ac:dyDescent="0.25">
      <c r="A2004">
        <v>12484</v>
      </c>
      <c r="C2004" s="1">
        <v>2</v>
      </c>
      <c r="D2004" s="2">
        <v>3</v>
      </c>
      <c r="E2004" s="4">
        <v>4</v>
      </c>
    </row>
    <row r="2005" spans="1:5" x14ac:dyDescent="0.25">
      <c r="A2005">
        <v>12485</v>
      </c>
      <c r="C2005" s="1">
        <v>2</v>
      </c>
      <c r="D2005" s="2">
        <v>3</v>
      </c>
      <c r="E2005" s="4">
        <v>4</v>
      </c>
    </row>
    <row r="2006" spans="1:5" x14ac:dyDescent="0.25">
      <c r="A2006">
        <v>12486</v>
      </c>
      <c r="C2006" s="1">
        <v>2</v>
      </c>
      <c r="D2006" s="2">
        <v>3</v>
      </c>
      <c r="E2006" s="4">
        <v>4</v>
      </c>
    </row>
    <row r="2007" spans="1:5" x14ac:dyDescent="0.25">
      <c r="A2007">
        <v>12487</v>
      </c>
      <c r="C2007" s="1">
        <v>2</v>
      </c>
      <c r="D2007" s="2">
        <v>3</v>
      </c>
      <c r="E2007" s="4">
        <v>4</v>
      </c>
    </row>
    <row r="2008" spans="1:5" x14ac:dyDescent="0.25">
      <c r="A2008">
        <v>12488</v>
      </c>
      <c r="C2008" s="1">
        <v>2</v>
      </c>
      <c r="D2008" s="2">
        <v>3</v>
      </c>
      <c r="E2008" s="4">
        <v>4</v>
      </c>
    </row>
    <row r="2009" spans="1:5" x14ac:dyDescent="0.25">
      <c r="A2009">
        <v>12489</v>
      </c>
      <c r="C2009" s="1">
        <v>2</v>
      </c>
      <c r="D2009" s="2">
        <v>3</v>
      </c>
      <c r="E2009" s="4">
        <v>4</v>
      </c>
    </row>
    <row r="2010" spans="1:5" x14ac:dyDescent="0.25">
      <c r="A2010">
        <v>12490</v>
      </c>
      <c r="C2010" s="1">
        <v>2</v>
      </c>
      <c r="D2010" s="2">
        <v>3</v>
      </c>
    </row>
    <row r="2011" spans="1:5" x14ac:dyDescent="0.25">
      <c r="A2011">
        <v>12491</v>
      </c>
      <c r="C2011" s="1">
        <v>2</v>
      </c>
      <c r="D2011" s="2">
        <v>3</v>
      </c>
    </row>
    <row r="2012" spans="1:5" x14ac:dyDescent="0.25">
      <c r="A2012">
        <v>12492</v>
      </c>
      <c r="C2012" s="1">
        <v>2</v>
      </c>
      <c r="D2012" s="2">
        <v>3</v>
      </c>
    </row>
    <row r="2013" spans="1:5" x14ac:dyDescent="0.25">
      <c r="A2013">
        <v>12493</v>
      </c>
      <c r="C2013" s="1">
        <v>2</v>
      </c>
      <c r="D2013" s="2">
        <v>3</v>
      </c>
    </row>
    <row r="2014" spans="1:5" x14ac:dyDescent="0.25">
      <c r="A2014">
        <v>12494</v>
      </c>
      <c r="C2014" s="1">
        <v>2</v>
      </c>
      <c r="D2014" s="2">
        <v>3</v>
      </c>
    </row>
    <row r="2015" spans="1:5" x14ac:dyDescent="0.25">
      <c r="A2015">
        <v>12495</v>
      </c>
      <c r="C2015" s="1">
        <v>2</v>
      </c>
      <c r="D2015" s="2">
        <v>3</v>
      </c>
    </row>
    <row r="2016" spans="1:5" x14ac:dyDescent="0.25">
      <c r="A2016">
        <v>12496</v>
      </c>
      <c r="C2016" s="1">
        <v>2</v>
      </c>
      <c r="D2016" s="2">
        <v>3</v>
      </c>
    </row>
    <row r="2017" spans="1:5" x14ac:dyDescent="0.25">
      <c r="A2017">
        <v>12497</v>
      </c>
      <c r="C2017" s="1">
        <v>2</v>
      </c>
      <c r="D2017" s="2">
        <v>3</v>
      </c>
    </row>
    <row r="2018" spans="1:5" x14ac:dyDescent="0.25">
      <c r="A2018">
        <v>12498</v>
      </c>
      <c r="C2018" s="1">
        <v>2</v>
      </c>
      <c r="D2018" s="2">
        <v>3</v>
      </c>
    </row>
    <row r="2019" spans="1:5" x14ac:dyDescent="0.25">
      <c r="A2019">
        <v>12499</v>
      </c>
      <c r="C2019" s="1">
        <v>2</v>
      </c>
      <c r="D2019" s="2">
        <v>3</v>
      </c>
    </row>
    <row r="2020" spans="1:5" x14ac:dyDescent="0.25">
      <c r="A2020">
        <v>12500</v>
      </c>
      <c r="C2020" s="1">
        <v>2</v>
      </c>
      <c r="D2020" s="2">
        <v>3</v>
      </c>
    </row>
    <row r="2021" spans="1:5" x14ac:dyDescent="0.25">
      <c r="A2021">
        <v>12501</v>
      </c>
      <c r="C2021" s="1">
        <v>2</v>
      </c>
      <c r="D2021" s="2">
        <v>3</v>
      </c>
    </row>
    <row r="2022" spans="1:5" x14ac:dyDescent="0.25">
      <c r="A2022">
        <v>12502</v>
      </c>
      <c r="C2022" s="1">
        <v>2</v>
      </c>
      <c r="D2022" s="2">
        <v>3</v>
      </c>
    </row>
    <row r="2023" spans="1:5" x14ac:dyDescent="0.25">
      <c r="A2023">
        <v>12503</v>
      </c>
      <c r="C2023" s="1">
        <v>2</v>
      </c>
      <c r="D2023" s="2">
        <v>3</v>
      </c>
    </row>
    <row r="2024" spans="1:5" x14ac:dyDescent="0.25">
      <c r="A2024">
        <v>12504</v>
      </c>
      <c r="C2024" s="1">
        <v>2</v>
      </c>
      <c r="D2024" s="2">
        <v>3</v>
      </c>
    </row>
    <row r="2025" spans="1:5" x14ac:dyDescent="0.25">
      <c r="A2025">
        <v>12505</v>
      </c>
      <c r="C2025" s="1">
        <v>2</v>
      </c>
      <c r="D2025" s="2">
        <v>3</v>
      </c>
    </row>
    <row r="2026" spans="1:5" x14ac:dyDescent="0.25">
      <c r="A2026">
        <v>12506</v>
      </c>
      <c r="C2026" s="1">
        <v>2</v>
      </c>
      <c r="D2026" s="2">
        <v>3</v>
      </c>
    </row>
    <row r="2027" spans="1:5" x14ac:dyDescent="0.25">
      <c r="A2027">
        <v>12507</v>
      </c>
      <c r="C2027" s="1">
        <v>2</v>
      </c>
      <c r="D2027" s="2">
        <v>3</v>
      </c>
    </row>
    <row r="2028" spans="1:5" x14ac:dyDescent="0.25">
      <c r="A2028">
        <v>12508</v>
      </c>
      <c r="C2028" s="1">
        <v>2</v>
      </c>
      <c r="D2028" s="2">
        <v>3</v>
      </c>
    </row>
    <row r="2029" spans="1:5" x14ac:dyDescent="0.25">
      <c r="A2029">
        <v>12509</v>
      </c>
      <c r="C2029" s="1">
        <v>2</v>
      </c>
      <c r="D2029" s="2">
        <v>3</v>
      </c>
    </row>
    <row r="2030" spans="1:5" x14ac:dyDescent="0.25">
      <c r="A2030">
        <v>12510</v>
      </c>
      <c r="B2030" s="3">
        <v>1</v>
      </c>
      <c r="C2030" s="1">
        <v>2</v>
      </c>
      <c r="D2030" s="2">
        <v>3</v>
      </c>
    </row>
    <row r="2031" spans="1:5" x14ac:dyDescent="0.25">
      <c r="A2031">
        <v>12511</v>
      </c>
      <c r="B2031" s="3">
        <v>1</v>
      </c>
      <c r="D2031" s="2">
        <v>3</v>
      </c>
    </row>
    <row r="2032" spans="1:5" x14ac:dyDescent="0.25">
      <c r="A2032">
        <v>12512</v>
      </c>
      <c r="B2032" s="3">
        <v>1</v>
      </c>
      <c r="D2032" s="2">
        <v>3</v>
      </c>
      <c r="E2032" s="4">
        <v>4</v>
      </c>
    </row>
    <row r="2033" spans="1:5" x14ac:dyDescent="0.25">
      <c r="A2033">
        <v>12513</v>
      </c>
      <c r="B2033" s="3">
        <v>1</v>
      </c>
      <c r="E2033" s="4">
        <v>4</v>
      </c>
    </row>
    <row r="2034" spans="1:5" x14ac:dyDescent="0.25">
      <c r="A2034">
        <v>12514</v>
      </c>
      <c r="B2034" s="3">
        <v>1</v>
      </c>
      <c r="E2034" s="4">
        <v>4</v>
      </c>
    </row>
    <row r="2035" spans="1:5" x14ac:dyDescent="0.25">
      <c r="A2035">
        <v>12515</v>
      </c>
      <c r="B2035" s="3">
        <v>1</v>
      </c>
      <c r="E2035" s="4">
        <v>4</v>
      </c>
    </row>
    <row r="2036" spans="1:5" x14ac:dyDescent="0.25">
      <c r="A2036">
        <v>12516</v>
      </c>
      <c r="B2036" s="3">
        <v>1</v>
      </c>
      <c r="E2036" s="4">
        <v>4</v>
      </c>
    </row>
    <row r="2037" spans="1:5" x14ac:dyDescent="0.25">
      <c r="A2037">
        <v>12517</v>
      </c>
      <c r="B2037" s="3">
        <v>1</v>
      </c>
      <c r="E2037" s="4">
        <v>4</v>
      </c>
    </row>
    <row r="2038" spans="1:5" x14ac:dyDescent="0.25">
      <c r="A2038">
        <v>12518</v>
      </c>
      <c r="B2038" s="3">
        <v>1</v>
      </c>
      <c r="E2038" s="4">
        <v>4</v>
      </c>
    </row>
    <row r="2039" spans="1:5" x14ac:dyDescent="0.25">
      <c r="A2039">
        <v>12519</v>
      </c>
      <c r="B2039" s="3">
        <v>1</v>
      </c>
      <c r="E2039" s="4">
        <v>4</v>
      </c>
    </row>
    <row r="2040" spans="1:5" x14ac:dyDescent="0.25">
      <c r="A2040">
        <v>12520</v>
      </c>
      <c r="B2040" s="3">
        <v>1</v>
      </c>
      <c r="E2040" s="4">
        <v>4</v>
      </c>
    </row>
    <row r="2041" spans="1:5" x14ac:dyDescent="0.25">
      <c r="A2041">
        <v>12521</v>
      </c>
      <c r="B2041" s="3">
        <v>1</v>
      </c>
      <c r="E2041" s="4">
        <v>4</v>
      </c>
    </row>
    <row r="2042" spans="1:5" x14ac:dyDescent="0.25">
      <c r="A2042">
        <v>12522</v>
      </c>
      <c r="B2042" s="3">
        <v>1</v>
      </c>
      <c r="E2042" s="4">
        <v>4</v>
      </c>
    </row>
    <row r="2043" spans="1:5" x14ac:dyDescent="0.25">
      <c r="A2043">
        <v>12523</v>
      </c>
      <c r="B2043" s="3">
        <v>1</v>
      </c>
      <c r="E2043" s="4">
        <v>4</v>
      </c>
    </row>
    <row r="2044" spans="1:5" x14ac:dyDescent="0.25">
      <c r="A2044">
        <v>12524</v>
      </c>
      <c r="B2044" s="3">
        <v>1</v>
      </c>
      <c r="E2044" s="4">
        <v>4</v>
      </c>
    </row>
    <row r="2045" spans="1:5" x14ac:dyDescent="0.25">
      <c r="A2045">
        <v>12525</v>
      </c>
      <c r="B2045" s="3">
        <v>1</v>
      </c>
      <c r="E2045" s="4">
        <v>4</v>
      </c>
    </row>
    <row r="2046" spans="1:5" x14ac:dyDescent="0.25">
      <c r="A2046">
        <v>12526</v>
      </c>
      <c r="B2046" s="3">
        <v>1</v>
      </c>
      <c r="E2046" s="4">
        <v>4</v>
      </c>
    </row>
    <row r="2047" spans="1:5" x14ac:dyDescent="0.25">
      <c r="A2047">
        <v>12527</v>
      </c>
      <c r="B2047" s="3">
        <v>1</v>
      </c>
      <c r="E2047" s="4">
        <v>4</v>
      </c>
    </row>
    <row r="2048" spans="1:5" x14ac:dyDescent="0.25">
      <c r="A2048">
        <v>12528</v>
      </c>
      <c r="B2048" s="3">
        <v>1</v>
      </c>
      <c r="E2048" s="4">
        <v>4</v>
      </c>
    </row>
    <row r="2049" spans="1:5" x14ac:dyDescent="0.25">
      <c r="A2049">
        <v>12529</v>
      </c>
      <c r="B2049" s="3">
        <v>1</v>
      </c>
      <c r="E2049" s="4">
        <v>4</v>
      </c>
    </row>
    <row r="2050" spans="1:5" x14ac:dyDescent="0.25">
      <c r="A2050">
        <v>12530</v>
      </c>
      <c r="B2050" s="3">
        <v>1</v>
      </c>
      <c r="E2050" s="4">
        <v>4</v>
      </c>
    </row>
    <row r="2051" spans="1:5" x14ac:dyDescent="0.25">
      <c r="A2051">
        <v>12531</v>
      </c>
      <c r="B2051" s="3">
        <v>1</v>
      </c>
      <c r="E2051" s="4">
        <v>4</v>
      </c>
    </row>
    <row r="2052" spans="1:5" x14ac:dyDescent="0.25">
      <c r="A2052">
        <v>12532</v>
      </c>
      <c r="B2052" s="3">
        <v>1</v>
      </c>
      <c r="E2052" s="4">
        <v>4</v>
      </c>
    </row>
    <row r="2053" spans="1:5" x14ac:dyDescent="0.25">
      <c r="A2053">
        <v>12533</v>
      </c>
      <c r="B2053" s="3">
        <v>1</v>
      </c>
      <c r="E2053" s="4">
        <v>4</v>
      </c>
    </row>
    <row r="2054" spans="1:5" x14ac:dyDescent="0.25">
      <c r="A2054">
        <v>12534</v>
      </c>
      <c r="B2054" s="3">
        <v>1</v>
      </c>
      <c r="E2054" s="4">
        <v>4</v>
      </c>
    </row>
    <row r="2055" spans="1:5" x14ac:dyDescent="0.25">
      <c r="A2055">
        <v>12535</v>
      </c>
      <c r="B2055" s="3">
        <v>1</v>
      </c>
      <c r="E2055" s="4">
        <v>4</v>
      </c>
    </row>
    <row r="2056" spans="1:5" x14ac:dyDescent="0.25">
      <c r="A2056">
        <v>12536</v>
      </c>
      <c r="C2056" s="1">
        <v>2</v>
      </c>
      <c r="E2056" s="4">
        <v>4</v>
      </c>
    </row>
    <row r="2057" spans="1:5" x14ac:dyDescent="0.25">
      <c r="A2057">
        <v>12537</v>
      </c>
      <c r="C2057" s="1">
        <v>2</v>
      </c>
      <c r="E2057" s="4">
        <v>4</v>
      </c>
    </row>
    <row r="2058" spans="1:5" x14ac:dyDescent="0.25">
      <c r="A2058">
        <v>12538</v>
      </c>
      <c r="C2058" s="1">
        <v>2</v>
      </c>
      <c r="E2058" s="4">
        <v>4</v>
      </c>
    </row>
    <row r="2059" spans="1:5" x14ac:dyDescent="0.25">
      <c r="A2059">
        <v>12539</v>
      </c>
      <c r="C2059" s="1">
        <v>2</v>
      </c>
      <c r="D2059" s="2">
        <v>3</v>
      </c>
      <c r="E2059" s="4">
        <v>4</v>
      </c>
    </row>
    <row r="2060" spans="1:5" x14ac:dyDescent="0.25">
      <c r="A2060">
        <v>12540</v>
      </c>
      <c r="C2060" s="1">
        <v>2</v>
      </c>
      <c r="D2060" s="2">
        <v>3</v>
      </c>
    </row>
    <row r="2061" spans="1:5" x14ac:dyDescent="0.25">
      <c r="A2061">
        <v>12541</v>
      </c>
      <c r="C2061" s="1">
        <v>2</v>
      </c>
      <c r="D2061" s="2">
        <v>3</v>
      </c>
    </row>
    <row r="2062" spans="1:5" x14ac:dyDescent="0.25">
      <c r="A2062">
        <v>12542</v>
      </c>
      <c r="C2062" s="1">
        <v>2</v>
      </c>
      <c r="D2062" s="2">
        <v>3</v>
      </c>
    </row>
    <row r="2063" spans="1:5" x14ac:dyDescent="0.25">
      <c r="A2063">
        <v>12543</v>
      </c>
      <c r="C2063" s="1">
        <v>2</v>
      </c>
      <c r="D2063" s="2">
        <v>3</v>
      </c>
    </row>
    <row r="2064" spans="1:5" x14ac:dyDescent="0.25">
      <c r="A2064">
        <v>12544</v>
      </c>
      <c r="C2064" s="1">
        <v>2</v>
      </c>
      <c r="D2064" s="2">
        <v>3</v>
      </c>
    </row>
    <row r="2065" spans="1:4" x14ac:dyDescent="0.25">
      <c r="A2065">
        <v>12545</v>
      </c>
      <c r="C2065" s="1">
        <v>2</v>
      </c>
      <c r="D2065" s="2">
        <v>3</v>
      </c>
    </row>
    <row r="2066" spans="1:4" x14ac:dyDescent="0.25">
      <c r="A2066">
        <v>12546</v>
      </c>
      <c r="C2066" s="1">
        <v>2</v>
      </c>
      <c r="D2066" s="2">
        <v>3</v>
      </c>
    </row>
    <row r="2067" spans="1:4" x14ac:dyDescent="0.25">
      <c r="A2067">
        <v>12547</v>
      </c>
      <c r="C2067" s="1">
        <v>2</v>
      </c>
      <c r="D2067" s="2">
        <v>3</v>
      </c>
    </row>
    <row r="2068" spans="1:4" x14ac:dyDescent="0.25">
      <c r="A2068">
        <v>12548</v>
      </c>
      <c r="C2068" s="1">
        <v>2</v>
      </c>
      <c r="D2068" s="2">
        <v>3</v>
      </c>
    </row>
    <row r="2069" spans="1:4" x14ac:dyDescent="0.25">
      <c r="A2069">
        <v>12549</v>
      </c>
      <c r="C2069" s="1">
        <v>2</v>
      </c>
      <c r="D2069" s="2">
        <v>3</v>
      </c>
    </row>
    <row r="2070" spans="1:4" x14ac:dyDescent="0.25">
      <c r="A2070">
        <v>12550</v>
      </c>
      <c r="C2070" s="1">
        <v>2</v>
      </c>
      <c r="D2070" s="2">
        <v>3</v>
      </c>
    </row>
    <row r="2071" spans="1:4" x14ac:dyDescent="0.25">
      <c r="A2071">
        <v>12551</v>
      </c>
      <c r="C2071" s="1">
        <v>2</v>
      </c>
      <c r="D2071" s="2">
        <v>3</v>
      </c>
    </row>
    <row r="2072" spans="1:4" x14ac:dyDescent="0.25">
      <c r="A2072">
        <v>12552</v>
      </c>
      <c r="C2072" s="1">
        <v>2</v>
      </c>
      <c r="D2072" s="2">
        <v>3</v>
      </c>
    </row>
    <row r="2073" spans="1:4" x14ac:dyDescent="0.25">
      <c r="A2073">
        <v>12553</v>
      </c>
      <c r="C2073" s="1">
        <v>2</v>
      </c>
      <c r="D2073" s="2">
        <v>3</v>
      </c>
    </row>
    <row r="2074" spans="1:4" x14ac:dyDescent="0.25">
      <c r="A2074">
        <v>12554</v>
      </c>
      <c r="C2074" s="1">
        <v>2</v>
      </c>
      <c r="D2074" s="2">
        <v>3</v>
      </c>
    </row>
    <row r="2075" spans="1:4" x14ac:dyDescent="0.25">
      <c r="A2075">
        <v>12555</v>
      </c>
      <c r="C2075" s="1">
        <v>2</v>
      </c>
      <c r="D2075" s="2">
        <v>3</v>
      </c>
    </row>
    <row r="2076" spans="1:4" x14ac:dyDescent="0.25">
      <c r="A2076">
        <v>12556</v>
      </c>
      <c r="C2076" s="1">
        <v>2</v>
      </c>
      <c r="D2076" s="2">
        <v>3</v>
      </c>
    </row>
    <row r="2077" spans="1:4" x14ac:dyDescent="0.25">
      <c r="A2077">
        <v>12557</v>
      </c>
      <c r="C2077" s="1">
        <v>2</v>
      </c>
      <c r="D2077" s="2">
        <v>3</v>
      </c>
    </row>
    <row r="2078" spans="1:4" x14ac:dyDescent="0.25">
      <c r="A2078">
        <v>12558</v>
      </c>
      <c r="C2078" s="1">
        <v>2</v>
      </c>
      <c r="D2078" s="2">
        <v>3</v>
      </c>
    </row>
    <row r="2079" spans="1:4" x14ac:dyDescent="0.25">
      <c r="A2079">
        <v>12559</v>
      </c>
      <c r="B2079" s="3">
        <v>1</v>
      </c>
      <c r="C2079" s="1">
        <v>2</v>
      </c>
      <c r="D2079" s="2">
        <v>3</v>
      </c>
    </row>
    <row r="2080" spans="1:4" x14ac:dyDescent="0.25">
      <c r="A2080">
        <v>12560</v>
      </c>
      <c r="B2080" s="3">
        <v>1</v>
      </c>
      <c r="D2080" s="2">
        <v>3</v>
      </c>
    </row>
    <row r="2081" spans="1:5" x14ac:dyDescent="0.25">
      <c r="A2081">
        <v>12561</v>
      </c>
      <c r="B2081" s="3">
        <v>1</v>
      </c>
      <c r="E2081" s="4">
        <v>4</v>
      </c>
    </row>
    <row r="2082" spans="1:5" x14ac:dyDescent="0.25">
      <c r="A2082">
        <v>12562</v>
      </c>
      <c r="B2082" s="3">
        <v>1</v>
      </c>
      <c r="E2082" s="4">
        <v>4</v>
      </c>
    </row>
    <row r="2083" spans="1:5" x14ac:dyDescent="0.25">
      <c r="A2083">
        <v>12563</v>
      </c>
      <c r="B2083" s="3">
        <v>1</v>
      </c>
      <c r="E2083" s="4">
        <v>4</v>
      </c>
    </row>
    <row r="2084" spans="1:5" x14ac:dyDescent="0.25">
      <c r="A2084">
        <v>12564</v>
      </c>
      <c r="B2084" s="3">
        <v>1</v>
      </c>
      <c r="E2084" s="4">
        <v>4</v>
      </c>
    </row>
    <row r="2085" spans="1:5" x14ac:dyDescent="0.25">
      <c r="A2085">
        <v>12565</v>
      </c>
      <c r="B2085" s="3">
        <v>1</v>
      </c>
      <c r="E2085" s="4">
        <v>4</v>
      </c>
    </row>
    <row r="2086" spans="1:5" x14ac:dyDescent="0.25">
      <c r="A2086">
        <v>12566</v>
      </c>
      <c r="B2086" s="3">
        <v>1</v>
      </c>
      <c r="E2086" s="4">
        <v>4</v>
      </c>
    </row>
    <row r="2087" spans="1:5" x14ac:dyDescent="0.25">
      <c r="A2087">
        <v>12567</v>
      </c>
      <c r="B2087" s="3">
        <v>1</v>
      </c>
      <c r="E2087" s="4">
        <v>4</v>
      </c>
    </row>
    <row r="2088" spans="1:5" x14ac:dyDescent="0.25">
      <c r="A2088">
        <v>12568</v>
      </c>
      <c r="B2088" s="3">
        <v>1</v>
      </c>
      <c r="E2088" s="4">
        <v>4</v>
      </c>
    </row>
    <row r="2089" spans="1:5" x14ac:dyDescent="0.25">
      <c r="A2089">
        <v>12569</v>
      </c>
      <c r="B2089" s="3">
        <v>1</v>
      </c>
      <c r="E2089" s="4">
        <v>4</v>
      </c>
    </row>
    <row r="2090" spans="1:5" x14ac:dyDescent="0.25">
      <c r="A2090">
        <v>12570</v>
      </c>
      <c r="B2090" s="3">
        <v>1</v>
      </c>
      <c r="E2090" s="4">
        <v>4</v>
      </c>
    </row>
    <row r="2091" spans="1:5" x14ac:dyDescent="0.25">
      <c r="A2091">
        <v>12571</v>
      </c>
      <c r="B2091" s="3">
        <v>1</v>
      </c>
      <c r="E2091" s="4">
        <v>4</v>
      </c>
    </row>
    <row r="2092" spans="1:5" x14ac:dyDescent="0.25">
      <c r="A2092">
        <v>12572</v>
      </c>
      <c r="B2092" s="3">
        <v>1</v>
      </c>
      <c r="E2092" s="4">
        <v>4</v>
      </c>
    </row>
    <row r="2093" spans="1:5" x14ac:dyDescent="0.25">
      <c r="A2093">
        <v>12573</v>
      </c>
      <c r="B2093" s="3">
        <v>1</v>
      </c>
      <c r="E2093" s="4">
        <v>4</v>
      </c>
    </row>
    <row r="2094" spans="1:5" x14ac:dyDescent="0.25">
      <c r="A2094">
        <v>12574</v>
      </c>
      <c r="B2094" s="3">
        <v>1</v>
      </c>
      <c r="E2094" s="4">
        <v>4</v>
      </c>
    </row>
    <row r="2095" spans="1:5" x14ac:dyDescent="0.25">
      <c r="A2095">
        <v>12575</v>
      </c>
      <c r="B2095" s="3">
        <v>1</v>
      </c>
      <c r="E2095" s="4">
        <v>4</v>
      </c>
    </row>
    <row r="2096" spans="1:5" x14ac:dyDescent="0.25">
      <c r="A2096">
        <v>12576</v>
      </c>
      <c r="B2096" s="3">
        <v>1</v>
      </c>
      <c r="E2096" s="4">
        <v>4</v>
      </c>
    </row>
    <row r="2097" spans="1:5" x14ac:dyDescent="0.25">
      <c r="A2097">
        <v>12577</v>
      </c>
      <c r="B2097" s="3">
        <v>1</v>
      </c>
      <c r="E2097" s="4">
        <v>4</v>
      </c>
    </row>
    <row r="2098" spans="1:5" x14ac:dyDescent="0.25">
      <c r="A2098">
        <v>12578</v>
      </c>
      <c r="B2098" s="3">
        <v>1</v>
      </c>
      <c r="E2098" s="4">
        <v>4</v>
      </c>
    </row>
    <row r="2099" spans="1:5" x14ac:dyDescent="0.25">
      <c r="A2099">
        <v>12579</v>
      </c>
      <c r="B2099" s="3">
        <v>1</v>
      </c>
      <c r="E2099" s="4">
        <v>4</v>
      </c>
    </row>
    <row r="2100" spans="1:5" x14ac:dyDescent="0.25">
      <c r="A2100">
        <v>12580</v>
      </c>
      <c r="B2100" s="3">
        <v>1</v>
      </c>
      <c r="E2100" s="4">
        <v>4</v>
      </c>
    </row>
    <row r="2101" spans="1:5" x14ac:dyDescent="0.25">
      <c r="A2101">
        <v>12581</v>
      </c>
      <c r="B2101" s="3">
        <v>1</v>
      </c>
      <c r="E2101" s="4">
        <v>4</v>
      </c>
    </row>
    <row r="2102" spans="1:5" x14ac:dyDescent="0.25">
      <c r="A2102">
        <v>12582</v>
      </c>
      <c r="B2102" s="3">
        <v>1</v>
      </c>
      <c r="E2102" s="4">
        <v>4</v>
      </c>
    </row>
    <row r="2103" spans="1:5" x14ac:dyDescent="0.25">
      <c r="A2103">
        <v>12583</v>
      </c>
      <c r="C2103" s="1">
        <v>2</v>
      </c>
      <c r="E2103" s="4">
        <v>4</v>
      </c>
    </row>
    <row r="2104" spans="1:5" x14ac:dyDescent="0.25">
      <c r="A2104">
        <v>12584</v>
      </c>
      <c r="C2104" s="1">
        <v>2</v>
      </c>
      <c r="E2104" s="4">
        <v>4</v>
      </c>
    </row>
    <row r="2105" spans="1:5" x14ac:dyDescent="0.25">
      <c r="A2105">
        <v>12585</v>
      </c>
      <c r="C2105" s="1">
        <v>2</v>
      </c>
      <c r="E2105" s="4">
        <v>4</v>
      </c>
    </row>
    <row r="2106" spans="1:5" x14ac:dyDescent="0.25">
      <c r="A2106">
        <v>12586</v>
      </c>
      <c r="C2106" s="1">
        <v>2</v>
      </c>
    </row>
    <row r="2107" spans="1:5" x14ac:dyDescent="0.25">
      <c r="A2107">
        <v>12587</v>
      </c>
      <c r="C2107" s="1">
        <v>2</v>
      </c>
      <c r="D2107" s="2">
        <v>3</v>
      </c>
    </row>
    <row r="2108" spans="1:5" x14ac:dyDescent="0.25">
      <c r="A2108">
        <v>12588</v>
      </c>
      <c r="C2108" s="1">
        <v>2</v>
      </c>
      <c r="D2108" s="2">
        <v>3</v>
      </c>
    </row>
    <row r="2109" spans="1:5" x14ac:dyDescent="0.25">
      <c r="A2109">
        <v>12589</v>
      </c>
      <c r="C2109" s="1">
        <v>2</v>
      </c>
      <c r="D2109" s="2">
        <v>3</v>
      </c>
    </row>
    <row r="2110" spans="1:5" x14ac:dyDescent="0.25">
      <c r="A2110">
        <v>12590</v>
      </c>
      <c r="C2110" s="1">
        <v>2</v>
      </c>
      <c r="D2110" s="2">
        <v>3</v>
      </c>
    </row>
    <row r="2111" spans="1:5" x14ac:dyDescent="0.25">
      <c r="A2111">
        <v>12591</v>
      </c>
      <c r="C2111" s="1">
        <v>2</v>
      </c>
      <c r="D2111" s="2">
        <v>3</v>
      </c>
    </row>
    <row r="2112" spans="1:5" x14ac:dyDescent="0.25">
      <c r="A2112">
        <v>12592</v>
      </c>
      <c r="C2112" s="1">
        <v>2</v>
      </c>
      <c r="D2112" s="2">
        <v>3</v>
      </c>
    </row>
    <row r="2113" spans="1:5" x14ac:dyDescent="0.25">
      <c r="A2113">
        <v>12593</v>
      </c>
      <c r="C2113" s="1">
        <v>2</v>
      </c>
      <c r="D2113" s="2">
        <v>3</v>
      </c>
    </row>
    <row r="2114" spans="1:5" x14ac:dyDescent="0.25">
      <c r="A2114">
        <v>12594</v>
      </c>
      <c r="C2114" s="1">
        <v>2</v>
      </c>
      <c r="D2114" s="2">
        <v>3</v>
      </c>
    </row>
    <row r="2115" spans="1:5" x14ac:dyDescent="0.25">
      <c r="A2115">
        <v>12595</v>
      </c>
      <c r="C2115" s="1">
        <v>2</v>
      </c>
      <c r="D2115" s="2">
        <v>3</v>
      </c>
    </row>
    <row r="2116" spans="1:5" x14ac:dyDescent="0.25">
      <c r="A2116">
        <v>12596</v>
      </c>
      <c r="C2116" s="1">
        <v>2</v>
      </c>
      <c r="D2116" s="2">
        <v>3</v>
      </c>
    </row>
    <row r="2117" spans="1:5" x14ac:dyDescent="0.25">
      <c r="A2117">
        <v>12597</v>
      </c>
      <c r="C2117" s="1">
        <v>2</v>
      </c>
      <c r="D2117" s="2">
        <v>3</v>
      </c>
    </row>
    <row r="2118" spans="1:5" x14ac:dyDescent="0.25">
      <c r="A2118">
        <v>12598</v>
      </c>
      <c r="C2118" s="1">
        <v>2</v>
      </c>
      <c r="D2118" s="2">
        <v>3</v>
      </c>
    </row>
    <row r="2119" spans="1:5" x14ac:dyDescent="0.25">
      <c r="A2119">
        <v>12599</v>
      </c>
      <c r="C2119" s="1">
        <v>2</v>
      </c>
      <c r="D2119" s="2">
        <v>3</v>
      </c>
    </row>
    <row r="2120" spans="1:5" x14ac:dyDescent="0.25">
      <c r="A2120">
        <v>12600</v>
      </c>
      <c r="C2120" s="1">
        <v>2</v>
      </c>
      <c r="D2120" s="2">
        <v>3</v>
      </c>
    </row>
    <row r="2121" spans="1:5" x14ac:dyDescent="0.25">
      <c r="A2121">
        <v>12601</v>
      </c>
      <c r="C2121" s="1">
        <v>2</v>
      </c>
      <c r="D2121" s="2">
        <v>3</v>
      </c>
    </row>
    <row r="2122" spans="1:5" x14ac:dyDescent="0.25">
      <c r="A2122">
        <v>12602</v>
      </c>
      <c r="C2122" s="1">
        <v>2</v>
      </c>
      <c r="D2122" s="2">
        <v>3</v>
      </c>
    </row>
    <row r="2123" spans="1:5" x14ac:dyDescent="0.25">
      <c r="A2123">
        <v>12603</v>
      </c>
      <c r="C2123" s="1">
        <v>2</v>
      </c>
      <c r="D2123" s="2">
        <v>3</v>
      </c>
    </row>
    <row r="2124" spans="1:5" x14ac:dyDescent="0.25">
      <c r="A2124">
        <v>12604</v>
      </c>
      <c r="C2124" s="1">
        <v>2</v>
      </c>
      <c r="D2124" s="2">
        <v>3</v>
      </c>
    </row>
    <row r="2125" spans="1:5" x14ac:dyDescent="0.25">
      <c r="A2125">
        <v>12605</v>
      </c>
      <c r="D2125" s="2">
        <v>3</v>
      </c>
      <c r="E2125" s="4">
        <v>4</v>
      </c>
    </row>
    <row r="2126" spans="1:5" x14ac:dyDescent="0.25">
      <c r="A2126">
        <v>12606</v>
      </c>
      <c r="B2126" s="3">
        <v>1</v>
      </c>
      <c r="D2126" s="2">
        <v>3</v>
      </c>
      <c r="E2126" s="4">
        <v>4</v>
      </c>
    </row>
    <row r="2127" spans="1:5" x14ac:dyDescent="0.25">
      <c r="A2127">
        <v>12607</v>
      </c>
      <c r="B2127" s="3">
        <v>1</v>
      </c>
      <c r="D2127" s="2">
        <v>3</v>
      </c>
      <c r="E2127" s="4">
        <v>4</v>
      </c>
    </row>
    <row r="2128" spans="1:5" x14ac:dyDescent="0.25">
      <c r="A2128">
        <v>12608</v>
      </c>
      <c r="B2128" s="3">
        <v>1</v>
      </c>
      <c r="E2128" s="4">
        <v>4</v>
      </c>
    </row>
    <row r="2129" spans="1:5" x14ac:dyDescent="0.25">
      <c r="A2129">
        <v>12609</v>
      </c>
      <c r="B2129" s="3">
        <v>1</v>
      </c>
      <c r="E2129" s="4">
        <v>4</v>
      </c>
    </row>
    <row r="2130" spans="1:5" x14ac:dyDescent="0.25">
      <c r="A2130">
        <v>12610</v>
      </c>
      <c r="B2130" s="3">
        <v>1</v>
      </c>
      <c r="E2130" s="4">
        <v>4</v>
      </c>
    </row>
    <row r="2131" spans="1:5" x14ac:dyDescent="0.25">
      <c r="A2131">
        <v>12611</v>
      </c>
      <c r="B2131" s="3">
        <v>1</v>
      </c>
      <c r="E2131" s="4">
        <v>4</v>
      </c>
    </row>
    <row r="2132" spans="1:5" x14ac:dyDescent="0.25">
      <c r="A2132">
        <v>12612</v>
      </c>
      <c r="B2132" s="3">
        <v>1</v>
      </c>
      <c r="E2132" s="4">
        <v>4</v>
      </c>
    </row>
    <row r="2133" spans="1:5" x14ac:dyDescent="0.25">
      <c r="A2133">
        <v>12613</v>
      </c>
      <c r="B2133" s="3">
        <v>1</v>
      </c>
      <c r="E2133" s="4">
        <v>4</v>
      </c>
    </row>
    <row r="2134" spans="1:5" x14ac:dyDescent="0.25">
      <c r="A2134">
        <v>12614</v>
      </c>
      <c r="B2134" s="3">
        <v>1</v>
      </c>
      <c r="E2134" s="4">
        <v>4</v>
      </c>
    </row>
    <row r="2135" spans="1:5" x14ac:dyDescent="0.25">
      <c r="A2135">
        <v>12615</v>
      </c>
      <c r="B2135" s="3">
        <v>1</v>
      </c>
      <c r="E2135" s="4">
        <v>4</v>
      </c>
    </row>
    <row r="2136" spans="1:5" x14ac:dyDescent="0.25">
      <c r="A2136">
        <v>12616</v>
      </c>
      <c r="B2136" s="3">
        <v>1</v>
      </c>
      <c r="E2136" s="4">
        <v>4</v>
      </c>
    </row>
    <row r="2137" spans="1:5" x14ac:dyDescent="0.25">
      <c r="A2137">
        <v>12617</v>
      </c>
      <c r="B2137" s="3">
        <v>1</v>
      </c>
      <c r="E2137" s="4">
        <v>4</v>
      </c>
    </row>
    <row r="2138" spans="1:5" x14ac:dyDescent="0.25">
      <c r="A2138">
        <v>12618</v>
      </c>
      <c r="B2138" s="3">
        <v>1</v>
      </c>
      <c r="E2138" s="4">
        <v>4</v>
      </c>
    </row>
    <row r="2139" spans="1:5" x14ac:dyDescent="0.25">
      <c r="A2139">
        <v>12619</v>
      </c>
      <c r="B2139" s="3">
        <v>1</v>
      </c>
      <c r="E2139" s="4">
        <v>4</v>
      </c>
    </row>
    <row r="2140" spans="1:5" x14ac:dyDescent="0.25">
      <c r="A2140">
        <v>12620</v>
      </c>
      <c r="B2140" s="3">
        <v>1</v>
      </c>
      <c r="E2140" s="4">
        <v>4</v>
      </c>
    </row>
    <row r="2141" spans="1:5" x14ac:dyDescent="0.25">
      <c r="A2141">
        <v>12621</v>
      </c>
      <c r="B2141" s="3">
        <v>1</v>
      </c>
      <c r="E2141" s="4">
        <v>4</v>
      </c>
    </row>
    <row r="2142" spans="1:5" x14ac:dyDescent="0.25">
      <c r="A2142">
        <v>12622</v>
      </c>
      <c r="B2142" s="3">
        <v>1</v>
      </c>
      <c r="E2142" s="4">
        <v>4</v>
      </c>
    </row>
    <row r="2143" spans="1:5" x14ac:dyDescent="0.25">
      <c r="A2143">
        <v>12623</v>
      </c>
      <c r="B2143" s="3">
        <v>1</v>
      </c>
      <c r="E2143" s="4">
        <v>4</v>
      </c>
    </row>
    <row r="2144" spans="1:5" x14ac:dyDescent="0.25">
      <c r="A2144">
        <v>12624</v>
      </c>
      <c r="B2144" s="3">
        <v>1</v>
      </c>
      <c r="E2144" s="4">
        <v>4</v>
      </c>
    </row>
    <row r="2145" spans="1:5" x14ac:dyDescent="0.25">
      <c r="A2145">
        <v>12625</v>
      </c>
      <c r="B2145" s="3">
        <v>1</v>
      </c>
      <c r="E2145" s="4">
        <v>4</v>
      </c>
    </row>
    <row r="2146" spans="1:5" x14ac:dyDescent="0.25">
      <c r="A2146">
        <v>12626</v>
      </c>
      <c r="B2146" s="3">
        <v>1</v>
      </c>
      <c r="E2146" s="4">
        <v>4</v>
      </c>
    </row>
    <row r="2147" spans="1:5" x14ac:dyDescent="0.25">
      <c r="A2147">
        <v>12627</v>
      </c>
      <c r="B2147" s="3">
        <v>1</v>
      </c>
      <c r="E2147" s="4">
        <v>4</v>
      </c>
    </row>
    <row r="2148" spans="1:5" x14ac:dyDescent="0.25">
      <c r="A2148">
        <v>12628</v>
      </c>
      <c r="B2148" s="3">
        <v>1</v>
      </c>
      <c r="E2148" s="4">
        <v>4</v>
      </c>
    </row>
    <row r="2149" spans="1:5" x14ac:dyDescent="0.25">
      <c r="A2149">
        <v>12629</v>
      </c>
      <c r="C2149" s="1">
        <v>2</v>
      </c>
      <c r="E2149" s="4">
        <v>4</v>
      </c>
    </row>
    <row r="2150" spans="1:5" x14ac:dyDescent="0.25">
      <c r="A2150">
        <v>12630</v>
      </c>
      <c r="C2150" s="1">
        <v>2</v>
      </c>
      <c r="E2150" s="4">
        <v>4</v>
      </c>
    </row>
    <row r="2151" spans="1:5" x14ac:dyDescent="0.25">
      <c r="A2151">
        <v>12631</v>
      </c>
      <c r="C2151" s="1">
        <v>2</v>
      </c>
      <c r="E2151" s="4">
        <v>4</v>
      </c>
    </row>
    <row r="2152" spans="1:5" x14ac:dyDescent="0.25">
      <c r="A2152">
        <v>12632</v>
      </c>
      <c r="C2152" s="1">
        <v>2</v>
      </c>
    </row>
    <row r="2153" spans="1:5" x14ac:dyDescent="0.25">
      <c r="A2153">
        <v>12633</v>
      </c>
      <c r="C2153" s="1">
        <v>2</v>
      </c>
      <c r="D2153" s="2">
        <v>3</v>
      </c>
    </row>
    <row r="2154" spans="1:5" x14ac:dyDescent="0.25">
      <c r="A2154">
        <v>12634</v>
      </c>
      <c r="C2154" s="1">
        <v>2</v>
      </c>
      <c r="D2154" s="2">
        <v>3</v>
      </c>
    </row>
    <row r="2155" spans="1:5" x14ac:dyDescent="0.25">
      <c r="A2155">
        <v>12635</v>
      </c>
      <c r="C2155" s="1">
        <v>2</v>
      </c>
      <c r="D2155" s="2">
        <v>3</v>
      </c>
    </row>
    <row r="2156" spans="1:5" x14ac:dyDescent="0.25">
      <c r="A2156">
        <v>12636</v>
      </c>
      <c r="C2156" s="1">
        <v>2</v>
      </c>
      <c r="D2156" s="2">
        <v>3</v>
      </c>
    </row>
    <row r="2157" spans="1:5" x14ac:dyDescent="0.25">
      <c r="A2157">
        <v>12637</v>
      </c>
      <c r="C2157" s="1">
        <v>2</v>
      </c>
      <c r="D2157" s="2">
        <v>3</v>
      </c>
    </row>
    <row r="2158" spans="1:5" x14ac:dyDescent="0.25">
      <c r="A2158">
        <v>12638</v>
      </c>
      <c r="C2158" s="1">
        <v>2</v>
      </c>
      <c r="D2158" s="2">
        <v>3</v>
      </c>
    </row>
    <row r="2159" spans="1:5" x14ac:dyDescent="0.25">
      <c r="A2159">
        <v>12639</v>
      </c>
      <c r="C2159" s="1">
        <v>2</v>
      </c>
      <c r="D2159" s="2">
        <v>3</v>
      </c>
    </row>
    <row r="2160" spans="1:5" x14ac:dyDescent="0.25">
      <c r="A2160">
        <v>12640</v>
      </c>
      <c r="C2160" s="1">
        <v>2</v>
      </c>
      <c r="D2160" s="2">
        <v>3</v>
      </c>
    </row>
    <row r="2161" spans="1:5" x14ac:dyDescent="0.25">
      <c r="A2161">
        <v>12641</v>
      </c>
      <c r="C2161" s="1">
        <v>2</v>
      </c>
      <c r="D2161" s="2">
        <v>3</v>
      </c>
    </row>
    <row r="2162" spans="1:5" x14ac:dyDescent="0.25">
      <c r="A2162">
        <v>12642</v>
      </c>
      <c r="C2162" s="1">
        <v>2</v>
      </c>
      <c r="D2162" s="2">
        <v>3</v>
      </c>
    </row>
    <row r="2163" spans="1:5" x14ac:dyDescent="0.25">
      <c r="A2163">
        <v>12643</v>
      </c>
      <c r="C2163" s="1">
        <v>2</v>
      </c>
      <c r="D2163" s="2">
        <v>3</v>
      </c>
    </row>
    <row r="2164" spans="1:5" x14ac:dyDescent="0.25">
      <c r="A2164">
        <v>12644</v>
      </c>
      <c r="C2164" s="1">
        <v>2</v>
      </c>
      <c r="D2164" s="2">
        <v>3</v>
      </c>
    </row>
    <row r="2165" spans="1:5" x14ac:dyDescent="0.25">
      <c r="A2165">
        <v>12645</v>
      </c>
      <c r="C2165" s="1">
        <v>2</v>
      </c>
      <c r="D2165" s="2">
        <v>3</v>
      </c>
    </row>
    <row r="2166" spans="1:5" x14ac:dyDescent="0.25">
      <c r="A2166">
        <v>12646</v>
      </c>
      <c r="C2166" s="1">
        <v>2</v>
      </c>
      <c r="D2166" s="2">
        <v>3</v>
      </c>
    </row>
    <row r="2167" spans="1:5" x14ac:dyDescent="0.25">
      <c r="A2167">
        <v>12647</v>
      </c>
      <c r="C2167" s="1">
        <v>2</v>
      </c>
      <c r="D2167" s="2">
        <v>3</v>
      </c>
    </row>
    <row r="2168" spans="1:5" x14ac:dyDescent="0.25">
      <c r="A2168">
        <v>12648</v>
      </c>
      <c r="C2168" s="1">
        <v>2</v>
      </c>
      <c r="D2168" s="2">
        <v>3</v>
      </c>
    </row>
    <row r="2169" spans="1:5" x14ac:dyDescent="0.25">
      <c r="A2169">
        <v>12649</v>
      </c>
      <c r="B2169" s="3">
        <v>1</v>
      </c>
      <c r="C2169" s="1">
        <v>2</v>
      </c>
      <c r="D2169" s="2">
        <v>3</v>
      </c>
    </row>
    <row r="2170" spans="1:5" x14ac:dyDescent="0.25">
      <c r="A2170">
        <v>12650</v>
      </c>
      <c r="B2170" s="3">
        <v>1</v>
      </c>
      <c r="C2170" s="1">
        <v>2</v>
      </c>
      <c r="D2170" s="2">
        <v>3</v>
      </c>
    </row>
    <row r="2171" spans="1:5" x14ac:dyDescent="0.25">
      <c r="A2171">
        <v>12651</v>
      </c>
      <c r="B2171" s="3">
        <v>1</v>
      </c>
      <c r="C2171" s="1">
        <v>2</v>
      </c>
      <c r="D2171" s="2">
        <v>3</v>
      </c>
    </row>
    <row r="2172" spans="1:5" x14ac:dyDescent="0.25">
      <c r="A2172">
        <v>12652</v>
      </c>
      <c r="B2172" s="3">
        <v>1</v>
      </c>
      <c r="C2172" s="1">
        <v>2</v>
      </c>
      <c r="D2172" s="2">
        <v>3</v>
      </c>
    </row>
    <row r="2173" spans="1:5" x14ac:dyDescent="0.25">
      <c r="A2173">
        <v>12653</v>
      </c>
      <c r="B2173" s="3">
        <v>1</v>
      </c>
      <c r="C2173" s="1">
        <v>2</v>
      </c>
      <c r="D2173" s="2">
        <v>3</v>
      </c>
    </row>
    <row r="2174" spans="1:5" x14ac:dyDescent="0.25">
      <c r="A2174">
        <v>12654</v>
      </c>
      <c r="B2174" s="3">
        <v>1</v>
      </c>
      <c r="D2174" s="2">
        <v>3</v>
      </c>
      <c r="E2174" s="4">
        <v>4</v>
      </c>
    </row>
    <row r="2175" spans="1:5" x14ac:dyDescent="0.25">
      <c r="A2175">
        <v>12655</v>
      </c>
      <c r="B2175" s="3">
        <v>1</v>
      </c>
      <c r="D2175" s="2">
        <v>3</v>
      </c>
      <c r="E2175" s="4">
        <v>4</v>
      </c>
    </row>
    <row r="2176" spans="1:5" x14ac:dyDescent="0.25">
      <c r="A2176">
        <v>12656</v>
      </c>
      <c r="B2176" s="3">
        <v>1</v>
      </c>
      <c r="D2176" s="2">
        <v>3</v>
      </c>
      <c r="E2176" s="4">
        <v>4</v>
      </c>
    </row>
    <row r="2177" spans="1:5" x14ac:dyDescent="0.25">
      <c r="A2177">
        <v>12657</v>
      </c>
      <c r="B2177" s="3">
        <v>1</v>
      </c>
      <c r="D2177" s="2">
        <v>3</v>
      </c>
      <c r="E2177" s="4">
        <v>4</v>
      </c>
    </row>
    <row r="2178" spans="1:5" x14ac:dyDescent="0.25">
      <c r="A2178">
        <v>12658</v>
      </c>
      <c r="B2178" s="3">
        <v>1</v>
      </c>
      <c r="D2178" s="2">
        <v>3</v>
      </c>
      <c r="E2178" s="4">
        <v>4</v>
      </c>
    </row>
    <row r="2179" spans="1:5" x14ac:dyDescent="0.25">
      <c r="A2179">
        <v>12659</v>
      </c>
      <c r="B2179" s="3">
        <v>1</v>
      </c>
      <c r="E2179" s="4">
        <v>4</v>
      </c>
    </row>
    <row r="2180" spans="1:5" x14ac:dyDescent="0.25">
      <c r="A2180">
        <v>12660</v>
      </c>
      <c r="B2180" s="3">
        <v>1</v>
      </c>
      <c r="E2180" s="4">
        <v>4</v>
      </c>
    </row>
    <row r="2181" spans="1:5" x14ac:dyDescent="0.25">
      <c r="A2181">
        <v>12661</v>
      </c>
      <c r="B2181" s="3">
        <v>1</v>
      </c>
      <c r="E2181" s="4">
        <v>4</v>
      </c>
    </row>
    <row r="2182" spans="1:5" x14ac:dyDescent="0.25">
      <c r="A2182">
        <v>12662</v>
      </c>
      <c r="B2182" s="3">
        <v>1</v>
      </c>
      <c r="E2182" s="4">
        <v>4</v>
      </c>
    </row>
    <row r="2183" spans="1:5" x14ac:dyDescent="0.25">
      <c r="A2183">
        <v>12663</v>
      </c>
      <c r="B2183" s="3">
        <v>1</v>
      </c>
      <c r="E2183" s="4">
        <v>4</v>
      </c>
    </row>
    <row r="2184" spans="1:5" x14ac:dyDescent="0.25">
      <c r="A2184">
        <v>12664</v>
      </c>
      <c r="B2184" s="3">
        <v>1</v>
      </c>
      <c r="E2184" s="4">
        <v>4</v>
      </c>
    </row>
    <row r="2185" spans="1:5" x14ac:dyDescent="0.25">
      <c r="A2185">
        <v>12665</v>
      </c>
      <c r="B2185" s="3">
        <v>1</v>
      </c>
      <c r="E2185" s="4">
        <v>4</v>
      </c>
    </row>
    <row r="2186" spans="1:5" x14ac:dyDescent="0.25">
      <c r="A2186">
        <v>12666</v>
      </c>
      <c r="B2186" s="3">
        <v>1</v>
      </c>
      <c r="E2186" s="4">
        <v>4</v>
      </c>
    </row>
    <row r="2187" spans="1:5" x14ac:dyDescent="0.25">
      <c r="A2187">
        <v>12667</v>
      </c>
      <c r="B2187" s="3">
        <v>1</v>
      </c>
      <c r="E2187" s="4">
        <v>4</v>
      </c>
    </row>
    <row r="2188" spans="1:5" x14ac:dyDescent="0.25">
      <c r="A2188">
        <v>12668</v>
      </c>
      <c r="B2188" s="3">
        <v>1</v>
      </c>
      <c r="E2188" s="4">
        <v>4</v>
      </c>
    </row>
    <row r="2189" spans="1:5" x14ac:dyDescent="0.25">
      <c r="A2189">
        <v>12669</v>
      </c>
      <c r="B2189" s="3">
        <v>1</v>
      </c>
      <c r="E2189" s="4">
        <v>4</v>
      </c>
    </row>
    <row r="2190" spans="1:5" x14ac:dyDescent="0.25">
      <c r="A2190">
        <v>12670</v>
      </c>
      <c r="B2190" s="3">
        <v>1</v>
      </c>
      <c r="E2190" s="4">
        <v>4</v>
      </c>
    </row>
    <row r="2191" spans="1:5" x14ac:dyDescent="0.25">
      <c r="A2191">
        <v>12671</v>
      </c>
      <c r="B2191" s="3">
        <v>1</v>
      </c>
      <c r="E2191" s="4">
        <v>4</v>
      </c>
    </row>
    <row r="2192" spans="1:5" x14ac:dyDescent="0.25">
      <c r="A2192">
        <v>12672</v>
      </c>
      <c r="B2192" s="3">
        <v>1</v>
      </c>
      <c r="E2192" s="4">
        <v>4</v>
      </c>
    </row>
    <row r="2193" spans="1:5" x14ac:dyDescent="0.25">
      <c r="A2193">
        <v>12673</v>
      </c>
      <c r="B2193" s="3">
        <v>1</v>
      </c>
      <c r="E2193" s="4">
        <v>4</v>
      </c>
    </row>
    <row r="2194" spans="1:5" x14ac:dyDescent="0.25">
      <c r="A2194">
        <v>12674</v>
      </c>
      <c r="B2194" s="3">
        <v>1</v>
      </c>
      <c r="C2194" s="1">
        <v>2</v>
      </c>
      <c r="E2194" s="4">
        <v>4</v>
      </c>
    </row>
    <row r="2195" spans="1:5" x14ac:dyDescent="0.25">
      <c r="A2195">
        <v>12675</v>
      </c>
      <c r="C2195" s="1">
        <v>2</v>
      </c>
      <c r="E2195" s="4">
        <v>4</v>
      </c>
    </row>
    <row r="2196" spans="1:5" x14ac:dyDescent="0.25">
      <c r="A2196">
        <v>12676</v>
      </c>
      <c r="C2196" s="1">
        <v>2</v>
      </c>
      <c r="E2196" s="4">
        <v>4</v>
      </c>
    </row>
    <row r="2197" spans="1:5" x14ac:dyDescent="0.25">
      <c r="A2197">
        <v>12677</v>
      </c>
      <c r="C2197" s="1">
        <v>2</v>
      </c>
      <c r="E2197" s="4">
        <v>4</v>
      </c>
    </row>
    <row r="2198" spans="1:5" x14ac:dyDescent="0.25">
      <c r="A2198">
        <v>12678</v>
      </c>
      <c r="C2198" s="1">
        <v>2</v>
      </c>
      <c r="E2198" s="4">
        <v>4</v>
      </c>
    </row>
    <row r="2199" spans="1:5" x14ac:dyDescent="0.25">
      <c r="A2199">
        <v>12679</v>
      </c>
      <c r="C2199" s="1">
        <v>2</v>
      </c>
      <c r="E2199" s="4">
        <v>4</v>
      </c>
    </row>
    <row r="2200" spans="1:5" x14ac:dyDescent="0.25">
      <c r="A2200">
        <v>12680</v>
      </c>
      <c r="C2200" s="1">
        <v>2</v>
      </c>
      <c r="E2200" s="4">
        <v>4</v>
      </c>
    </row>
    <row r="2201" spans="1:5" x14ac:dyDescent="0.25">
      <c r="A2201">
        <v>12681</v>
      </c>
      <c r="C2201" s="1">
        <v>2</v>
      </c>
      <c r="E2201" s="4">
        <v>4</v>
      </c>
    </row>
    <row r="2202" spans="1:5" x14ac:dyDescent="0.25">
      <c r="A2202">
        <v>12682</v>
      </c>
      <c r="C2202" s="1">
        <v>2</v>
      </c>
      <c r="E2202" s="4">
        <v>4</v>
      </c>
    </row>
    <row r="2203" spans="1:5" x14ac:dyDescent="0.25">
      <c r="A2203">
        <v>12683</v>
      </c>
      <c r="C2203" s="1">
        <v>2</v>
      </c>
      <c r="E2203" s="4">
        <v>4</v>
      </c>
    </row>
    <row r="2204" spans="1:5" x14ac:dyDescent="0.25">
      <c r="A2204">
        <v>12684</v>
      </c>
      <c r="C2204" s="1">
        <v>2</v>
      </c>
      <c r="E2204" s="4">
        <v>4</v>
      </c>
    </row>
    <row r="2205" spans="1:5" x14ac:dyDescent="0.25">
      <c r="A2205">
        <v>12685</v>
      </c>
      <c r="C2205" s="1">
        <v>2</v>
      </c>
      <c r="D2205" s="2">
        <v>3</v>
      </c>
      <c r="E2205" s="4">
        <v>4</v>
      </c>
    </row>
    <row r="2206" spans="1:5" x14ac:dyDescent="0.25">
      <c r="A2206">
        <v>12686</v>
      </c>
      <c r="C2206" s="1">
        <v>2</v>
      </c>
      <c r="D2206" s="2">
        <v>3</v>
      </c>
      <c r="E2206" s="4">
        <v>4</v>
      </c>
    </row>
    <row r="2207" spans="1:5" x14ac:dyDescent="0.25">
      <c r="A2207">
        <v>12687</v>
      </c>
      <c r="C2207" s="1">
        <v>2</v>
      </c>
      <c r="D2207" s="2">
        <v>3</v>
      </c>
      <c r="E2207" s="4">
        <v>4</v>
      </c>
    </row>
    <row r="2208" spans="1:5" x14ac:dyDescent="0.25">
      <c r="A2208">
        <v>12688</v>
      </c>
      <c r="C2208" s="1">
        <v>2</v>
      </c>
      <c r="D2208" s="2">
        <v>3</v>
      </c>
      <c r="E2208" s="4">
        <v>4</v>
      </c>
    </row>
    <row r="2209" spans="1:4" x14ac:dyDescent="0.25">
      <c r="A2209">
        <v>12689</v>
      </c>
      <c r="C2209" s="1">
        <v>2</v>
      </c>
      <c r="D2209" s="2">
        <v>3</v>
      </c>
    </row>
    <row r="2210" spans="1:4" x14ac:dyDescent="0.25">
      <c r="A2210">
        <v>12690</v>
      </c>
      <c r="C2210" s="1">
        <v>2</v>
      </c>
      <c r="D2210" s="2">
        <v>3</v>
      </c>
    </row>
    <row r="2211" spans="1:4" x14ac:dyDescent="0.25">
      <c r="A2211">
        <v>12691</v>
      </c>
      <c r="C2211" s="1">
        <v>2</v>
      </c>
      <c r="D2211" s="2">
        <v>3</v>
      </c>
    </row>
    <row r="2212" spans="1:4" x14ac:dyDescent="0.25">
      <c r="A2212">
        <v>12692</v>
      </c>
      <c r="C2212" s="1">
        <v>2</v>
      </c>
      <c r="D2212" s="2">
        <v>3</v>
      </c>
    </row>
    <row r="2213" spans="1:4" x14ac:dyDescent="0.25">
      <c r="A2213">
        <v>12693</v>
      </c>
      <c r="C2213" s="1">
        <v>2</v>
      </c>
      <c r="D2213" s="2">
        <v>3</v>
      </c>
    </row>
    <row r="2214" spans="1:4" x14ac:dyDescent="0.25">
      <c r="A2214">
        <v>12694</v>
      </c>
      <c r="C2214" s="1">
        <v>2</v>
      </c>
      <c r="D2214" s="2">
        <v>3</v>
      </c>
    </row>
    <row r="2215" spans="1:4" x14ac:dyDescent="0.25">
      <c r="A2215">
        <v>12695</v>
      </c>
      <c r="C2215" s="1">
        <v>2</v>
      </c>
      <c r="D2215" s="2">
        <v>3</v>
      </c>
    </row>
    <row r="2216" spans="1:4" x14ac:dyDescent="0.25">
      <c r="A2216">
        <v>12696</v>
      </c>
      <c r="C2216" s="1">
        <v>2</v>
      </c>
      <c r="D2216" s="2">
        <v>3</v>
      </c>
    </row>
    <row r="2217" spans="1:4" x14ac:dyDescent="0.25">
      <c r="A2217">
        <v>12697</v>
      </c>
      <c r="C2217" s="1">
        <v>2</v>
      </c>
      <c r="D2217" s="2">
        <v>3</v>
      </c>
    </row>
    <row r="2218" spans="1:4" x14ac:dyDescent="0.25">
      <c r="A2218">
        <v>12698</v>
      </c>
      <c r="C2218" s="1">
        <v>2</v>
      </c>
      <c r="D2218" s="2">
        <v>3</v>
      </c>
    </row>
    <row r="2219" spans="1:4" x14ac:dyDescent="0.25">
      <c r="A2219">
        <v>12699</v>
      </c>
      <c r="C2219" s="1">
        <v>2</v>
      </c>
      <c r="D2219" s="2">
        <v>3</v>
      </c>
    </row>
    <row r="2220" spans="1:4" x14ac:dyDescent="0.25">
      <c r="A2220">
        <v>12700</v>
      </c>
      <c r="C2220" s="1">
        <v>2</v>
      </c>
      <c r="D2220" s="2">
        <v>3</v>
      </c>
    </row>
    <row r="2221" spans="1:4" x14ac:dyDescent="0.25">
      <c r="A2221">
        <v>12701</v>
      </c>
      <c r="B2221" s="3">
        <v>1</v>
      </c>
      <c r="C2221" s="1">
        <v>2</v>
      </c>
      <c r="D2221" s="2">
        <v>3</v>
      </c>
    </row>
    <row r="2222" spans="1:4" x14ac:dyDescent="0.25">
      <c r="A2222">
        <v>12702</v>
      </c>
      <c r="B2222" s="3">
        <v>1</v>
      </c>
      <c r="C2222" s="1">
        <v>2</v>
      </c>
      <c r="D2222" s="2">
        <v>3</v>
      </c>
    </row>
    <row r="2223" spans="1:4" x14ac:dyDescent="0.25">
      <c r="A2223">
        <v>12703</v>
      </c>
      <c r="B2223" s="3">
        <v>1</v>
      </c>
      <c r="C2223" s="1">
        <v>2</v>
      </c>
      <c r="D2223" s="2">
        <v>3</v>
      </c>
    </row>
    <row r="2224" spans="1:4" x14ac:dyDescent="0.25">
      <c r="A2224">
        <v>12704</v>
      </c>
      <c r="B2224" s="3">
        <v>1</v>
      </c>
      <c r="D2224" s="2">
        <v>3</v>
      </c>
    </row>
    <row r="2225" spans="1:5" x14ac:dyDescent="0.25">
      <c r="A2225">
        <v>12705</v>
      </c>
      <c r="B2225" s="3">
        <v>1</v>
      </c>
      <c r="D2225" s="2">
        <v>3</v>
      </c>
    </row>
    <row r="2226" spans="1:5" x14ac:dyDescent="0.25">
      <c r="A2226">
        <v>12706</v>
      </c>
      <c r="B2226" s="3">
        <v>1</v>
      </c>
      <c r="D2226" s="2">
        <v>3</v>
      </c>
    </row>
    <row r="2227" spans="1:5" x14ac:dyDescent="0.25">
      <c r="A2227">
        <v>12707</v>
      </c>
      <c r="B2227" s="3">
        <v>1</v>
      </c>
      <c r="D2227" s="2">
        <v>3</v>
      </c>
    </row>
    <row r="2228" spans="1:5" x14ac:dyDescent="0.25">
      <c r="A2228">
        <v>12708</v>
      </c>
      <c r="B2228" s="3">
        <v>1</v>
      </c>
      <c r="D2228" s="2">
        <v>3</v>
      </c>
    </row>
    <row r="2229" spans="1:5" x14ac:dyDescent="0.25">
      <c r="A2229">
        <v>12709</v>
      </c>
      <c r="B2229" s="3">
        <v>1</v>
      </c>
      <c r="D2229" s="2">
        <v>3</v>
      </c>
      <c r="E2229" s="4">
        <v>4</v>
      </c>
    </row>
    <row r="2230" spans="1:5" x14ac:dyDescent="0.25">
      <c r="A2230">
        <v>12710</v>
      </c>
      <c r="B2230" s="3">
        <v>1</v>
      </c>
      <c r="D2230" s="2">
        <v>3</v>
      </c>
      <c r="E2230" s="4">
        <v>4</v>
      </c>
    </row>
    <row r="2231" spans="1:5" x14ac:dyDescent="0.25">
      <c r="A2231">
        <v>12711</v>
      </c>
      <c r="B2231" s="3">
        <v>1</v>
      </c>
      <c r="D2231" s="2">
        <v>3</v>
      </c>
      <c r="E2231" s="4">
        <v>4</v>
      </c>
    </row>
    <row r="2232" spans="1:5" x14ac:dyDescent="0.25">
      <c r="A2232">
        <v>12712</v>
      </c>
      <c r="B2232" s="3">
        <v>1</v>
      </c>
      <c r="D2232" s="2">
        <v>3</v>
      </c>
      <c r="E2232" s="4">
        <v>4</v>
      </c>
    </row>
    <row r="2233" spans="1:5" x14ac:dyDescent="0.25">
      <c r="A2233">
        <v>12713</v>
      </c>
      <c r="B2233" s="3">
        <v>1</v>
      </c>
      <c r="D2233" s="2">
        <v>3</v>
      </c>
      <c r="E2233" s="4">
        <v>4</v>
      </c>
    </row>
    <row r="2234" spans="1:5" x14ac:dyDescent="0.25">
      <c r="A2234">
        <v>12714</v>
      </c>
      <c r="B2234" s="3">
        <v>1</v>
      </c>
      <c r="E2234" s="4">
        <v>4</v>
      </c>
    </row>
    <row r="2235" spans="1:5" x14ac:dyDescent="0.25">
      <c r="A2235">
        <v>12715</v>
      </c>
      <c r="B2235" s="3">
        <v>1</v>
      </c>
      <c r="E2235" s="4">
        <v>4</v>
      </c>
    </row>
    <row r="2236" spans="1:5" x14ac:dyDescent="0.25">
      <c r="A2236">
        <v>12716</v>
      </c>
      <c r="B2236" s="3">
        <v>1</v>
      </c>
      <c r="E2236" s="4">
        <v>4</v>
      </c>
    </row>
    <row r="2237" spans="1:5" x14ac:dyDescent="0.25">
      <c r="A2237">
        <v>12717</v>
      </c>
      <c r="B2237" s="3">
        <v>1</v>
      </c>
      <c r="E2237" s="4">
        <v>4</v>
      </c>
    </row>
    <row r="2238" spans="1:5" x14ac:dyDescent="0.25">
      <c r="A2238">
        <v>12718</v>
      </c>
      <c r="B2238" s="3">
        <v>1</v>
      </c>
      <c r="E2238" s="4">
        <v>4</v>
      </c>
    </row>
    <row r="2239" spans="1:5" x14ac:dyDescent="0.25">
      <c r="A2239">
        <v>12719</v>
      </c>
      <c r="B2239" s="3">
        <v>1</v>
      </c>
      <c r="E2239" s="4">
        <v>4</v>
      </c>
    </row>
    <row r="2240" spans="1:5" x14ac:dyDescent="0.25">
      <c r="A2240">
        <v>12720</v>
      </c>
      <c r="B2240" s="3">
        <v>1</v>
      </c>
      <c r="E2240" s="4">
        <v>4</v>
      </c>
    </row>
    <row r="2241" spans="1:5" x14ac:dyDescent="0.25">
      <c r="A2241">
        <v>12721</v>
      </c>
      <c r="B2241" s="3">
        <v>1</v>
      </c>
      <c r="E2241" s="4">
        <v>4</v>
      </c>
    </row>
    <row r="2242" spans="1:5" x14ac:dyDescent="0.25">
      <c r="A2242">
        <v>12722</v>
      </c>
      <c r="B2242" s="3">
        <v>1</v>
      </c>
      <c r="E2242" s="4">
        <v>4</v>
      </c>
    </row>
    <row r="2243" spans="1:5" x14ac:dyDescent="0.25">
      <c r="A2243">
        <v>12723</v>
      </c>
      <c r="B2243" s="3">
        <v>1</v>
      </c>
      <c r="E2243" s="4">
        <v>4</v>
      </c>
    </row>
    <row r="2244" spans="1:5" x14ac:dyDescent="0.25">
      <c r="A2244">
        <v>12724</v>
      </c>
      <c r="B2244" s="3">
        <v>1</v>
      </c>
      <c r="E2244" s="4">
        <v>4</v>
      </c>
    </row>
    <row r="2245" spans="1:5" x14ac:dyDescent="0.25">
      <c r="A2245">
        <v>12725</v>
      </c>
      <c r="B2245" s="3">
        <v>1</v>
      </c>
      <c r="E2245" s="4">
        <v>4</v>
      </c>
    </row>
    <row r="2246" spans="1:5" x14ac:dyDescent="0.25">
      <c r="A2246">
        <v>12726</v>
      </c>
      <c r="B2246" s="3">
        <v>1</v>
      </c>
      <c r="E2246" s="4">
        <v>4</v>
      </c>
    </row>
    <row r="2247" spans="1:5" x14ac:dyDescent="0.25">
      <c r="A2247">
        <v>12727</v>
      </c>
      <c r="B2247" s="3">
        <v>1</v>
      </c>
      <c r="E2247" s="4">
        <v>4</v>
      </c>
    </row>
    <row r="2248" spans="1:5" x14ac:dyDescent="0.25">
      <c r="A2248">
        <v>12728</v>
      </c>
      <c r="B2248" s="3">
        <v>1</v>
      </c>
      <c r="E2248" s="4">
        <v>4</v>
      </c>
    </row>
    <row r="2249" spans="1:5" x14ac:dyDescent="0.25">
      <c r="A2249">
        <v>12729</v>
      </c>
      <c r="B2249" s="3">
        <v>1</v>
      </c>
      <c r="E2249" s="4">
        <v>4</v>
      </c>
    </row>
    <row r="2250" spans="1:5" x14ac:dyDescent="0.25">
      <c r="A2250">
        <v>12730</v>
      </c>
      <c r="B2250" s="3">
        <v>1</v>
      </c>
      <c r="C2250" s="1">
        <v>2</v>
      </c>
      <c r="E2250" s="4">
        <v>4</v>
      </c>
    </row>
    <row r="2251" spans="1:5" x14ac:dyDescent="0.25">
      <c r="A2251">
        <v>12731</v>
      </c>
      <c r="B2251" s="3">
        <v>1</v>
      </c>
      <c r="C2251" s="1">
        <v>2</v>
      </c>
      <c r="E2251" s="4">
        <v>4</v>
      </c>
    </row>
    <row r="2252" spans="1:5" x14ac:dyDescent="0.25">
      <c r="A2252">
        <v>12732</v>
      </c>
      <c r="B2252" s="3">
        <v>1</v>
      </c>
      <c r="C2252" s="1">
        <v>2</v>
      </c>
      <c r="E2252" s="4">
        <v>4</v>
      </c>
    </row>
    <row r="2253" spans="1:5" x14ac:dyDescent="0.25">
      <c r="A2253">
        <v>12733</v>
      </c>
      <c r="C2253" s="1">
        <v>2</v>
      </c>
      <c r="E2253" s="4">
        <v>4</v>
      </c>
    </row>
    <row r="2254" spans="1:5" x14ac:dyDescent="0.25">
      <c r="A2254">
        <v>12734</v>
      </c>
      <c r="C2254" s="1">
        <v>2</v>
      </c>
      <c r="E2254" s="4">
        <v>4</v>
      </c>
    </row>
    <row r="2255" spans="1:5" x14ac:dyDescent="0.25">
      <c r="A2255">
        <v>12735</v>
      </c>
      <c r="C2255" s="1">
        <v>2</v>
      </c>
      <c r="E2255" s="4">
        <v>4</v>
      </c>
    </row>
    <row r="2256" spans="1:5" x14ac:dyDescent="0.25">
      <c r="A2256">
        <v>12736</v>
      </c>
      <c r="C2256" s="1">
        <v>2</v>
      </c>
      <c r="E2256" s="4">
        <v>4</v>
      </c>
    </row>
    <row r="2257" spans="1:6" x14ac:dyDescent="0.25">
      <c r="A2257">
        <v>12737</v>
      </c>
      <c r="C2257" s="1">
        <v>2</v>
      </c>
      <c r="E2257" s="4">
        <v>4</v>
      </c>
    </row>
    <row r="2258" spans="1:6" x14ac:dyDescent="0.25">
      <c r="A2258">
        <v>12738</v>
      </c>
      <c r="C2258" s="1">
        <v>2</v>
      </c>
      <c r="E2258" s="4">
        <v>4</v>
      </c>
    </row>
    <row r="2259" spans="1:6" x14ac:dyDescent="0.25">
      <c r="A2259">
        <v>12739</v>
      </c>
      <c r="C2259" s="1">
        <v>2</v>
      </c>
      <c r="E2259" s="4">
        <v>4</v>
      </c>
    </row>
    <row r="2260" spans="1:6" x14ac:dyDescent="0.25">
      <c r="A2260">
        <v>12740</v>
      </c>
      <c r="C2260" s="1">
        <v>2</v>
      </c>
      <c r="E2260" s="4">
        <v>4</v>
      </c>
    </row>
    <row r="2261" spans="1:6" x14ac:dyDescent="0.25">
      <c r="A2261">
        <v>12741</v>
      </c>
      <c r="C2261" s="1">
        <v>2</v>
      </c>
      <c r="D2261" s="2">
        <v>3</v>
      </c>
      <c r="E2261" s="4">
        <v>4</v>
      </c>
    </row>
    <row r="2262" spans="1:6" x14ac:dyDescent="0.25">
      <c r="A2262">
        <v>12742</v>
      </c>
      <c r="C2262" s="1">
        <v>2</v>
      </c>
      <c r="D2262" s="2">
        <v>3</v>
      </c>
      <c r="E2262" s="4">
        <v>4</v>
      </c>
    </row>
    <row r="2263" spans="1:6" x14ac:dyDescent="0.25">
      <c r="A2263">
        <v>12743</v>
      </c>
      <c r="C2263" s="1">
        <v>2</v>
      </c>
      <c r="D2263" s="2">
        <v>3</v>
      </c>
      <c r="E2263" s="4">
        <v>4</v>
      </c>
    </row>
    <row r="2264" spans="1:6" x14ac:dyDescent="0.25">
      <c r="A2264">
        <v>12744</v>
      </c>
      <c r="C2264" s="1">
        <v>2</v>
      </c>
      <c r="D2264" s="2">
        <v>3</v>
      </c>
      <c r="E2264" s="4">
        <v>4</v>
      </c>
    </row>
    <row r="2265" spans="1:6" x14ac:dyDescent="0.25">
      <c r="A2265">
        <v>12745</v>
      </c>
      <c r="F2265" t="s">
        <v>22</v>
      </c>
    </row>
    <row r="2266" spans="1:6" x14ac:dyDescent="0.25">
      <c r="A2266">
        <v>20492</v>
      </c>
    </row>
    <row r="2267" spans="1:6" x14ac:dyDescent="0.25">
      <c r="A2267">
        <v>20493</v>
      </c>
    </row>
    <row r="2268" spans="1:6" x14ac:dyDescent="0.25">
      <c r="A2268">
        <v>20494</v>
      </c>
    </row>
    <row r="2269" spans="1:6" x14ac:dyDescent="0.25">
      <c r="A2269">
        <v>20495</v>
      </c>
    </row>
    <row r="2270" spans="1:6" x14ac:dyDescent="0.25">
      <c r="A2270">
        <v>20496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2017-01-25T20:57:52Z</dcterms:created>
  <dcterms:modified xsi:type="dcterms:W3CDTF">2017-01-25T20:59:47Z</dcterms:modified>
</cp:coreProperties>
</file>